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niki\niki_20221223\evolu\"/>
    </mc:Choice>
  </mc:AlternateContent>
  <xr:revisionPtr revIDLastSave="0" documentId="13_ncr:1_{A7F0C2B5-DC3A-48DD-BE8D-97B6639AC0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sos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2" i="1" l="1"/>
  <c r="W82" i="1"/>
  <c r="X203" i="1"/>
  <c r="X202" i="1" s="1"/>
  <c r="X199" i="1"/>
  <c r="X195" i="1"/>
  <c r="X191" i="1"/>
  <c r="X190" i="1" s="1"/>
  <c r="X180" i="1"/>
  <c r="X177" i="1"/>
  <c r="X174" i="1"/>
  <c r="X170" i="1"/>
  <c r="X166" i="1"/>
  <c r="X161" i="1"/>
  <c r="X155" i="1"/>
  <c r="X150" i="1"/>
  <c r="X147" i="1"/>
  <c r="X143" i="1"/>
  <c r="X139" i="1"/>
  <c r="X135" i="1"/>
  <c r="X131" i="1"/>
  <c r="X127" i="1"/>
  <c r="X123" i="1"/>
  <c r="X118" i="1"/>
  <c r="X112" i="1"/>
  <c r="X109" i="1"/>
  <c r="X106" i="1"/>
  <c r="X100" i="1"/>
  <c r="X95" i="1"/>
  <c r="X89" i="1"/>
  <c r="X77" i="1"/>
  <c r="X73" i="1"/>
  <c r="X66" i="1"/>
  <c r="X62" i="1"/>
  <c r="X56" i="1"/>
  <c r="X48" i="1"/>
  <c r="X44" i="1"/>
  <c r="X35" i="1"/>
  <c r="X32" i="1"/>
  <c r="X29" i="1"/>
  <c r="X25" i="1"/>
  <c r="X24" i="1" s="1"/>
  <c r="X19" i="1"/>
  <c r="X16" i="1"/>
  <c r="W203" i="1"/>
  <c r="W202" i="1" s="1"/>
  <c r="W199" i="1"/>
  <c r="W195" i="1"/>
  <c r="W191" i="1"/>
  <c r="W190" i="1" s="1"/>
  <c r="W180" i="1"/>
  <c r="W177" i="1"/>
  <c r="W174" i="1"/>
  <c r="W170" i="1"/>
  <c r="W166" i="1"/>
  <c r="W161" i="1"/>
  <c r="W155" i="1"/>
  <c r="W150" i="1"/>
  <c r="W142" i="1" s="1"/>
  <c r="W147" i="1"/>
  <c r="W143" i="1"/>
  <c r="W139" i="1"/>
  <c r="W135" i="1"/>
  <c r="W131" i="1"/>
  <c r="W127" i="1"/>
  <c r="W123" i="1"/>
  <c r="W118" i="1"/>
  <c r="W112" i="1"/>
  <c r="W109" i="1"/>
  <c r="W106" i="1"/>
  <c r="W100" i="1"/>
  <c r="W95" i="1"/>
  <c r="W89" i="1"/>
  <c r="W77" i="1"/>
  <c r="W73" i="1"/>
  <c r="W66" i="1"/>
  <c r="W62" i="1"/>
  <c r="W56" i="1"/>
  <c r="W48" i="1"/>
  <c r="W44" i="1"/>
  <c r="W35" i="1"/>
  <c r="W32" i="1"/>
  <c r="W29" i="1"/>
  <c r="W25" i="1"/>
  <c r="W19" i="1"/>
  <c r="W16" i="1"/>
  <c r="V203" i="1"/>
  <c r="V202" i="1" s="1"/>
  <c r="V199" i="1"/>
  <c r="V195" i="1"/>
  <c r="V191" i="1"/>
  <c r="V180" i="1"/>
  <c r="V177" i="1"/>
  <c r="V174" i="1"/>
  <c r="V170" i="1"/>
  <c r="V166" i="1"/>
  <c r="V161" i="1"/>
  <c r="V155" i="1"/>
  <c r="V150" i="1"/>
  <c r="V147" i="1"/>
  <c r="V143" i="1"/>
  <c r="V139" i="1"/>
  <c r="V135" i="1"/>
  <c r="V131" i="1"/>
  <c r="V127" i="1"/>
  <c r="V123" i="1"/>
  <c r="V118" i="1"/>
  <c r="V112" i="1"/>
  <c r="V109" i="1"/>
  <c r="V106" i="1"/>
  <c r="V100" i="1"/>
  <c r="V95" i="1"/>
  <c r="V89" i="1"/>
  <c r="V82" i="1"/>
  <c r="V77" i="1"/>
  <c r="V73" i="1"/>
  <c r="V66" i="1"/>
  <c r="V62" i="1"/>
  <c r="V56" i="1"/>
  <c r="V48" i="1"/>
  <c r="V44" i="1"/>
  <c r="V35" i="1"/>
  <c r="V32" i="1"/>
  <c r="V29" i="1"/>
  <c r="V25" i="1"/>
  <c r="V19" i="1"/>
  <c r="V16" i="1"/>
  <c r="U203" i="1"/>
  <c r="U202" i="1" s="1"/>
  <c r="T203" i="1"/>
  <c r="T202" i="1" s="1"/>
  <c r="S203" i="1"/>
  <c r="S202" i="1" s="1"/>
  <c r="R203" i="1"/>
  <c r="Q203" i="1"/>
  <c r="Q202" i="1" s="1"/>
  <c r="P203" i="1"/>
  <c r="P202" i="1" s="1"/>
  <c r="O203" i="1"/>
  <c r="O202" i="1" s="1"/>
  <c r="N203" i="1"/>
  <c r="N202" i="1" s="1"/>
  <c r="M203" i="1"/>
  <c r="M202" i="1" s="1"/>
  <c r="L203" i="1"/>
  <c r="L202" i="1" s="1"/>
  <c r="K203" i="1"/>
  <c r="K202" i="1" s="1"/>
  <c r="J203" i="1"/>
  <c r="J202" i="1" s="1"/>
  <c r="I203" i="1"/>
  <c r="I202" i="1" s="1"/>
  <c r="H203" i="1"/>
  <c r="G203" i="1"/>
  <c r="G202" i="1" s="1"/>
  <c r="F203" i="1"/>
  <c r="F202" i="1" s="1"/>
  <c r="E203" i="1"/>
  <c r="E202" i="1" s="1"/>
  <c r="D203" i="1"/>
  <c r="D202" i="1" s="1"/>
  <c r="C203" i="1"/>
  <c r="C202" i="1" s="1"/>
  <c r="R202" i="1"/>
  <c r="H202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U195" i="1"/>
  <c r="T195" i="1"/>
  <c r="T190" i="1" s="1"/>
  <c r="S195" i="1"/>
  <c r="R195" i="1"/>
  <c r="Q195" i="1"/>
  <c r="P195" i="1"/>
  <c r="O195" i="1"/>
  <c r="N195" i="1"/>
  <c r="M195" i="1"/>
  <c r="L195" i="1"/>
  <c r="L190" i="1" s="1"/>
  <c r="K195" i="1"/>
  <c r="J195" i="1"/>
  <c r="I195" i="1"/>
  <c r="H195" i="1"/>
  <c r="G195" i="1"/>
  <c r="F195" i="1"/>
  <c r="E195" i="1"/>
  <c r="D195" i="1"/>
  <c r="D190" i="1" s="1"/>
  <c r="C195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U147" i="1"/>
  <c r="T147" i="1"/>
  <c r="S147" i="1"/>
  <c r="R147" i="1"/>
  <c r="Q147" i="1"/>
  <c r="P147" i="1"/>
  <c r="P142" i="1" s="1"/>
  <c r="O147" i="1"/>
  <c r="N147" i="1"/>
  <c r="M147" i="1"/>
  <c r="L147" i="1"/>
  <c r="K147" i="1"/>
  <c r="J147" i="1"/>
  <c r="I147" i="1"/>
  <c r="H147" i="1"/>
  <c r="H142" i="1" s="1"/>
  <c r="G147" i="1"/>
  <c r="F147" i="1"/>
  <c r="E147" i="1"/>
  <c r="D147" i="1"/>
  <c r="C147" i="1"/>
  <c r="U143" i="1"/>
  <c r="T143" i="1"/>
  <c r="T142" i="1" s="1"/>
  <c r="S143" i="1"/>
  <c r="R143" i="1"/>
  <c r="Q143" i="1"/>
  <c r="P143" i="1"/>
  <c r="O143" i="1"/>
  <c r="N143" i="1"/>
  <c r="M143" i="1"/>
  <c r="L143" i="1"/>
  <c r="L142" i="1" s="1"/>
  <c r="K143" i="1"/>
  <c r="J143" i="1"/>
  <c r="I143" i="1"/>
  <c r="H143" i="1"/>
  <c r="G143" i="1"/>
  <c r="F143" i="1"/>
  <c r="E143" i="1"/>
  <c r="D143" i="1"/>
  <c r="D142" i="1" s="1"/>
  <c r="C143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E33" i="1"/>
  <c r="E32" i="1" s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E30" i="1"/>
  <c r="E29" i="1" s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C29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F24" i="1" s="1"/>
  <c r="E25" i="1"/>
  <c r="D25" i="1"/>
  <c r="C25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6" i="1"/>
  <c r="U15" i="1" s="1"/>
  <c r="T16" i="1"/>
  <c r="S16" i="1"/>
  <c r="R16" i="1"/>
  <c r="Q16" i="1"/>
  <c r="P16" i="1"/>
  <c r="O16" i="1"/>
  <c r="N16" i="1"/>
  <c r="M16" i="1"/>
  <c r="M15" i="1" s="1"/>
  <c r="L16" i="1"/>
  <c r="K16" i="1"/>
  <c r="J16" i="1"/>
  <c r="I16" i="1"/>
  <c r="H16" i="1"/>
  <c r="G16" i="1"/>
  <c r="F16" i="1"/>
  <c r="E16" i="1"/>
  <c r="E15" i="1" s="1"/>
  <c r="D16" i="1"/>
  <c r="C16" i="1"/>
  <c r="X142" i="1" l="1"/>
  <c r="X81" i="1"/>
  <c r="X15" i="1"/>
  <c r="W154" i="1"/>
  <c r="W117" i="1"/>
  <c r="W81" i="1"/>
  <c r="E190" i="1"/>
  <c r="M190" i="1"/>
  <c r="U190" i="1"/>
  <c r="J190" i="1"/>
  <c r="R190" i="1"/>
  <c r="H117" i="1"/>
  <c r="P117" i="1"/>
  <c r="E142" i="1"/>
  <c r="M142" i="1"/>
  <c r="U142" i="1"/>
  <c r="G15" i="1"/>
  <c r="G81" i="1"/>
  <c r="H24" i="1"/>
  <c r="G154" i="1"/>
  <c r="O154" i="1"/>
  <c r="X117" i="1"/>
  <c r="X154" i="1"/>
  <c r="I15" i="1"/>
  <c r="Q15" i="1"/>
  <c r="H47" i="1"/>
  <c r="Q81" i="1"/>
  <c r="X47" i="1"/>
  <c r="J15" i="1"/>
  <c r="R15" i="1"/>
  <c r="K24" i="1"/>
  <c r="S24" i="1"/>
  <c r="R142" i="1"/>
  <c r="F154" i="1"/>
  <c r="N154" i="1"/>
  <c r="V142" i="1"/>
  <c r="W47" i="1"/>
  <c r="W24" i="1"/>
  <c r="W15" i="1"/>
  <c r="V190" i="1"/>
  <c r="V154" i="1"/>
  <c r="V117" i="1"/>
  <c r="V81" i="1"/>
  <c r="V47" i="1"/>
  <c r="V24" i="1"/>
  <c r="V15" i="1"/>
  <c r="C24" i="1"/>
  <c r="T24" i="1"/>
  <c r="L47" i="1"/>
  <c r="J142" i="1"/>
  <c r="D117" i="1"/>
  <c r="T117" i="1"/>
  <c r="Q117" i="1"/>
  <c r="K117" i="1"/>
  <c r="K154" i="1"/>
  <c r="S154" i="1"/>
  <c r="P154" i="1"/>
  <c r="I190" i="1"/>
  <c r="Q190" i="1"/>
  <c r="D47" i="1"/>
  <c r="N47" i="1"/>
  <c r="L117" i="1"/>
  <c r="I117" i="1"/>
  <c r="C117" i="1"/>
  <c r="S117" i="1"/>
  <c r="C154" i="1"/>
  <c r="H154" i="1"/>
  <c r="F15" i="1"/>
  <c r="N15" i="1"/>
  <c r="O81" i="1"/>
  <c r="L24" i="1"/>
  <c r="O15" i="1"/>
  <c r="O24" i="1"/>
  <c r="C81" i="1"/>
  <c r="K81" i="1"/>
  <c r="S81" i="1"/>
  <c r="H190" i="1"/>
  <c r="P190" i="1"/>
  <c r="I81" i="1"/>
  <c r="T47" i="1"/>
  <c r="F47" i="1"/>
  <c r="G24" i="1"/>
  <c r="P24" i="1"/>
  <c r="N24" i="1"/>
  <c r="P47" i="1"/>
  <c r="J47" i="1"/>
  <c r="R47" i="1"/>
  <c r="I142" i="1"/>
  <c r="Q142" i="1"/>
  <c r="D24" i="1"/>
  <c r="J24" i="1"/>
  <c r="R24" i="1"/>
  <c r="C15" i="1"/>
  <c r="K15" i="1"/>
  <c r="S15" i="1"/>
  <c r="D81" i="1"/>
  <c r="H81" i="1"/>
  <c r="L81" i="1"/>
  <c r="P81" i="1"/>
  <c r="E117" i="1"/>
  <c r="M117" i="1"/>
  <c r="U117" i="1"/>
  <c r="F142" i="1"/>
  <c r="N142" i="1"/>
  <c r="C47" i="1"/>
  <c r="G47" i="1"/>
  <c r="K47" i="1"/>
  <c r="O47" i="1"/>
  <c r="O207" i="1" s="1"/>
  <c r="S47" i="1"/>
  <c r="E81" i="1"/>
  <c r="M81" i="1"/>
  <c r="U81" i="1"/>
  <c r="G117" i="1"/>
  <c r="O117" i="1"/>
  <c r="D154" i="1"/>
  <c r="L154" i="1"/>
  <c r="T154" i="1"/>
  <c r="J154" i="1"/>
  <c r="R154" i="1"/>
  <c r="F190" i="1"/>
  <c r="N190" i="1"/>
  <c r="T81" i="1"/>
  <c r="D15" i="1"/>
  <c r="H15" i="1"/>
  <c r="L15" i="1"/>
  <c r="P15" i="1"/>
  <c r="T15" i="1"/>
  <c r="I24" i="1"/>
  <c r="M24" i="1"/>
  <c r="Q24" i="1"/>
  <c r="U24" i="1"/>
  <c r="U207" i="1" s="1"/>
  <c r="E47" i="1"/>
  <c r="I47" i="1"/>
  <c r="M47" i="1"/>
  <c r="Q47" i="1"/>
  <c r="U47" i="1"/>
  <c r="F117" i="1"/>
  <c r="J117" i="1"/>
  <c r="N117" i="1"/>
  <c r="R117" i="1"/>
  <c r="C142" i="1"/>
  <c r="G142" i="1"/>
  <c r="K142" i="1"/>
  <c r="O142" i="1"/>
  <c r="S142" i="1"/>
  <c r="E154" i="1"/>
  <c r="I154" i="1"/>
  <c r="M154" i="1"/>
  <c r="Q154" i="1"/>
  <c r="U154" i="1"/>
  <c r="C190" i="1"/>
  <c r="G190" i="1"/>
  <c r="K190" i="1"/>
  <c r="O190" i="1"/>
  <c r="S190" i="1"/>
  <c r="F81" i="1"/>
  <c r="F207" i="1" s="1"/>
  <c r="J81" i="1"/>
  <c r="N81" i="1"/>
  <c r="R81" i="1"/>
  <c r="E24" i="1"/>
  <c r="X207" i="1" l="1"/>
  <c r="D207" i="1"/>
  <c r="G207" i="1"/>
  <c r="W207" i="1"/>
  <c r="V207" i="1"/>
  <c r="J207" i="1"/>
  <c r="Q207" i="1"/>
  <c r="I207" i="1"/>
  <c r="R207" i="1"/>
  <c r="T207" i="1"/>
  <c r="N207" i="1"/>
  <c r="M207" i="1"/>
  <c r="P207" i="1"/>
  <c r="C207" i="1"/>
  <c r="L207" i="1"/>
  <c r="S207" i="1"/>
  <c r="E207" i="1"/>
  <c r="H207" i="1"/>
  <c r="K207" i="1"/>
</calcChain>
</file>

<file path=xl/sharedStrings.xml><?xml version="1.0" encoding="utf-8"?>
<sst xmlns="http://schemas.openxmlformats.org/spreadsheetml/2006/main" count="178" uniqueCount="178">
  <si>
    <t>ESTRUCTURA ECONÒMICA</t>
  </si>
  <si>
    <t>ADMINISTRACIÓ GENERAL I OO.AA.</t>
  </si>
  <si>
    <t>Capítol/article/concepte</t>
  </si>
  <si>
    <t>2002 (1)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</si>
  <si>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</si>
  <si>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</si>
  <si>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</si>
  <si>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</si>
  <si>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</si>
  <si>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</si>
  <si>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</si>
  <si>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</si>
  <si>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</si>
  <si>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</si>
  <si>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</si>
  <si>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</si>
  <si>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</si>
  <si>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</si>
  <si>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</si>
  <si>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</si>
  <si>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</si>
  <si>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</si>
  <si>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1.- Imposts directes</t>
  </si>
  <si>
    <t>10.- Sobre la renda</t>
  </si>
  <si>
    <t>100.- Sobre la renda de les persones físiques</t>
  </si>
  <si>
    <t>11.- Sobre el capital</t>
  </si>
  <si>
    <t>110.- Sobre successions i donacions</t>
  </si>
  <si>
    <t>111.- Sobre el patrimoni de les persones físiques</t>
  </si>
  <si>
    <t>112.- Sobre dipòsits en institucions bancàries/de crèdit</t>
  </si>
  <si>
    <t>2.- Imposts indirectes</t>
  </si>
  <si>
    <t>20.- Sobre transmissions patrimonials i actes jurídics documentats</t>
  </si>
  <si>
    <t>200.- Sobre transmissions "inter vius"</t>
  </si>
  <si>
    <t>201.- Sobre actes jurídics documentats</t>
  </si>
  <si>
    <t>21.- Sobre el valor afegit</t>
  </si>
  <si>
    <t>210.- Sobre el valor afegit</t>
  </si>
  <si>
    <t>22.- Sobre consums específics</t>
  </si>
  <si>
    <t>220.- Imposts especials</t>
  </si>
  <si>
    <t>28.- Altres imposts indirectes</t>
  </si>
  <si>
    <t>281.- Impost sobre el turisme sostenible</t>
  </si>
  <si>
    <t>282.- Impost sobre el joc</t>
  </si>
  <si>
    <t>283.- Cànon de sanejament d'aigües</t>
  </si>
  <si>
    <t>284.- Sobre circulació de vehicles de lloguer sense conductor</t>
  </si>
  <si>
    <t>284.- Sobre danys mediambiental causats per vehicles de lloguer</t>
  </si>
  <si>
    <t>285.- Sobre danys mediambientals causats per grans superficies ...</t>
  </si>
  <si>
    <t>286.- Sobre envasos de begudes</t>
  </si>
  <si>
    <t>29.- Imposts indirectes extingits, luxe</t>
  </si>
  <si>
    <t>290.-  Imposts indirectes extingits, luxe</t>
  </si>
  <si>
    <t>3.- Taxes, preus públics i altres ingressos</t>
  </si>
  <si>
    <t>30.- Taxes</t>
  </si>
  <si>
    <t>300.- Taxes de joc</t>
  </si>
  <si>
    <t>301.- Taxes i cànons de l'ordenació de les telecomunicacions</t>
  </si>
  <si>
    <t>302.- Taxes per direcció i inspecció d'obres</t>
  </si>
  <si>
    <t>303.- Taxes acadèmiques, drets de matrícula, expedició de títols i altres similars</t>
  </si>
  <si>
    <t>307.- Drets d'exàmen</t>
  </si>
  <si>
    <t>309.- Altres taxes</t>
  </si>
  <si>
    <t>31.- Preus públics</t>
  </si>
  <si>
    <t>310.- Drets de matrícula a cursos i seminaris</t>
  </si>
  <si>
    <t>311.- Entrades a museus, exposicions, espectacles</t>
  </si>
  <si>
    <t>312.- Drets d'allotjament, restauració i residència</t>
  </si>
  <si>
    <t>319.- Altres preus públics</t>
  </si>
  <si>
    <t>32.- Altres ingressos procedents de la prestació de serveis</t>
  </si>
  <si>
    <t>327.- Altres ingressos procedents de la prestació de serveis d'assistència sanitària</t>
  </si>
  <si>
    <t>329.- Altres ingressos procedents de la prestació de serveis</t>
  </si>
  <si>
    <t>33.- Venda de béns</t>
  </si>
  <si>
    <t>330.- Venda de publicacions pròpies</t>
  </si>
  <si>
    <t>332.- Venda de fotocòpies i d'altres productes de reprografia</t>
  </si>
  <si>
    <t>333.- Venda de medicaments</t>
  </si>
  <si>
    <t>334.- Venda de productes agropecuaris</t>
  </si>
  <si>
    <t>339.- Venda d'altres béns</t>
  </si>
  <si>
    <t>38.- Reintegraments d'operacions corrents</t>
  </si>
  <si>
    <t>380.- Reintegraments d'exercicis tancats</t>
  </si>
  <si>
    <t>381.- Reintegraments del pressupost corrent</t>
  </si>
  <si>
    <t>39.- Altres ingressos</t>
  </si>
  <si>
    <t>391.- Recàrrecs i multes</t>
  </si>
  <si>
    <t>399.- Ingressos diversos</t>
  </si>
  <si>
    <t>4.- Transferències corrents</t>
  </si>
  <si>
    <t>40.- De l'Estat</t>
  </si>
  <si>
    <t>400.- De l'Administració General</t>
  </si>
  <si>
    <t>401.- D'organismes autònoms</t>
  </si>
  <si>
    <t>402.- De la Seguretat Social</t>
  </si>
  <si>
    <t>403.- De fundacions estatals</t>
  </si>
  <si>
    <t>44.- D'empreses públiques i d'altres ens públics de la CAIB</t>
  </si>
  <si>
    <t>440.- D'empreses públiques societàries de la CAIB</t>
  </si>
  <si>
    <t>441.- D'empreses públiques no societàries i d'altres ens públics de la CAIB</t>
  </si>
  <si>
    <t>443.- De consorcis en que participa la CAIB</t>
  </si>
  <si>
    <t>444.- De fundacions del sector públic autonòmic</t>
  </si>
  <si>
    <t>45.- De comunitats autònomes</t>
  </si>
  <si>
    <t>450.- De la CAIB</t>
  </si>
  <si>
    <t>450.- De la CAIB, ajusts de consolidació</t>
  </si>
  <si>
    <t>451.- D'altres comunitats autònomes</t>
  </si>
  <si>
    <t>46.- De corporacions locals</t>
  </si>
  <si>
    <t>460.- D'ajuntaments</t>
  </si>
  <si>
    <t>461.- De consells insulars</t>
  </si>
  <si>
    <t>464.- D'empreses públiques i d'altres ens públics de corporacions local</t>
  </si>
  <si>
    <t>469.- D'altres ens territorials</t>
  </si>
  <si>
    <t>47.- D'empreses privades</t>
  </si>
  <si>
    <t>470.- D'empreses privades</t>
  </si>
  <si>
    <t>48.- De famílies i institucions sense finalitat lucrativa</t>
  </si>
  <si>
    <t>480.- De famílies i institucions sense finalitat lucrativa</t>
  </si>
  <si>
    <t>49.- De l'exterior</t>
  </si>
  <si>
    <t>490.- Del Fons Social Europeu</t>
  </si>
  <si>
    <t>492.- Altres transferències de la UE</t>
  </si>
  <si>
    <t>499.- Altres transferències de l'exterior</t>
  </si>
  <si>
    <t>5.- Ingressos patrimonials</t>
  </si>
  <si>
    <t>51.- Interessos de bestretes i préstecs concedits</t>
  </si>
  <si>
    <t>514.- A empreses públiques i a altres ens públics</t>
  </si>
  <si>
    <t>516.- A corporacions locals i altres ens territorials</t>
  </si>
  <si>
    <t>518.- A famílies i institucions sense finalitat de lucre</t>
  </si>
  <si>
    <t>52.- Interessos de dipòsits</t>
  </si>
  <si>
    <t>520.- Interessos de comptes bancàries</t>
  </si>
  <si>
    <t>529.- Interesos d'altres dipòsits</t>
  </si>
  <si>
    <t>53.- Dividends i participació en beneficis</t>
  </si>
  <si>
    <t>534.- D'empreses públiques i d'altres ens públics</t>
  </si>
  <si>
    <t>537.- D'empreses privades</t>
  </si>
  <si>
    <t>54.- Rendes de béns immobles</t>
  </si>
  <si>
    <t>540.- Lloguers i productes d'immobles</t>
  </si>
  <si>
    <t>549.- Altres rendes de béns immobles</t>
  </si>
  <si>
    <t>55.- Productes de concessions i aprofitaments especials</t>
  </si>
  <si>
    <t>550.- Productes de concessions administratives</t>
  </si>
  <si>
    <t>559.- Altres concessions i aprofitaments</t>
  </si>
  <si>
    <t>59.- Altres ingressos patrimonials</t>
  </si>
  <si>
    <t>599.- Altres ingressos patrimnonials</t>
  </si>
  <si>
    <t>6.- Alienació d'inversions reals</t>
  </si>
  <si>
    <t>60.- Alienació de terrenys</t>
  </si>
  <si>
    <t>600.- Alienació de solars</t>
  </si>
  <si>
    <t>601.- Alienació de finques rústiques</t>
  </si>
  <si>
    <t>61.- Alienació d'altres inversions</t>
  </si>
  <si>
    <t>619.- Alienació d'altres inversions reals</t>
  </si>
  <si>
    <t>68.- Reintegraments per operacions de capital</t>
  </si>
  <si>
    <t>680.- Reintegraments d'exercicis tancats</t>
  </si>
  <si>
    <t>681.- Reintegraments del pressupost corrent</t>
  </si>
  <si>
    <t>7.- Transferències de capital</t>
  </si>
  <si>
    <t>70.- De l'Estat</t>
  </si>
  <si>
    <t>700.- De l'Administració General</t>
  </si>
  <si>
    <t>701.- D'organismes autònoms</t>
  </si>
  <si>
    <t>702.- De la Seguretat Social</t>
  </si>
  <si>
    <t>704.- De societats mercantils estatals, entitats empresarials i altres ens públics</t>
  </si>
  <si>
    <t>74.- D'empreses públiques i d'altres ens públics de la CAIB</t>
  </si>
  <si>
    <t>740.- D'empreses públiques societàries de la CAIB</t>
  </si>
  <si>
    <t>741.- D'empreses públiques no societàries i d'altres ens públics de la CAIB</t>
  </si>
  <si>
    <t>743.- De consorcis en que participa la CAIB</t>
  </si>
  <si>
    <t>75.- De comunitats autònomes</t>
  </si>
  <si>
    <t>750.- De la CAIB</t>
  </si>
  <si>
    <t>750.- De la AGIB, ajusts de consolidació</t>
  </si>
  <si>
    <t>76.- De corporacions locals</t>
  </si>
  <si>
    <t>760.- D'ajuntaments</t>
  </si>
  <si>
    <t>761.- De consells insulars</t>
  </si>
  <si>
    <t>77.- D'empreses privades</t>
  </si>
  <si>
    <t>770.- D'empreses privades</t>
  </si>
  <si>
    <t>78.- De famílies i institucions sense finalitat lucrativa</t>
  </si>
  <si>
    <t>780.- De famílies i institucions sense finalitat lucrativa</t>
  </si>
  <si>
    <t>79.- De l'exterior</t>
  </si>
  <si>
    <t>790.- Del Fons Europeu de Desenvolupament Regional</t>
  </si>
  <si>
    <t>791.- Dels Fons de Cohesió</t>
  </si>
  <si>
    <t>792.- Del fons per al finançament de la Política Agrícola Comuna</t>
  </si>
  <si>
    <t>793.- Del FEOGA-Garantia</t>
  </si>
  <si>
    <t>794.- Del Fons Social Europeu</t>
  </si>
  <si>
    <t>795.- Dels fons de pesca</t>
  </si>
  <si>
    <t>796.- Altres transferències de la UE</t>
  </si>
  <si>
    <t>799.- Altres transferències de l'exterior</t>
  </si>
  <si>
    <t>8.- Actius financers</t>
  </si>
  <si>
    <t>82.- Reintegraments de préstecs concedits al sector públic</t>
  </si>
  <si>
    <t>821.- Reintegraments de préstecs concedits al sector públic a l/t</t>
  </si>
  <si>
    <t>83.- Reintegraments de préstecs concedits fora del sector públic</t>
  </si>
  <si>
    <t>830.- Reintegraments de préstecs concedits fora del sector públic a c/t</t>
  </si>
  <si>
    <t>831.- Reintegraments de préstecs concedits fora del sector públic a l/t</t>
  </si>
  <si>
    <t>87.- Romanents de tresoreria</t>
  </si>
  <si>
    <t>870.- Romanent de tresoreria</t>
  </si>
  <si>
    <t>9.- Passius financers</t>
  </si>
  <si>
    <t>91.- Préstecs rebuts en moneda nacional</t>
  </si>
  <si>
    <t>911.- Prèstecs rebuts a l/t d'ens del sector públic</t>
  </si>
  <si>
    <t>913.- Préstecs rebuts a l/t d'ens que no pertanyen al sector públic</t>
  </si>
  <si>
    <t>Total</t>
  </si>
  <si>
    <t>2021</t>
  </si>
  <si>
    <t>2022</t>
  </si>
  <si>
    <t>2023</t>
  </si>
  <si>
    <t>820.- Reintegraments de préstecs concedits al sector públic a c/t</t>
  </si>
  <si>
    <t>404.- De societats mercantils estatals, entitats empresarials i altres ens públics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</si>
</sst>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2" fillId="3" borderId="1" xfId="0" quotePrefix="1" applyFont="1" applyFill="1" applyBorder="1" applyAlignment="1">
      <alignment horizontal="right"/>
    </xf>
    <xf numFmtId="0" fontId="3" fillId="4" borderId="4" xfId="0" applyFont="1" applyFill="1" applyBorder="1" applyAlignment="1">
      <alignment horizontal="left"/>
    </xf>
    <xf numFmtId="4" fontId="3" fillId="4" borderId="4" xfId="0" applyNumberFormat="1" applyFont="1" applyFill="1" applyBorder="1"/>
    <xf numFmtId="0" fontId="1" fillId="5" borderId="5" xfId="0" applyFont="1" applyFill="1" applyBorder="1" applyAlignment="1">
      <alignment horizontal="left" indent="1"/>
    </xf>
    <xf numFmtId="4" fontId="1" fillId="5" borderId="5" xfId="0" applyNumberFormat="1" applyFont="1" applyFill="1" applyBorder="1"/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/>
    <xf numFmtId="4" fontId="4" fillId="0" borderId="4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left" indent="2"/>
    </xf>
    <xf numFmtId="4" fontId="1" fillId="0" borderId="0" xfId="0" applyNumberFormat="1" applyFont="1"/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2194560</xdr:colOff>
      <xdr:row>11</xdr:row>
      <xdr:rowOff>74295</xdr:rowOff>
    </xdr:to>
    <xdr:pic>
      <xdr:nvPicPr>
        <xdr:cNvPr id="2" name="Imagen 3" descr="logo 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560" cy="1499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X210"/>
  <sheetViews>
    <sheetView tabSelected="1" topLeftCell="A10" workbookViewId="0">
      <pane xSplit="1" topLeftCell="V1" activePane="topRight" state="frozen"/>
      <selection pane="topRight" activeCell="A15" sqref="A15"/>
    </sheetView>
  </sheetViews>
  <sheetFormatPr baseColWidth="10" defaultColWidth="11.5703125" defaultRowHeight="11.25" x14ac:dyDescent="0.2"/>
  <cols>
    <col min="1" max="1" width="55" style="1" bestFit="1" customWidth="1"/>
    <col min="2" max="2" width="1.7109375" style="1" customWidth="1"/>
    <col min="3" max="21" width="12.7109375" style="1" customWidth="1"/>
    <col min="22" max="24" width="13" style="1" bestFit="1" customWidth="1"/>
    <col min="25" max="16384" width="11.5703125" style="1"/>
  </cols>
  <sheetData>
    <row r="12" spans="1:24" ht="12" thickBot="1" x14ac:dyDescent="0.25"/>
    <row r="13" spans="1:24" ht="15.75" customHeight="1" thickBot="1" x14ac:dyDescent="0.25">
      <c r="A13" s="19" t="s">
        <v>0</v>
      </c>
      <c r="C13" s="17" t="s"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2" thickBot="1" x14ac:dyDescent="0.25">
      <c r="A14" s="2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3" t="s">
        <v>14</v>
      </c>
      <c r="O14" s="3" t="s">
        <v>15</v>
      </c>
      <c r="P14" s="3" t="s">
        <v>16</v>
      </c>
      <c r="Q14" s="3" t="s">
        <v>17</v>
      </c>
      <c r="R14" s="3" t="s">
        <v>18</v>
      </c>
      <c r="S14" s="3" t="s">
        <v>19</v>
      </c>
      <c r="T14" s="3" t="s">
        <v>20</v>
      </c>
      <c r="U14" s="3" t="s">
        <v>21</v>
      </c>
      <c r="V14" s="3" t="s">
        <v>173</v>
      </c>
      <c r="W14" s="3" t="s">
        <v>174</v>
      </c>
      <c r="X14" s="3" t="s">
        <v>175</v>
      </c>
    </row>
    <row r="15" spans="1:24" x14ac:dyDescent="0.2">
      <c r="A15" s="4" t="s">
        <v>22</v>
      </c>
      <c r="C15" s="5">
        <f>C16+C19</f>
        <v>73323476.730000004</v>
      </c>
      <c r="D15" s="5">
        <f t="shared" ref="D15:J15" si="0">D16+D19</f>
        <v>411040820</v>
      </c>
      <c r="E15" s="5">
        <f t="shared" si="0"/>
        <v>454813010</v>
      </c>
      <c r="F15" s="5">
        <f t="shared" si="0"/>
        <v>474090000</v>
      </c>
      <c r="G15" s="5">
        <f t="shared" si="0"/>
        <v>553220140</v>
      </c>
      <c r="H15" s="5">
        <f t="shared" si="0"/>
        <v>558328160</v>
      </c>
      <c r="I15" s="5">
        <f t="shared" si="0"/>
        <v>674615510</v>
      </c>
      <c r="J15" s="5">
        <f t="shared" si="0"/>
        <v>762466910</v>
      </c>
      <c r="K15" s="5">
        <f>K16+K19</f>
        <v>733994900</v>
      </c>
      <c r="L15" s="5">
        <f t="shared" ref="L15:U15" si="1">L16+L19</f>
        <v>994325727.24000001</v>
      </c>
      <c r="M15" s="5">
        <f t="shared" si="1"/>
        <v>902570010</v>
      </c>
      <c r="N15" s="5">
        <f t="shared" si="1"/>
        <v>868443830</v>
      </c>
      <c r="O15" s="5">
        <f t="shared" si="1"/>
        <v>876663360</v>
      </c>
      <c r="P15" s="5">
        <f t="shared" si="1"/>
        <v>930458180</v>
      </c>
      <c r="Q15" s="5">
        <f t="shared" si="1"/>
        <v>1013155710</v>
      </c>
      <c r="R15" s="5">
        <f t="shared" si="1"/>
        <v>1129439290</v>
      </c>
      <c r="S15" s="5">
        <f t="shared" si="1"/>
        <v>1189028020</v>
      </c>
      <c r="T15" s="5">
        <f t="shared" si="1"/>
        <v>1557890000</v>
      </c>
      <c r="U15" s="5">
        <f t="shared" si="1"/>
        <v>1676403400</v>
      </c>
      <c r="V15" s="5">
        <f t="shared" ref="V15:X15" si="2">V16+V19</f>
        <v>1703085960</v>
      </c>
      <c r="W15" s="5">
        <f t="shared" si="2"/>
        <v>1636306130</v>
      </c>
      <c r="X15" s="5">
        <f t="shared" si="2"/>
        <v>1670707570</v>
      </c>
    </row>
    <row r="16" spans="1:24" x14ac:dyDescent="0.2">
      <c r="A16" s="6" t="s">
        <v>23</v>
      </c>
      <c r="C16" s="7">
        <f>SUM(C17)</f>
        <v>0</v>
      </c>
      <c r="D16" s="7">
        <f t="shared" ref="D16:J16" si="3">SUM(D17)</f>
        <v>330240820</v>
      </c>
      <c r="E16" s="7">
        <f t="shared" si="3"/>
        <v>372513010</v>
      </c>
      <c r="F16" s="7">
        <f t="shared" si="3"/>
        <v>393490000</v>
      </c>
      <c r="G16" s="7">
        <f t="shared" si="3"/>
        <v>452020140</v>
      </c>
      <c r="H16" s="7">
        <f t="shared" si="3"/>
        <v>492328160</v>
      </c>
      <c r="I16" s="7">
        <f t="shared" si="3"/>
        <v>582815510</v>
      </c>
      <c r="J16" s="7">
        <f t="shared" si="3"/>
        <v>714304910</v>
      </c>
      <c r="K16" s="7">
        <f>SUM(K17)</f>
        <v>671502690</v>
      </c>
      <c r="L16" s="7">
        <f t="shared" ref="L16:X16" si="4">SUM(L17)</f>
        <v>931833517.24000001</v>
      </c>
      <c r="M16" s="7">
        <f t="shared" si="4"/>
        <v>846170000</v>
      </c>
      <c r="N16" s="7">
        <f t="shared" si="4"/>
        <v>776366620</v>
      </c>
      <c r="O16" s="7">
        <f t="shared" si="4"/>
        <v>751843100</v>
      </c>
      <c r="P16" s="7">
        <f t="shared" si="4"/>
        <v>808214960</v>
      </c>
      <c r="Q16" s="7">
        <f t="shared" si="4"/>
        <v>820722560</v>
      </c>
      <c r="R16" s="7">
        <f t="shared" si="4"/>
        <v>928441980</v>
      </c>
      <c r="S16" s="7">
        <f t="shared" si="4"/>
        <v>1002325440</v>
      </c>
      <c r="T16" s="7">
        <f t="shared" si="4"/>
        <v>1371466540</v>
      </c>
      <c r="U16" s="7">
        <f t="shared" si="4"/>
        <v>1483802050</v>
      </c>
      <c r="V16" s="7">
        <f t="shared" si="4"/>
        <v>1519055000</v>
      </c>
      <c r="W16" s="7">
        <f t="shared" si="4"/>
        <v>1421517560</v>
      </c>
      <c r="X16" s="7">
        <f t="shared" si="4"/>
        <v>1468017720</v>
      </c>
    </row>
    <row r="17" spans="1:24" x14ac:dyDescent="0.2">
      <c r="A17" s="8" t="s">
        <v>24</v>
      </c>
      <c r="C17" s="9">
        <v>0</v>
      </c>
      <c r="D17" s="10">
        <v>330240820</v>
      </c>
      <c r="E17" s="10">
        <v>372513010</v>
      </c>
      <c r="F17" s="10">
        <v>393490000</v>
      </c>
      <c r="G17" s="10">
        <v>452020140</v>
      </c>
      <c r="H17" s="10">
        <v>492328160</v>
      </c>
      <c r="I17" s="10">
        <v>582815510</v>
      </c>
      <c r="J17" s="10">
        <v>714304910</v>
      </c>
      <c r="K17" s="9">
        <v>671502690</v>
      </c>
      <c r="L17" s="9">
        <v>931833517.24000001</v>
      </c>
      <c r="M17" s="9">
        <v>846170000</v>
      </c>
      <c r="N17" s="9">
        <v>776366620</v>
      </c>
      <c r="O17" s="9">
        <v>751843100</v>
      </c>
      <c r="P17" s="11">
        <v>808214960</v>
      </c>
      <c r="Q17" s="11">
        <v>820722560</v>
      </c>
      <c r="R17" s="11">
        <v>928441980</v>
      </c>
      <c r="S17" s="9">
        <v>1002325440</v>
      </c>
      <c r="T17" s="12">
        <v>1371466540</v>
      </c>
      <c r="U17" s="12">
        <v>1483802050</v>
      </c>
      <c r="V17" s="12">
        <v>1519055000</v>
      </c>
      <c r="W17" s="12">
        <v>1421517560</v>
      </c>
      <c r="X17" s="12">
        <v>1468017720</v>
      </c>
    </row>
    <row r="18" spans="1:24" x14ac:dyDescent="0.2">
      <c r="A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">
      <c r="A19" s="6" t="s">
        <v>25</v>
      </c>
      <c r="C19" s="7">
        <f>SUM(C20:C22)</f>
        <v>73323476.730000004</v>
      </c>
      <c r="D19" s="7">
        <f t="shared" ref="D19:R19" si="5">SUM(D20:D22)</f>
        <v>80800000</v>
      </c>
      <c r="E19" s="7">
        <f t="shared" si="5"/>
        <v>82300000</v>
      </c>
      <c r="F19" s="7">
        <f t="shared" si="5"/>
        <v>80600000</v>
      </c>
      <c r="G19" s="7">
        <f t="shared" si="5"/>
        <v>101200000</v>
      </c>
      <c r="H19" s="7">
        <f t="shared" si="5"/>
        <v>66000000</v>
      </c>
      <c r="I19" s="7">
        <f t="shared" si="5"/>
        <v>91800000</v>
      </c>
      <c r="J19" s="7">
        <f t="shared" si="5"/>
        <v>48162000</v>
      </c>
      <c r="K19" s="7">
        <f t="shared" si="5"/>
        <v>62492210</v>
      </c>
      <c r="L19" s="7">
        <f t="shared" si="5"/>
        <v>62492210</v>
      </c>
      <c r="M19" s="7">
        <f t="shared" si="5"/>
        <v>56400010</v>
      </c>
      <c r="N19" s="7">
        <f t="shared" si="5"/>
        <v>92077210</v>
      </c>
      <c r="O19" s="7">
        <f t="shared" si="5"/>
        <v>124820260</v>
      </c>
      <c r="P19" s="7">
        <f t="shared" si="5"/>
        <v>122243220</v>
      </c>
      <c r="Q19" s="7">
        <f t="shared" si="5"/>
        <v>192433150</v>
      </c>
      <c r="R19" s="7">
        <f t="shared" si="5"/>
        <v>200997310</v>
      </c>
      <c r="S19" s="7">
        <f>SUM(S20:S22)</f>
        <v>186702580</v>
      </c>
      <c r="T19" s="7">
        <f t="shared" ref="T19:U19" si="6">SUM(T20:T22)</f>
        <v>186423460</v>
      </c>
      <c r="U19" s="7">
        <f t="shared" si="6"/>
        <v>192601350</v>
      </c>
      <c r="V19" s="7">
        <f t="shared" ref="V19:X19" si="7">SUM(V20:V22)</f>
        <v>184030960</v>
      </c>
      <c r="W19" s="7">
        <f t="shared" si="7"/>
        <v>214788570</v>
      </c>
      <c r="X19" s="7">
        <f t="shared" si="7"/>
        <v>202689850</v>
      </c>
    </row>
    <row r="20" spans="1:24" x14ac:dyDescent="0.2">
      <c r="A20" s="8" t="s">
        <v>26</v>
      </c>
      <c r="C20" s="14">
        <v>45676919.93</v>
      </c>
      <c r="D20" s="9">
        <v>51000000</v>
      </c>
      <c r="E20" s="9">
        <v>52300000</v>
      </c>
      <c r="F20" s="9">
        <v>50000000</v>
      </c>
      <c r="G20" s="9">
        <v>68200000</v>
      </c>
      <c r="H20" s="9">
        <v>30000000</v>
      </c>
      <c r="I20" s="9">
        <v>45000000</v>
      </c>
      <c r="J20" s="9">
        <v>48162000</v>
      </c>
      <c r="K20" s="9">
        <v>62492200</v>
      </c>
      <c r="L20" s="9">
        <v>62492200</v>
      </c>
      <c r="M20" s="9">
        <v>56400000</v>
      </c>
      <c r="N20" s="9">
        <v>67877210</v>
      </c>
      <c r="O20" s="9">
        <v>75443040</v>
      </c>
      <c r="P20" s="11">
        <v>74243220</v>
      </c>
      <c r="Q20" s="11">
        <v>122980300</v>
      </c>
      <c r="R20" s="11">
        <v>124858430</v>
      </c>
      <c r="S20" s="9">
        <v>106794860</v>
      </c>
      <c r="T20" s="12">
        <v>106981100</v>
      </c>
      <c r="U20" s="12">
        <v>111678930</v>
      </c>
      <c r="V20" s="12">
        <v>111678930</v>
      </c>
      <c r="W20" s="12">
        <v>125000000</v>
      </c>
      <c r="X20" s="12">
        <v>107468840</v>
      </c>
    </row>
    <row r="21" spans="1:24" x14ac:dyDescent="0.2">
      <c r="A21" s="8" t="s">
        <v>27</v>
      </c>
      <c r="C21" s="14">
        <v>27646556.800000001</v>
      </c>
      <c r="D21" s="9">
        <v>29800000</v>
      </c>
      <c r="E21" s="9">
        <v>30000000</v>
      </c>
      <c r="F21" s="9">
        <v>30600000</v>
      </c>
      <c r="G21" s="9">
        <v>33000000</v>
      </c>
      <c r="H21" s="9">
        <v>36000000</v>
      </c>
      <c r="I21" s="9">
        <v>46800000</v>
      </c>
      <c r="J21" s="9">
        <v>0</v>
      </c>
      <c r="K21" s="9">
        <v>10</v>
      </c>
      <c r="L21" s="9">
        <v>10</v>
      </c>
      <c r="M21" s="9">
        <v>10</v>
      </c>
      <c r="N21" s="9">
        <v>24200000</v>
      </c>
      <c r="O21" s="9">
        <v>49377220</v>
      </c>
      <c r="P21" s="9">
        <v>48000000</v>
      </c>
      <c r="Q21" s="9">
        <v>69452850</v>
      </c>
      <c r="R21" s="9">
        <v>69495320</v>
      </c>
      <c r="S21" s="9">
        <v>71254120</v>
      </c>
      <c r="T21" s="12">
        <v>70788760</v>
      </c>
      <c r="U21" s="12">
        <v>71568820</v>
      </c>
      <c r="V21" s="12">
        <v>63776340</v>
      </c>
      <c r="W21" s="12">
        <v>79868610</v>
      </c>
      <c r="X21" s="12">
        <v>85478630</v>
      </c>
    </row>
    <row r="22" spans="1:24" x14ac:dyDescent="0.2">
      <c r="A22" s="8" t="s">
        <v>28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6643560</v>
      </c>
      <c r="S22" s="9">
        <v>8653600</v>
      </c>
      <c r="T22" s="12">
        <v>8653600</v>
      </c>
      <c r="U22" s="12">
        <v>9353600</v>
      </c>
      <c r="V22" s="12">
        <v>8575690</v>
      </c>
      <c r="W22" s="12">
        <v>9919960</v>
      </c>
      <c r="X22" s="12">
        <v>9742380</v>
      </c>
    </row>
    <row r="23" spans="1:24" x14ac:dyDescent="0.2">
      <c r="A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2"/>
      <c r="W23" s="12"/>
      <c r="X23" s="12"/>
    </row>
    <row r="24" spans="1:24" x14ac:dyDescent="0.2">
      <c r="A24" s="4" t="s">
        <v>29</v>
      </c>
      <c r="C24" s="5">
        <f>C25+C29+C32+C35+C44</f>
        <v>250622077.57999998</v>
      </c>
      <c r="D24" s="5">
        <f t="shared" ref="D24:U24" si="8">D25+D29+D32+D35+D44</f>
        <v>1369217860</v>
      </c>
      <c r="E24" s="5">
        <f t="shared" si="8"/>
        <v>1380828590</v>
      </c>
      <c r="F24" s="5">
        <f t="shared" si="8"/>
        <v>1556200000</v>
      </c>
      <c r="G24" s="5">
        <f t="shared" si="8"/>
        <v>1770075780</v>
      </c>
      <c r="H24" s="5">
        <f t="shared" si="8"/>
        <v>1956226990</v>
      </c>
      <c r="I24" s="5">
        <f t="shared" si="8"/>
        <v>2119031660</v>
      </c>
      <c r="J24" s="5">
        <f t="shared" si="8"/>
        <v>1792153520</v>
      </c>
      <c r="K24" s="5">
        <f t="shared" si="8"/>
        <v>1332093480</v>
      </c>
      <c r="L24" s="5">
        <f t="shared" si="8"/>
        <v>1773360544.52</v>
      </c>
      <c r="M24" s="5">
        <f t="shared" si="8"/>
        <v>1892382640</v>
      </c>
      <c r="N24" s="5">
        <f t="shared" si="8"/>
        <v>1975231790</v>
      </c>
      <c r="O24" s="5">
        <f t="shared" si="8"/>
        <v>1881120040</v>
      </c>
      <c r="P24" s="5">
        <f t="shared" si="8"/>
        <v>2035474080</v>
      </c>
      <c r="Q24" s="5">
        <f t="shared" si="8"/>
        <v>2086139590</v>
      </c>
      <c r="R24" s="5">
        <f t="shared" si="8"/>
        <v>2144859430</v>
      </c>
      <c r="S24" s="5">
        <f t="shared" si="8"/>
        <v>2590128400</v>
      </c>
      <c r="T24" s="5">
        <f t="shared" si="8"/>
        <v>2865909810</v>
      </c>
      <c r="U24" s="5">
        <f t="shared" si="8"/>
        <v>2789219220</v>
      </c>
      <c r="V24" s="5">
        <f t="shared" ref="V24:X24" si="9">V25+V29+V32+V35+V44</f>
        <v>2410186058</v>
      </c>
      <c r="W24" s="5">
        <f t="shared" si="9"/>
        <v>2510459190</v>
      </c>
      <c r="X24" s="5">
        <f t="shared" si="9"/>
        <v>3324159009</v>
      </c>
    </row>
    <row r="25" spans="1:24" x14ac:dyDescent="0.2">
      <c r="A25" s="6" t="s">
        <v>30</v>
      </c>
      <c r="C25" s="7">
        <f>SUM(C26:C27)</f>
        <v>214561333.28999999</v>
      </c>
      <c r="D25" s="7">
        <f t="shared" ref="D25:J25" si="10">SUM(D26:D27)</f>
        <v>231250000</v>
      </c>
      <c r="E25" s="7">
        <f t="shared" si="10"/>
        <v>242000000</v>
      </c>
      <c r="F25" s="7">
        <f t="shared" si="10"/>
        <v>354125000</v>
      </c>
      <c r="G25" s="7">
        <f t="shared" si="10"/>
        <v>456320000</v>
      </c>
      <c r="H25" s="7">
        <f t="shared" si="10"/>
        <v>565020000</v>
      </c>
      <c r="I25" s="7">
        <f t="shared" si="10"/>
        <v>655277520</v>
      </c>
      <c r="J25" s="7">
        <f t="shared" si="10"/>
        <v>459281840</v>
      </c>
      <c r="K25" s="7">
        <f>SUM(K26:K27)</f>
        <v>332767700</v>
      </c>
      <c r="L25" s="7">
        <f t="shared" ref="L25:U25" si="11">SUM(L26:L27)</f>
        <v>332767700</v>
      </c>
      <c r="M25" s="7">
        <f t="shared" si="11"/>
        <v>254958770</v>
      </c>
      <c r="N25" s="7">
        <f t="shared" si="11"/>
        <v>347586120</v>
      </c>
      <c r="O25" s="7">
        <f t="shared" si="11"/>
        <v>328884080</v>
      </c>
      <c r="P25" s="7">
        <f t="shared" si="11"/>
        <v>383239950</v>
      </c>
      <c r="Q25" s="7">
        <f t="shared" si="11"/>
        <v>452846870</v>
      </c>
      <c r="R25" s="7">
        <f t="shared" si="11"/>
        <v>486886170</v>
      </c>
      <c r="S25" s="7">
        <f t="shared" si="11"/>
        <v>623232590</v>
      </c>
      <c r="T25" s="7">
        <f t="shared" si="11"/>
        <v>695011990</v>
      </c>
      <c r="U25" s="7">
        <f t="shared" si="11"/>
        <v>604583260</v>
      </c>
      <c r="V25" s="7">
        <f t="shared" ref="V25:X25" si="12">SUM(V26:V27)</f>
        <v>416549830</v>
      </c>
      <c r="W25" s="7">
        <f t="shared" si="12"/>
        <v>679651220</v>
      </c>
      <c r="X25" s="7">
        <f t="shared" si="12"/>
        <v>979124770</v>
      </c>
    </row>
    <row r="26" spans="1:24" x14ac:dyDescent="0.2">
      <c r="A26" s="8" t="s">
        <v>31</v>
      </c>
      <c r="C26" s="14">
        <v>153258092.63</v>
      </c>
      <c r="D26" s="9">
        <v>166750000</v>
      </c>
      <c r="E26" s="9">
        <v>180000000</v>
      </c>
      <c r="F26" s="9">
        <v>216395000</v>
      </c>
      <c r="G26" s="9">
        <v>286620000</v>
      </c>
      <c r="H26" s="9">
        <v>360020000</v>
      </c>
      <c r="I26" s="9">
        <v>405382520</v>
      </c>
      <c r="J26" s="9">
        <v>274083230</v>
      </c>
      <c r="K26" s="9">
        <v>191982100</v>
      </c>
      <c r="L26" s="9">
        <v>191982100</v>
      </c>
      <c r="M26" s="9">
        <v>172826090</v>
      </c>
      <c r="N26" s="9">
        <v>251745930</v>
      </c>
      <c r="O26" s="9">
        <v>259237410</v>
      </c>
      <c r="P26" s="11">
        <v>305610580</v>
      </c>
      <c r="Q26" s="11">
        <v>364557870</v>
      </c>
      <c r="R26" s="11">
        <v>394664260</v>
      </c>
      <c r="S26" s="9">
        <v>512473500</v>
      </c>
      <c r="T26" s="12">
        <v>573881900</v>
      </c>
      <c r="U26" s="12">
        <v>470008590</v>
      </c>
      <c r="V26" s="12">
        <v>313305630</v>
      </c>
      <c r="W26" s="12">
        <v>537417780</v>
      </c>
      <c r="X26" s="12">
        <v>798337660</v>
      </c>
    </row>
    <row r="27" spans="1:24" x14ac:dyDescent="0.2">
      <c r="A27" s="8" t="s">
        <v>32</v>
      </c>
      <c r="C27" s="14">
        <v>61303240.659999996</v>
      </c>
      <c r="D27" s="9">
        <v>64500000</v>
      </c>
      <c r="E27" s="9">
        <v>62000000</v>
      </c>
      <c r="F27" s="9">
        <v>137730000</v>
      </c>
      <c r="G27" s="9">
        <v>169700000</v>
      </c>
      <c r="H27" s="9">
        <v>205000000</v>
      </c>
      <c r="I27" s="9">
        <v>249895000</v>
      </c>
      <c r="J27" s="9">
        <v>185198610</v>
      </c>
      <c r="K27" s="9">
        <v>140785600</v>
      </c>
      <c r="L27" s="9">
        <v>140785600</v>
      </c>
      <c r="M27" s="9">
        <v>82132680</v>
      </c>
      <c r="N27" s="9">
        <v>95840190</v>
      </c>
      <c r="O27" s="9">
        <v>69646670</v>
      </c>
      <c r="P27" s="9">
        <v>77629370</v>
      </c>
      <c r="Q27" s="9">
        <v>88289000</v>
      </c>
      <c r="R27" s="9">
        <v>92221910</v>
      </c>
      <c r="S27" s="9">
        <v>110759090</v>
      </c>
      <c r="T27" s="12">
        <v>121130090</v>
      </c>
      <c r="U27" s="12">
        <v>134574670</v>
      </c>
      <c r="V27" s="12">
        <v>103244200</v>
      </c>
      <c r="W27" s="12">
        <v>142233440</v>
      </c>
      <c r="X27" s="12">
        <v>180787110</v>
      </c>
    </row>
    <row r="28" spans="1:24" x14ac:dyDescent="0.2">
      <c r="A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">
      <c r="A29" s="6" t="s">
        <v>33</v>
      </c>
      <c r="C29" s="7">
        <f>SUM(C30)</f>
        <v>0</v>
      </c>
      <c r="D29" s="7">
        <f t="shared" ref="D29:J29" si="13">SUM(D30)</f>
        <v>748837230</v>
      </c>
      <c r="E29" s="7">
        <f t="shared" si="13"/>
        <v>776200890</v>
      </c>
      <c r="F29" s="7">
        <f t="shared" si="13"/>
        <v>836410000</v>
      </c>
      <c r="G29" s="7">
        <f t="shared" si="13"/>
        <v>909546290</v>
      </c>
      <c r="H29" s="7">
        <f t="shared" si="13"/>
        <v>997440000</v>
      </c>
      <c r="I29" s="7">
        <f t="shared" si="13"/>
        <v>1040770060</v>
      </c>
      <c r="J29" s="7">
        <f t="shared" si="13"/>
        <v>901139370</v>
      </c>
      <c r="K29" s="7">
        <f>SUM(K30)</f>
        <v>590802850</v>
      </c>
      <c r="L29" s="7">
        <f t="shared" ref="L29:X29" si="14">SUM(L30)</f>
        <v>1032069914.52</v>
      </c>
      <c r="M29" s="7">
        <f t="shared" si="14"/>
        <v>1166080000</v>
      </c>
      <c r="N29" s="7">
        <f t="shared" si="14"/>
        <v>1048069070</v>
      </c>
      <c r="O29" s="7">
        <f t="shared" si="14"/>
        <v>1023760700</v>
      </c>
      <c r="P29" s="7">
        <f t="shared" si="14"/>
        <v>1125820950</v>
      </c>
      <c r="Q29" s="7">
        <f t="shared" si="14"/>
        <v>1044642740</v>
      </c>
      <c r="R29" s="7">
        <f t="shared" si="14"/>
        <v>1050217130</v>
      </c>
      <c r="S29" s="7">
        <f t="shared" si="14"/>
        <v>1274349760</v>
      </c>
      <c r="T29" s="7">
        <f t="shared" si="14"/>
        <v>1460732390</v>
      </c>
      <c r="U29" s="7">
        <f t="shared" si="14"/>
        <v>1465137370</v>
      </c>
      <c r="V29" s="7">
        <f t="shared" si="14"/>
        <v>1400798590</v>
      </c>
      <c r="W29" s="7">
        <f t="shared" si="14"/>
        <v>1326934310</v>
      </c>
      <c r="X29" s="7">
        <f t="shared" si="14"/>
        <v>1789347240</v>
      </c>
    </row>
    <row r="30" spans="1:24" x14ac:dyDescent="0.2">
      <c r="A30" s="8" t="s">
        <v>34</v>
      </c>
      <c r="C30" s="9">
        <v>0</v>
      </c>
      <c r="D30" s="9">
        <v>748837230</v>
      </c>
      <c r="E30" s="9">
        <f>790638418-14437528</f>
        <v>776200890</v>
      </c>
      <c r="F30" s="9">
        <v>836410000</v>
      </c>
      <c r="G30" s="9">
        <v>909546290</v>
      </c>
      <c r="H30" s="9">
        <v>997440000</v>
      </c>
      <c r="I30" s="9">
        <v>1040770060</v>
      </c>
      <c r="J30" s="9">
        <v>901139370</v>
      </c>
      <c r="K30" s="9">
        <v>590802850</v>
      </c>
      <c r="L30" s="9">
        <v>1032069914.52</v>
      </c>
      <c r="M30" s="9">
        <v>1166080000</v>
      </c>
      <c r="N30" s="9">
        <v>1048069070</v>
      </c>
      <c r="O30" s="9">
        <v>1023760700</v>
      </c>
      <c r="P30" s="11">
        <v>1125820950</v>
      </c>
      <c r="Q30" s="11">
        <v>1044642740</v>
      </c>
      <c r="R30" s="11">
        <v>1050217130</v>
      </c>
      <c r="S30" s="9">
        <v>1274349760</v>
      </c>
      <c r="T30" s="12">
        <v>1460732390</v>
      </c>
      <c r="U30" s="12">
        <v>1465137370</v>
      </c>
      <c r="V30" s="12">
        <v>1400798590</v>
      </c>
      <c r="W30" s="12">
        <v>1326934310</v>
      </c>
      <c r="X30" s="12">
        <v>1789347240</v>
      </c>
    </row>
    <row r="31" spans="1:24" x14ac:dyDescent="0.2">
      <c r="A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2">
      <c r="A32" s="6" t="s">
        <v>35</v>
      </c>
      <c r="C32" s="7">
        <f>SUM(C33)</f>
        <v>6.01</v>
      </c>
      <c r="D32" s="7">
        <f t="shared" ref="D32:J32" si="15">SUM(D33)</f>
        <v>351430610</v>
      </c>
      <c r="E32" s="7">
        <f t="shared" si="15"/>
        <v>324627690</v>
      </c>
      <c r="F32" s="7">
        <f t="shared" si="15"/>
        <v>326905000</v>
      </c>
      <c r="G32" s="7">
        <f t="shared" si="15"/>
        <v>350709490</v>
      </c>
      <c r="H32" s="7">
        <f t="shared" si="15"/>
        <v>346866990</v>
      </c>
      <c r="I32" s="7">
        <f t="shared" si="15"/>
        <v>373898540</v>
      </c>
      <c r="J32" s="7">
        <f t="shared" si="15"/>
        <v>377909030</v>
      </c>
      <c r="K32" s="7">
        <f>SUM(K33)</f>
        <v>355901530</v>
      </c>
      <c r="L32" s="7">
        <f t="shared" ref="L32:R32" si="16">SUM(L33)</f>
        <v>355901530</v>
      </c>
      <c r="M32" s="7">
        <f t="shared" si="16"/>
        <v>425093440</v>
      </c>
      <c r="N32" s="7">
        <f t="shared" si="16"/>
        <v>443035680</v>
      </c>
      <c r="O32" s="7">
        <f t="shared" si="16"/>
        <v>454617760</v>
      </c>
      <c r="P32" s="7">
        <f t="shared" si="16"/>
        <v>440392720</v>
      </c>
      <c r="Q32" s="7">
        <f t="shared" si="16"/>
        <v>502529110</v>
      </c>
      <c r="R32" s="7">
        <f t="shared" si="16"/>
        <v>457948110</v>
      </c>
      <c r="S32" s="7">
        <f>SUM(S33)</f>
        <v>487434070</v>
      </c>
      <c r="T32" s="7">
        <f t="shared" ref="T32:X32" si="17">SUM(T33)</f>
        <v>497704040</v>
      </c>
      <c r="U32" s="7">
        <f t="shared" si="17"/>
        <v>505240970</v>
      </c>
      <c r="V32" s="7">
        <f t="shared" si="17"/>
        <v>451719430</v>
      </c>
      <c r="W32" s="7">
        <f t="shared" si="17"/>
        <v>276670210</v>
      </c>
      <c r="X32" s="7">
        <f t="shared" si="17"/>
        <v>329872480</v>
      </c>
    </row>
    <row r="33" spans="1:24" x14ac:dyDescent="0.2">
      <c r="A33" s="8" t="s">
        <v>36</v>
      </c>
      <c r="C33" s="14">
        <v>6.01</v>
      </c>
      <c r="D33" s="9">
        <v>351430610</v>
      </c>
      <c r="E33" s="9">
        <f>329095159-4467469</f>
        <v>324627690</v>
      </c>
      <c r="F33" s="9">
        <v>326905000</v>
      </c>
      <c r="G33" s="9">
        <v>350709490</v>
      </c>
      <c r="H33" s="9">
        <v>346866990</v>
      </c>
      <c r="I33" s="9">
        <v>373898540</v>
      </c>
      <c r="J33" s="9">
        <v>377909030</v>
      </c>
      <c r="K33" s="9">
        <v>355901530</v>
      </c>
      <c r="L33" s="9">
        <v>355901530</v>
      </c>
      <c r="M33" s="9">
        <v>425093440</v>
      </c>
      <c r="N33" s="9">
        <v>443035680</v>
      </c>
      <c r="O33" s="9">
        <v>454617760</v>
      </c>
      <c r="P33" s="11">
        <v>440392720</v>
      </c>
      <c r="Q33" s="11">
        <v>502529110</v>
      </c>
      <c r="R33" s="11">
        <v>457948110</v>
      </c>
      <c r="S33" s="9">
        <v>487434070</v>
      </c>
      <c r="T33" s="12">
        <v>497704040</v>
      </c>
      <c r="U33" s="12">
        <v>505240970</v>
      </c>
      <c r="V33" s="12">
        <v>451719430</v>
      </c>
      <c r="W33" s="12">
        <v>276670210</v>
      </c>
      <c r="X33" s="12">
        <v>329872480</v>
      </c>
    </row>
    <row r="34" spans="1:24" x14ac:dyDescent="0.2">
      <c r="A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2">
      <c r="A35" s="6" t="s">
        <v>37</v>
      </c>
      <c r="C35" s="7">
        <f>SUM(C36:C42)</f>
        <v>36060732.269999996</v>
      </c>
      <c r="D35" s="7">
        <f t="shared" ref="D35:R35" si="18">SUM(D36:D42)</f>
        <v>37700010</v>
      </c>
      <c r="E35" s="7">
        <f t="shared" si="18"/>
        <v>38000000</v>
      </c>
      <c r="F35" s="7">
        <f t="shared" si="18"/>
        <v>38760000</v>
      </c>
      <c r="G35" s="7">
        <f t="shared" si="18"/>
        <v>53500000</v>
      </c>
      <c r="H35" s="7">
        <f t="shared" si="18"/>
        <v>46900000</v>
      </c>
      <c r="I35" s="7">
        <f t="shared" si="18"/>
        <v>49085540</v>
      </c>
      <c r="J35" s="7">
        <f t="shared" si="18"/>
        <v>53823280</v>
      </c>
      <c r="K35" s="7">
        <f t="shared" si="18"/>
        <v>52621400</v>
      </c>
      <c r="L35" s="7">
        <f t="shared" si="18"/>
        <v>52621400</v>
      </c>
      <c r="M35" s="7">
        <f t="shared" si="18"/>
        <v>46250430</v>
      </c>
      <c r="N35" s="7">
        <f t="shared" si="18"/>
        <v>136540920</v>
      </c>
      <c r="O35" s="7">
        <f t="shared" si="18"/>
        <v>73857500</v>
      </c>
      <c r="P35" s="7">
        <f t="shared" si="18"/>
        <v>86020460</v>
      </c>
      <c r="Q35" s="7">
        <f t="shared" si="18"/>
        <v>86120870</v>
      </c>
      <c r="R35" s="7">
        <f t="shared" si="18"/>
        <v>149808020</v>
      </c>
      <c r="S35" s="7">
        <f>SUM(S36:S42)</f>
        <v>205111980</v>
      </c>
      <c r="T35" s="7">
        <f t="shared" ref="T35:U35" si="19">SUM(T36:T42)</f>
        <v>212461390</v>
      </c>
      <c r="U35" s="7">
        <f t="shared" si="19"/>
        <v>214257620</v>
      </c>
      <c r="V35" s="7">
        <f t="shared" ref="V35:X35" si="20">SUM(V36:V42)</f>
        <v>141118208</v>
      </c>
      <c r="W35" s="7">
        <f t="shared" si="20"/>
        <v>227203450</v>
      </c>
      <c r="X35" s="7">
        <f t="shared" si="20"/>
        <v>225814519</v>
      </c>
    </row>
    <row r="36" spans="1:24" x14ac:dyDescent="0.2">
      <c r="A36" s="8" t="s">
        <v>38</v>
      </c>
      <c r="C36" s="14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62500000</v>
      </c>
      <c r="S36" s="9">
        <v>120000000</v>
      </c>
      <c r="T36" s="12">
        <v>118502950</v>
      </c>
      <c r="U36" s="12">
        <v>128357620</v>
      </c>
      <c r="V36" s="12">
        <v>56927120</v>
      </c>
      <c r="W36" s="12">
        <v>140000000</v>
      </c>
      <c r="X36" s="12">
        <v>132000000</v>
      </c>
    </row>
    <row r="37" spans="1:24" x14ac:dyDescent="0.2">
      <c r="A37" s="8" t="s">
        <v>39</v>
      </c>
      <c r="C37" s="14">
        <v>6.01</v>
      </c>
      <c r="D37" s="9">
        <v>10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</row>
    <row r="38" spans="1:24" x14ac:dyDescent="0.2">
      <c r="A38" s="8" t="s">
        <v>40</v>
      </c>
      <c r="C38" s="14">
        <v>36060726.259999998</v>
      </c>
      <c r="D38" s="9">
        <v>37700000</v>
      </c>
      <c r="E38" s="9">
        <v>38000000</v>
      </c>
      <c r="F38" s="9">
        <v>38760000</v>
      </c>
      <c r="G38" s="9">
        <v>41000000</v>
      </c>
      <c r="H38" s="9">
        <v>46900000</v>
      </c>
      <c r="I38" s="9">
        <v>49085540</v>
      </c>
      <c r="J38" s="9">
        <v>53823280</v>
      </c>
      <c r="K38" s="9">
        <v>52621400</v>
      </c>
      <c r="L38" s="9">
        <v>52621400</v>
      </c>
      <c r="M38" s="9">
        <v>46250430</v>
      </c>
      <c r="N38" s="9">
        <v>78040920</v>
      </c>
      <c r="O38" s="9">
        <v>73857500</v>
      </c>
      <c r="P38" s="11">
        <v>86020460</v>
      </c>
      <c r="Q38" s="11">
        <v>86120870</v>
      </c>
      <c r="R38" s="11">
        <v>87308020</v>
      </c>
      <c r="S38" s="9">
        <v>85111980</v>
      </c>
      <c r="T38" s="12">
        <v>93958440</v>
      </c>
      <c r="U38" s="12">
        <v>85900000</v>
      </c>
      <c r="V38" s="12">
        <v>83730700</v>
      </c>
      <c r="W38" s="12">
        <v>84366570</v>
      </c>
      <c r="X38" s="12">
        <v>85628230</v>
      </c>
    </row>
    <row r="39" spans="1:24" x14ac:dyDescent="0.2">
      <c r="A39" s="8" t="s">
        <v>41</v>
      </c>
      <c r="C39" s="9">
        <v>0</v>
      </c>
      <c r="D39" s="9">
        <v>0</v>
      </c>
      <c r="E39" s="9">
        <v>0</v>
      </c>
      <c r="F39" s="9">
        <v>0</v>
      </c>
      <c r="G39" s="9">
        <v>12500000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</row>
    <row r="40" spans="1:24" x14ac:dyDescent="0.2">
      <c r="A40" s="8" t="s">
        <v>42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15000000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460388</v>
      </c>
      <c r="W40" s="9">
        <v>2836880</v>
      </c>
      <c r="X40" s="9">
        <v>8186289</v>
      </c>
    </row>
    <row r="41" spans="1:24" x14ac:dyDescent="0.2">
      <c r="A41" s="8" t="s">
        <v>43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8500000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</row>
    <row r="42" spans="1:24" x14ac:dyDescent="0.2">
      <c r="A42" s="8" t="s">
        <v>44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35000000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</row>
    <row r="43" spans="1:24" x14ac:dyDescent="0.2">
      <c r="A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2"/>
      <c r="U43" s="12"/>
      <c r="V43" s="12"/>
      <c r="W43" s="12"/>
      <c r="X43" s="12"/>
    </row>
    <row r="44" spans="1:24" x14ac:dyDescent="0.2">
      <c r="A44" s="6" t="s">
        <v>45</v>
      </c>
      <c r="C44" s="7">
        <f>SUM(C45)</f>
        <v>6.01</v>
      </c>
      <c r="D44" s="7">
        <f t="shared" ref="D44:J44" si="21">SUM(D45)</f>
        <v>10</v>
      </c>
      <c r="E44" s="7">
        <f t="shared" si="21"/>
        <v>10</v>
      </c>
      <c r="F44" s="7">
        <f t="shared" si="21"/>
        <v>0</v>
      </c>
      <c r="G44" s="7">
        <f t="shared" si="21"/>
        <v>0</v>
      </c>
      <c r="H44" s="7">
        <f t="shared" si="21"/>
        <v>0</v>
      </c>
      <c r="I44" s="7">
        <f t="shared" si="21"/>
        <v>0</v>
      </c>
      <c r="J44" s="7">
        <f t="shared" si="21"/>
        <v>0</v>
      </c>
      <c r="K44" s="7">
        <f>SUM(K45)</f>
        <v>0</v>
      </c>
      <c r="L44" s="7">
        <f t="shared" ref="L44:R44" si="22">SUM(L45)</f>
        <v>0</v>
      </c>
      <c r="M44" s="7">
        <f t="shared" si="22"/>
        <v>0</v>
      </c>
      <c r="N44" s="7">
        <f t="shared" si="22"/>
        <v>0</v>
      </c>
      <c r="O44" s="7">
        <f t="shared" si="22"/>
        <v>0</v>
      </c>
      <c r="P44" s="7">
        <f t="shared" si="22"/>
        <v>0</v>
      </c>
      <c r="Q44" s="7">
        <f t="shared" si="22"/>
        <v>0</v>
      </c>
      <c r="R44" s="7">
        <f t="shared" si="22"/>
        <v>0</v>
      </c>
      <c r="S44" s="7">
        <f>SUM(S45)</f>
        <v>0</v>
      </c>
      <c r="T44" s="7">
        <f t="shared" ref="T44:X44" si="23">SUM(T45)</f>
        <v>0</v>
      </c>
      <c r="U44" s="7">
        <f t="shared" si="23"/>
        <v>0</v>
      </c>
      <c r="V44" s="7">
        <f t="shared" si="23"/>
        <v>0</v>
      </c>
      <c r="W44" s="7">
        <f t="shared" si="23"/>
        <v>0</v>
      </c>
      <c r="X44" s="7">
        <f t="shared" si="23"/>
        <v>0</v>
      </c>
    </row>
    <row r="45" spans="1:24" x14ac:dyDescent="0.2">
      <c r="A45" s="8" t="s">
        <v>46</v>
      </c>
      <c r="C45" s="14">
        <v>6.01</v>
      </c>
      <c r="D45" s="9">
        <v>10</v>
      </c>
      <c r="E45" s="9">
        <v>10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</row>
    <row r="46" spans="1:24" x14ac:dyDescent="0.2">
      <c r="A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x14ac:dyDescent="0.2">
      <c r="A47" s="4" t="s">
        <v>47</v>
      </c>
      <c r="C47" s="5">
        <f>C48+C56+C62+C66+C73+C77</f>
        <v>89223209.800000027</v>
      </c>
      <c r="D47" s="5">
        <f t="shared" ref="D47:J47" si="24">D48+D56+D62+D66+D73+D77</f>
        <v>91000000</v>
      </c>
      <c r="E47" s="5">
        <f t="shared" si="24"/>
        <v>84299765.549999997</v>
      </c>
      <c r="F47" s="5">
        <f t="shared" si="24"/>
        <v>82593978</v>
      </c>
      <c r="G47" s="5">
        <f t="shared" si="24"/>
        <v>93571768</v>
      </c>
      <c r="H47" s="5">
        <f t="shared" si="24"/>
        <v>91240800</v>
      </c>
      <c r="I47" s="5">
        <f t="shared" si="24"/>
        <v>84611910</v>
      </c>
      <c r="J47" s="5">
        <f t="shared" si="24"/>
        <v>80050906</v>
      </c>
      <c r="K47" s="5">
        <f>K48+K56+K62+K66+K73+K77</f>
        <v>73935634</v>
      </c>
      <c r="L47" s="5">
        <f t="shared" ref="L47:U47" si="25">L48+L56+L62+L66+L73+L77</f>
        <v>73935634</v>
      </c>
      <c r="M47" s="5">
        <f t="shared" si="25"/>
        <v>56808472</v>
      </c>
      <c r="N47" s="5">
        <f t="shared" si="25"/>
        <v>55778980</v>
      </c>
      <c r="O47" s="5">
        <f t="shared" si="25"/>
        <v>65157430</v>
      </c>
      <c r="P47" s="5">
        <f t="shared" si="25"/>
        <v>65249181</v>
      </c>
      <c r="Q47" s="5">
        <f t="shared" si="25"/>
        <v>62811710</v>
      </c>
      <c r="R47" s="5">
        <f t="shared" si="25"/>
        <v>67002750</v>
      </c>
      <c r="S47" s="5">
        <f t="shared" si="25"/>
        <v>60242880</v>
      </c>
      <c r="T47" s="5">
        <f t="shared" si="25"/>
        <v>71596120</v>
      </c>
      <c r="U47" s="5">
        <f t="shared" si="25"/>
        <v>68262520</v>
      </c>
      <c r="V47" s="5">
        <f t="shared" ref="V47:X47" si="26">V48+V56+V62+V66+V73+V77</f>
        <v>55979593</v>
      </c>
      <c r="W47" s="5">
        <f t="shared" si="26"/>
        <v>54999490</v>
      </c>
      <c r="X47" s="5">
        <f t="shared" si="26"/>
        <v>48510887</v>
      </c>
    </row>
    <row r="48" spans="1:24" x14ac:dyDescent="0.2">
      <c r="A48" s="6" t="s">
        <v>48</v>
      </c>
      <c r="C48" s="7">
        <f>SUM(C49:C54)</f>
        <v>76222296.320000023</v>
      </c>
      <c r="D48" s="7">
        <f t="shared" ref="D48:J48" si="27">SUM(D49:D54)</f>
        <v>74818770</v>
      </c>
      <c r="E48" s="7">
        <f t="shared" si="27"/>
        <v>69720140.5</v>
      </c>
      <c r="F48" s="7">
        <f t="shared" si="27"/>
        <v>69489553</v>
      </c>
      <c r="G48" s="7">
        <f t="shared" si="27"/>
        <v>80205651</v>
      </c>
      <c r="H48" s="7">
        <f t="shared" si="27"/>
        <v>71324700</v>
      </c>
      <c r="I48" s="7">
        <f t="shared" si="27"/>
        <v>68050100</v>
      </c>
      <c r="J48" s="7">
        <f t="shared" si="27"/>
        <v>68447460</v>
      </c>
      <c r="K48" s="7">
        <f>SUM(K49:K54)</f>
        <v>63215576</v>
      </c>
      <c r="L48" s="7">
        <f t="shared" ref="L48:U48" si="28">SUM(L49:L54)</f>
        <v>63215576</v>
      </c>
      <c r="M48" s="7">
        <f t="shared" si="28"/>
        <v>45242539</v>
      </c>
      <c r="N48" s="7">
        <f t="shared" si="28"/>
        <v>44134120</v>
      </c>
      <c r="O48" s="7">
        <f t="shared" si="28"/>
        <v>45358020</v>
      </c>
      <c r="P48" s="7">
        <f t="shared" si="28"/>
        <v>45632383</v>
      </c>
      <c r="Q48" s="7">
        <f t="shared" si="28"/>
        <v>41361770</v>
      </c>
      <c r="R48" s="7">
        <f t="shared" si="28"/>
        <v>44321150</v>
      </c>
      <c r="S48" s="7">
        <f t="shared" si="28"/>
        <v>46945180</v>
      </c>
      <c r="T48" s="7">
        <f t="shared" si="28"/>
        <v>49365050</v>
      </c>
      <c r="U48" s="7">
        <f t="shared" si="28"/>
        <v>48003470</v>
      </c>
      <c r="V48" s="7">
        <f t="shared" ref="V48:X48" si="29">SUM(V49:V54)</f>
        <v>39632758</v>
      </c>
      <c r="W48" s="7">
        <f t="shared" si="29"/>
        <v>40153339</v>
      </c>
      <c r="X48" s="7">
        <f t="shared" si="29"/>
        <v>34316672</v>
      </c>
    </row>
    <row r="49" spans="1:24" x14ac:dyDescent="0.2">
      <c r="A49" s="8" t="s">
        <v>49</v>
      </c>
      <c r="C49" s="14">
        <v>68915413.560000002</v>
      </c>
      <c r="D49" s="9">
        <v>67500000</v>
      </c>
      <c r="E49" s="9">
        <v>58020000</v>
      </c>
      <c r="F49" s="9">
        <v>59220000</v>
      </c>
      <c r="G49" s="9">
        <v>61450000</v>
      </c>
      <c r="H49" s="9">
        <v>61350000</v>
      </c>
      <c r="I49" s="9">
        <v>60169200</v>
      </c>
      <c r="J49" s="9">
        <v>59831100</v>
      </c>
      <c r="K49" s="9">
        <v>55134640</v>
      </c>
      <c r="L49" s="9">
        <v>55134640</v>
      </c>
      <c r="M49" s="9">
        <v>37710520</v>
      </c>
      <c r="N49" s="9">
        <v>36511390</v>
      </c>
      <c r="O49" s="9">
        <v>37744190</v>
      </c>
      <c r="P49" s="11">
        <v>39627020</v>
      </c>
      <c r="Q49" s="11">
        <v>32654470</v>
      </c>
      <c r="R49" s="11">
        <v>35546790</v>
      </c>
      <c r="S49" s="9">
        <v>36833670</v>
      </c>
      <c r="T49" s="12">
        <v>39380000</v>
      </c>
      <c r="U49" s="12">
        <v>39303700</v>
      </c>
      <c r="V49" s="12">
        <v>31878580</v>
      </c>
      <c r="W49" s="12">
        <v>32616150</v>
      </c>
      <c r="X49" s="12">
        <v>28000000</v>
      </c>
    </row>
    <row r="50" spans="1:24" x14ac:dyDescent="0.2">
      <c r="A50" s="8" t="s">
        <v>50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1830</v>
      </c>
      <c r="O50" s="9">
        <v>180</v>
      </c>
      <c r="P50" s="9">
        <v>180</v>
      </c>
      <c r="Q50" s="9">
        <v>180</v>
      </c>
      <c r="R50" s="9">
        <v>180</v>
      </c>
      <c r="S50" s="9">
        <v>30</v>
      </c>
      <c r="T50" s="12">
        <v>60</v>
      </c>
      <c r="U50" s="12">
        <v>200</v>
      </c>
      <c r="V50" s="12">
        <v>200</v>
      </c>
      <c r="W50" s="12">
        <v>0</v>
      </c>
      <c r="X50" s="12">
        <v>0</v>
      </c>
    </row>
    <row r="51" spans="1:24" x14ac:dyDescent="0.2">
      <c r="A51" s="8" t="s">
        <v>51</v>
      </c>
      <c r="C51" s="14">
        <v>582500.93000000005</v>
      </c>
      <c r="D51" s="9">
        <v>174870</v>
      </c>
      <c r="E51" s="9">
        <v>46000</v>
      </c>
      <c r="F51" s="9">
        <v>46000</v>
      </c>
      <c r="G51" s="9">
        <v>3040000</v>
      </c>
      <c r="H51" s="9">
        <v>3100000</v>
      </c>
      <c r="I51" s="9">
        <v>400000</v>
      </c>
      <c r="J51" s="9">
        <v>890000</v>
      </c>
      <c r="K51" s="9">
        <v>505156</v>
      </c>
      <c r="L51" s="9">
        <v>505156</v>
      </c>
      <c r="M51" s="9">
        <v>2200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</row>
    <row r="52" spans="1:24" x14ac:dyDescent="0.2">
      <c r="A52" s="8" t="s">
        <v>52</v>
      </c>
      <c r="C52" s="14">
        <v>198340</v>
      </c>
      <c r="D52" s="9">
        <v>1384040</v>
      </c>
      <c r="E52" s="9">
        <v>2391833.8199999998</v>
      </c>
      <c r="F52" s="9">
        <v>2238860</v>
      </c>
      <c r="G52" s="9">
        <v>2231310</v>
      </c>
      <c r="H52" s="9">
        <v>2486700</v>
      </c>
      <c r="I52" s="9">
        <v>2643770</v>
      </c>
      <c r="J52" s="9">
        <v>2714800</v>
      </c>
      <c r="K52" s="9">
        <v>3002350</v>
      </c>
      <c r="L52" s="9">
        <v>3002350</v>
      </c>
      <c r="M52" s="9">
        <v>3230940</v>
      </c>
      <c r="N52" s="9">
        <v>3095940</v>
      </c>
      <c r="O52" s="11">
        <v>3201370</v>
      </c>
      <c r="P52" s="9">
        <v>3117102</v>
      </c>
      <c r="Q52" s="9">
        <v>3928370</v>
      </c>
      <c r="R52" s="9">
        <v>3953410</v>
      </c>
      <c r="S52" s="9">
        <v>4269060</v>
      </c>
      <c r="T52" s="12">
        <v>4079480</v>
      </c>
      <c r="U52" s="12">
        <v>3427010</v>
      </c>
      <c r="V52" s="12">
        <v>2359022</v>
      </c>
      <c r="W52" s="12">
        <v>2782343</v>
      </c>
      <c r="X52" s="12">
        <v>2618886</v>
      </c>
    </row>
    <row r="53" spans="1:24" x14ac:dyDescent="0.2">
      <c r="A53" s="8" t="s">
        <v>53</v>
      </c>
      <c r="C53" s="14">
        <v>350366.01</v>
      </c>
      <c r="D53" s="9">
        <v>216090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</row>
    <row r="54" spans="1:24" x14ac:dyDescent="0.2">
      <c r="A54" s="8" t="s">
        <v>54</v>
      </c>
      <c r="C54" s="14">
        <v>6175675.8200000003</v>
      </c>
      <c r="D54" s="9">
        <v>5543770</v>
      </c>
      <c r="E54" s="9">
        <v>9262306.6799999997</v>
      </c>
      <c r="F54" s="9">
        <v>7984693</v>
      </c>
      <c r="G54" s="9">
        <v>13484341</v>
      </c>
      <c r="H54" s="9">
        <v>4388000</v>
      </c>
      <c r="I54" s="9">
        <v>4837130</v>
      </c>
      <c r="J54" s="9">
        <v>5011560</v>
      </c>
      <c r="K54" s="9">
        <v>4573430</v>
      </c>
      <c r="L54" s="9">
        <v>4573430</v>
      </c>
      <c r="M54" s="9">
        <v>4298879</v>
      </c>
      <c r="N54" s="9">
        <v>4524960</v>
      </c>
      <c r="O54" s="9">
        <v>4412280</v>
      </c>
      <c r="P54" s="9">
        <v>2888081</v>
      </c>
      <c r="Q54" s="9">
        <v>4778750</v>
      </c>
      <c r="R54" s="9">
        <v>4820770</v>
      </c>
      <c r="S54" s="9">
        <v>5842420</v>
      </c>
      <c r="T54" s="12">
        <v>5905510</v>
      </c>
      <c r="U54" s="12">
        <v>5272560</v>
      </c>
      <c r="V54" s="12">
        <v>5394956</v>
      </c>
      <c r="W54" s="12">
        <v>4754846</v>
      </c>
      <c r="X54" s="12">
        <v>3697786</v>
      </c>
    </row>
    <row r="55" spans="1:24" x14ac:dyDescent="0.2">
      <c r="A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2">
      <c r="A56" s="6" t="s">
        <v>55</v>
      </c>
      <c r="C56" s="7">
        <f>SUM(C57:C60)</f>
        <v>4422192.96</v>
      </c>
      <c r="D56" s="7">
        <f t="shared" ref="D56:U56" si="30">SUM(D57:D60)</f>
        <v>3358700</v>
      </c>
      <c r="E56" s="7">
        <f t="shared" si="30"/>
        <v>0</v>
      </c>
      <c r="F56" s="7">
        <f t="shared" si="30"/>
        <v>0</v>
      </c>
      <c r="G56" s="7">
        <f t="shared" si="30"/>
        <v>0</v>
      </c>
      <c r="H56" s="7">
        <f t="shared" si="30"/>
        <v>0</v>
      </c>
      <c r="I56" s="7">
        <f t="shared" si="30"/>
        <v>0</v>
      </c>
      <c r="J56" s="7">
        <f t="shared" si="30"/>
        <v>0</v>
      </c>
      <c r="K56" s="7">
        <f t="shared" si="30"/>
        <v>0</v>
      </c>
      <c r="L56" s="7">
        <f t="shared" si="30"/>
        <v>0</v>
      </c>
      <c r="M56" s="7">
        <f t="shared" si="30"/>
        <v>0</v>
      </c>
      <c r="N56" s="7">
        <f t="shared" si="30"/>
        <v>0</v>
      </c>
      <c r="O56" s="7">
        <f t="shared" si="30"/>
        <v>0</v>
      </c>
      <c r="P56" s="7">
        <f t="shared" si="30"/>
        <v>0</v>
      </c>
      <c r="Q56" s="7">
        <f t="shared" si="30"/>
        <v>0</v>
      </c>
      <c r="R56" s="7">
        <f t="shared" si="30"/>
        <v>0</v>
      </c>
      <c r="S56" s="7">
        <f t="shared" si="30"/>
        <v>0</v>
      </c>
      <c r="T56" s="7">
        <f t="shared" si="30"/>
        <v>0</v>
      </c>
      <c r="U56" s="7">
        <f t="shared" si="30"/>
        <v>0</v>
      </c>
      <c r="V56" s="7">
        <f t="shared" ref="V56:X56" si="31">SUM(V57:V60)</f>
        <v>0</v>
      </c>
      <c r="W56" s="7">
        <f t="shared" si="31"/>
        <v>0</v>
      </c>
      <c r="X56" s="7">
        <f t="shared" si="31"/>
        <v>0</v>
      </c>
    </row>
    <row r="57" spans="1:24" x14ac:dyDescent="0.2">
      <c r="A57" s="8" t="s">
        <v>56</v>
      </c>
      <c r="C57" s="14">
        <v>760743.08</v>
      </c>
      <c r="D57" s="9">
        <v>143160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</row>
    <row r="58" spans="1:24" x14ac:dyDescent="0.2">
      <c r="A58" s="8" t="s">
        <v>57</v>
      </c>
      <c r="C58" s="14">
        <v>24040.48</v>
      </c>
      <c r="D58" s="9">
        <v>31940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</row>
    <row r="59" spans="1:24" x14ac:dyDescent="0.2">
      <c r="A59" s="8" t="s">
        <v>58</v>
      </c>
      <c r="C59" s="14">
        <v>2956745.17</v>
      </c>
      <c r="D59" s="9">
        <v>3183600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</row>
    <row r="60" spans="1:24" x14ac:dyDescent="0.2">
      <c r="A60" s="8" t="s">
        <v>59</v>
      </c>
      <c r="C60" s="14">
        <v>680664.23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</row>
    <row r="61" spans="1:24" x14ac:dyDescent="0.2">
      <c r="A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x14ac:dyDescent="0.2">
      <c r="A62" s="6" t="s">
        <v>60</v>
      </c>
      <c r="C62" s="7">
        <f>SUM(C63:C64)</f>
        <v>1063112.25</v>
      </c>
      <c r="D62" s="7">
        <f t="shared" ref="D62:J62" si="32">SUM(D63:D64)</f>
        <v>2726530</v>
      </c>
      <c r="E62" s="7">
        <f t="shared" si="32"/>
        <v>1998017</v>
      </c>
      <c r="F62" s="7">
        <f t="shared" si="32"/>
        <v>1885801</v>
      </c>
      <c r="G62" s="7">
        <f t="shared" si="32"/>
        <v>1982160</v>
      </c>
      <c r="H62" s="7">
        <f t="shared" si="32"/>
        <v>1072300</v>
      </c>
      <c r="I62" s="7">
        <f t="shared" si="32"/>
        <v>1105380</v>
      </c>
      <c r="J62" s="7">
        <f t="shared" si="32"/>
        <v>1197380</v>
      </c>
      <c r="K62" s="7">
        <f>SUM(K63:K64)</f>
        <v>1051128</v>
      </c>
      <c r="L62" s="7">
        <f t="shared" ref="L62:U62" si="33">SUM(L63:L64)</f>
        <v>1051128</v>
      </c>
      <c r="M62" s="7">
        <f t="shared" si="33"/>
        <v>1276060</v>
      </c>
      <c r="N62" s="7">
        <f t="shared" si="33"/>
        <v>1018790</v>
      </c>
      <c r="O62" s="7">
        <f t="shared" si="33"/>
        <v>187590</v>
      </c>
      <c r="P62" s="7">
        <f t="shared" si="33"/>
        <v>215768</v>
      </c>
      <c r="Q62" s="7">
        <f t="shared" si="33"/>
        <v>264250</v>
      </c>
      <c r="R62" s="7">
        <f t="shared" si="33"/>
        <v>295300</v>
      </c>
      <c r="S62" s="7">
        <f t="shared" si="33"/>
        <v>310530</v>
      </c>
      <c r="T62" s="7">
        <f t="shared" si="33"/>
        <v>423370</v>
      </c>
      <c r="U62" s="7">
        <f t="shared" si="33"/>
        <v>335550</v>
      </c>
      <c r="V62" s="7">
        <f t="shared" ref="V62:X62" si="34">SUM(V63:V64)</f>
        <v>177894</v>
      </c>
      <c r="W62" s="7">
        <f t="shared" si="34"/>
        <v>223300</v>
      </c>
      <c r="X62" s="7">
        <f t="shared" si="34"/>
        <v>244800</v>
      </c>
    </row>
    <row r="63" spans="1:24" x14ac:dyDescent="0.2">
      <c r="A63" s="8" t="s">
        <v>61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</row>
    <row r="64" spans="1:24" x14ac:dyDescent="0.2">
      <c r="A64" s="8" t="s">
        <v>62</v>
      </c>
      <c r="C64" s="14">
        <v>1063112.25</v>
      </c>
      <c r="D64" s="9">
        <v>2726530</v>
      </c>
      <c r="E64" s="9">
        <v>1998017</v>
      </c>
      <c r="F64" s="9">
        <v>1885801</v>
      </c>
      <c r="G64" s="9">
        <v>1982160</v>
      </c>
      <c r="H64" s="9">
        <v>1072300</v>
      </c>
      <c r="I64" s="9">
        <v>1105380</v>
      </c>
      <c r="J64" s="9">
        <v>1197380</v>
      </c>
      <c r="K64" s="9">
        <v>1051128</v>
      </c>
      <c r="L64" s="9">
        <v>1051128</v>
      </c>
      <c r="M64" s="9">
        <v>1276060</v>
      </c>
      <c r="N64" s="9">
        <v>1018790</v>
      </c>
      <c r="O64" s="9">
        <v>187590</v>
      </c>
      <c r="P64" s="11">
        <v>215768</v>
      </c>
      <c r="Q64" s="11">
        <v>264250</v>
      </c>
      <c r="R64" s="11">
        <v>295300</v>
      </c>
      <c r="S64" s="9">
        <v>310530</v>
      </c>
      <c r="T64" s="12">
        <v>423370</v>
      </c>
      <c r="U64" s="12">
        <v>335550</v>
      </c>
      <c r="V64" s="12">
        <v>177894</v>
      </c>
      <c r="W64" s="12">
        <v>223300</v>
      </c>
      <c r="X64" s="12">
        <v>244800</v>
      </c>
    </row>
    <row r="65" spans="1:24" x14ac:dyDescent="0.2">
      <c r="A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x14ac:dyDescent="0.2">
      <c r="A66" s="6" t="s">
        <v>63</v>
      </c>
      <c r="C66" s="7">
        <f>SUM(C67:C71)</f>
        <v>939087.43</v>
      </c>
      <c r="D66" s="7">
        <f t="shared" ref="D66:J66" si="35">SUM(D67:D71)</f>
        <v>953310</v>
      </c>
      <c r="E66" s="7">
        <f t="shared" si="35"/>
        <v>1053380.33</v>
      </c>
      <c r="F66" s="7">
        <f t="shared" si="35"/>
        <v>1137724</v>
      </c>
      <c r="G66" s="7">
        <f t="shared" si="35"/>
        <v>976924</v>
      </c>
      <c r="H66" s="7">
        <f t="shared" si="35"/>
        <v>526800</v>
      </c>
      <c r="I66" s="7">
        <f t="shared" si="35"/>
        <v>544790</v>
      </c>
      <c r="J66" s="7">
        <f t="shared" si="35"/>
        <v>431500</v>
      </c>
      <c r="K66" s="7">
        <f>SUM(K67:K71)</f>
        <v>438550</v>
      </c>
      <c r="L66" s="7">
        <f t="shared" ref="L66:U66" si="36">SUM(L67:L71)</f>
        <v>438550</v>
      </c>
      <c r="M66" s="7">
        <f t="shared" si="36"/>
        <v>408920</v>
      </c>
      <c r="N66" s="7">
        <f t="shared" si="36"/>
        <v>269020</v>
      </c>
      <c r="O66" s="7">
        <f t="shared" si="36"/>
        <v>405740</v>
      </c>
      <c r="P66" s="7">
        <f t="shared" si="36"/>
        <v>404980</v>
      </c>
      <c r="Q66" s="7">
        <f t="shared" si="36"/>
        <v>264580</v>
      </c>
      <c r="R66" s="7">
        <f t="shared" si="36"/>
        <v>299120</v>
      </c>
      <c r="S66" s="7">
        <f t="shared" si="36"/>
        <v>362730</v>
      </c>
      <c r="T66" s="7">
        <f t="shared" si="36"/>
        <v>464490</v>
      </c>
      <c r="U66" s="7">
        <f t="shared" si="36"/>
        <v>138120</v>
      </c>
      <c r="V66" s="7">
        <f t="shared" ref="V66:X66" si="37">SUM(V67:V71)</f>
        <v>101176</v>
      </c>
      <c r="W66" s="7">
        <f t="shared" si="37"/>
        <v>55739</v>
      </c>
      <c r="X66" s="7">
        <f t="shared" si="37"/>
        <v>57158</v>
      </c>
    </row>
    <row r="67" spans="1:24" x14ac:dyDescent="0.2">
      <c r="A67" s="8" t="s">
        <v>64</v>
      </c>
      <c r="C67" s="14">
        <v>819161.48</v>
      </c>
      <c r="D67" s="9">
        <v>792110</v>
      </c>
      <c r="E67" s="9">
        <v>903492.86</v>
      </c>
      <c r="F67" s="9">
        <v>901090</v>
      </c>
      <c r="G67" s="9">
        <v>900290</v>
      </c>
      <c r="H67" s="9">
        <v>447300</v>
      </c>
      <c r="I67" s="9">
        <v>474470</v>
      </c>
      <c r="J67" s="9">
        <v>361900</v>
      </c>
      <c r="K67" s="9">
        <v>393450</v>
      </c>
      <c r="L67" s="9">
        <v>393450</v>
      </c>
      <c r="M67" s="9">
        <v>388100</v>
      </c>
      <c r="N67" s="9">
        <v>251690</v>
      </c>
      <c r="O67" s="9">
        <v>388460</v>
      </c>
      <c r="P67" s="11">
        <v>387700</v>
      </c>
      <c r="Q67" s="11">
        <v>243890</v>
      </c>
      <c r="R67" s="11">
        <v>280800</v>
      </c>
      <c r="S67" s="9">
        <v>347920</v>
      </c>
      <c r="T67" s="12">
        <v>449720</v>
      </c>
      <c r="U67" s="12">
        <v>126740</v>
      </c>
      <c r="V67" s="12">
        <v>90700</v>
      </c>
      <c r="W67" s="12">
        <v>50000</v>
      </c>
      <c r="X67" s="12">
        <v>51400</v>
      </c>
    </row>
    <row r="68" spans="1:24" x14ac:dyDescent="0.2">
      <c r="A68" s="8" t="s">
        <v>65</v>
      </c>
      <c r="C68" s="14">
        <v>7212.15</v>
      </c>
      <c r="D68" s="9">
        <v>7440</v>
      </c>
      <c r="E68" s="9">
        <v>87252.13</v>
      </c>
      <c r="F68" s="9">
        <v>66500</v>
      </c>
      <c r="G68" s="9">
        <v>26500</v>
      </c>
      <c r="H68" s="9">
        <v>23600</v>
      </c>
      <c r="I68" s="9">
        <v>10960</v>
      </c>
      <c r="J68" s="9">
        <v>12700</v>
      </c>
      <c r="K68" s="9">
        <v>8100</v>
      </c>
      <c r="L68" s="9">
        <v>8100</v>
      </c>
      <c r="M68" s="9">
        <v>4900</v>
      </c>
      <c r="N68" s="9">
        <v>4040</v>
      </c>
      <c r="O68" s="9">
        <v>1960</v>
      </c>
      <c r="P68" s="9">
        <v>1960</v>
      </c>
      <c r="Q68" s="9">
        <v>1920</v>
      </c>
      <c r="R68" s="9">
        <v>1950</v>
      </c>
      <c r="S68" s="9">
        <v>4240</v>
      </c>
      <c r="T68" s="12">
        <v>1690</v>
      </c>
      <c r="U68" s="12">
        <v>530</v>
      </c>
      <c r="V68" s="12">
        <v>425</v>
      </c>
      <c r="W68" s="12">
        <v>2800</v>
      </c>
      <c r="X68" s="12">
        <v>1800</v>
      </c>
    </row>
    <row r="69" spans="1:24" x14ac:dyDescent="0.2">
      <c r="A69" s="8" t="s">
        <v>66</v>
      </c>
      <c r="C69" s="14">
        <v>63106.27</v>
      </c>
      <c r="D69" s="9">
        <v>65000</v>
      </c>
      <c r="E69" s="9">
        <v>50000</v>
      </c>
      <c r="F69" s="9">
        <v>61000</v>
      </c>
      <c r="G69" s="9">
        <v>35000</v>
      </c>
      <c r="H69" s="9">
        <v>38000</v>
      </c>
      <c r="I69" s="9">
        <v>39850</v>
      </c>
      <c r="J69" s="9">
        <v>46800</v>
      </c>
      <c r="K69" s="9">
        <v>27600</v>
      </c>
      <c r="L69" s="9">
        <v>27600</v>
      </c>
      <c r="M69" s="9">
        <v>8180</v>
      </c>
      <c r="N69" s="9">
        <v>10650</v>
      </c>
      <c r="O69" s="9">
        <v>11840</v>
      </c>
      <c r="P69" s="9">
        <v>11840</v>
      </c>
      <c r="Q69" s="9">
        <v>14210</v>
      </c>
      <c r="R69" s="9">
        <v>11630</v>
      </c>
      <c r="S69" s="9">
        <v>4460</v>
      </c>
      <c r="T69" s="12">
        <v>7410</v>
      </c>
      <c r="U69" s="12">
        <v>4950</v>
      </c>
      <c r="V69" s="12">
        <v>4264</v>
      </c>
      <c r="W69" s="12">
        <v>2261</v>
      </c>
      <c r="X69" s="12">
        <v>3808</v>
      </c>
    </row>
    <row r="70" spans="1:24" x14ac:dyDescent="0.2">
      <c r="A70" s="8" t="s">
        <v>67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240</v>
      </c>
      <c r="T70" s="12">
        <v>310</v>
      </c>
      <c r="U70" s="12">
        <v>60</v>
      </c>
      <c r="V70" s="12">
        <v>0</v>
      </c>
      <c r="W70" s="12">
        <v>0</v>
      </c>
      <c r="X70" s="12">
        <v>0</v>
      </c>
    </row>
    <row r="71" spans="1:24" x14ac:dyDescent="0.2">
      <c r="A71" s="8" t="s">
        <v>68</v>
      </c>
      <c r="C71" s="14">
        <v>49607.53</v>
      </c>
      <c r="D71" s="9">
        <v>88760</v>
      </c>
      <c r="E71" s="9">
        <v>12635.34</v>
      </c>
      <c r="F71" s="9">
        <v>109134</v>
      </c>
      <c r="G71" s="9">
        <v>15134</v>
      </c>
      <c r="H71" s="9">
        <v>17900</v>
      </c>
      <c r="I71" s="9">
        <v>19510</v>
      </c>
      <c r="J71" s="9">
        <v>10100</v>
      </c>
      <c r="K71" s="9">
        <v>9400</v>
      </c>
      <c r="L71" s="9">
        <v>9400</v>
      </c>
      <c r="M71" s="9">
        <v>7740</v>
      </c>
      <c r="N71" s="9">
        <v>2640</v>
      </c>
      <c r="O71" s="9">
        <v>3480</v>
      </c>
      <c r="P71" s="9">
        <v>3480</v>
      </c>
      <c r="Q71" s="9">
        <v>4560</v>
      </c>
      <c r="R71" s="9">
        <v>4740</v>
      </c>
      <c r="S71" s="9">
        <v>5870</v>
      </c>
      <c r="T71" s="12">
        <v>5360</v>
      </c>
      <c r="U71" s="12">
        <v>5840</v>
      </c>
      <c r="V71" s="12">
        <v>5787</v>
      </c>
      <c r="W71" s="12">
        <v>678</v>
      </c>
      <c r="X71" s="12">
        <v>150</v>
      </c>
    </row>
    <row r="72" spans="1:24" x14ac:dyDescent="0.2">
      <c r="A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x14ac:dyDescent="0.2">
      <c r="A73" s="6" t="s">
        <v>69</v>
      </c>
      <c r="C73" s="7">
        <f>SUM(C74:C75)</f>
        <v>348.58</v>
      </c>
      <c r="D73" s="7">
        <f t="shared" ref="D73:J73" si="38">SUM(D74:D75)</f>
        <v>0</v>
      </c>
      <c r="E73" s="7">
        <f t="shared" si="38"/>
        <v>0</v>
      </c>
      <c r="F73" s="7">
        <f t="shared" si="38"/>
        <v>0</v>
      </c>
      <c r="G73" s="7">
        <f t="shared" si="38"/>
        <v>6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>SUM(K74:K75)</f>
        <v>0</v>
      </c>
      <c r="L73" s="7">
        <f t="shared" ref="L73:U73" si="39">SUM(L74:L75)</f>
        <v>0</v>
      </c>
      <c r="M73" s="7">
        <f t="shared" si="39"/>
        <v>0</v>
      </c>
      <c r="N73" s="7">
        <f t="shared" si="39"/>
        <v>0</v>
      </c>
      <c r="O73" s="7">
        <f t="shared" si="39"/>
        <v>0</v>
      </c>
      <c r="P73" s="7">
        <f t="shared" si="39"/>
        <v>0</v>
      </c>
      <c r="Q73" s="7">
        <f t="shared" si="39"/>
        <v>0</v>
      </c>
      <c r="R73" s="7">
        <f t="shared" si="39"/>
        <v>0</v>
      </c>
      <c r="S73" s="7">
        <f t="shared" si="39"/>
        <v>0</v>
      </c>
      <c r="T73" s="7">
        <f t="shared" si="39"/>
        <v>0</v>
      </c>
      <c r="U73" s="7">
        <f t="shared" si="39"/>
        <v>0</v>
      </c>
      <c r="V73" s="7">
        <f t="shared" ref="V73:X73" si="40">SUM(V74:V75)</f>
        <v>0</v>
      </c>
      <c r="W73" s="7">
        <f t="shared" si="40"/>
        <v>0</v>
      </c>
      <c r="X73" s="7">
        <f t="shared" si="40"/>
        <v>0</v>
      </c>
    </row>
    <row r="74" spans="1:24" x14ac:dyDescent="0.2">
      <c r="A74" s="8" t="s">
        <v>70</v>
      </c>
      <c r="C74" s="14">
        <v>114.19</v>
      </c>
      <c r="D74" s="9">
        <v>0</v>
      </c>
      <c r="E74" s="9">
        <v>0</v>
      </c>
      <c r="F74" s="9">
        <v>0</v>
      </c>
      <c r="G74" s="9">
        <v>2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</row>
    <row r="75" spans="1:24" x14ac:dyDescent="0.2">
      <c r="A75" s="8" t="s">
        <v>71</v>
      </c>
      <c r="C75" s="14">
        <v>234.39</v>
      </c>
      <c r="D75" s="9">
        <v>0</v>
      </c>
      <c r="E75" s="9">
        <v>0</v>
      </c>
      <c r="F75" s="9">
        <v>0</v>
      </c>
      <c r="G75" s="9">
        <v>4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</row>
    <row r="76" spans="1:24" x14ac:dyDescent="0.2">
      <c r="A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x14ac:dyDescent="0.2">
      <c r="A77" s="6" t="s">
        <v>72</v>
      </c>
      <c r="C77" s="7">
        <f>SUM(C78:C79)</f>
        <v>6576172.2599999998</v>
      </c>
      <c r="D77" s="7">
        <f t="shared" ref="D77:J77" si="41">SUM(D78:D79)</f>
        <v>9142690</v>
      </c>
      <c r="E77" s="7">
        <f t="shared" si="41"/>
        <v>11528227.720000001</v>
      </c>
      <c r="F77" s="7">
        <f t="shared" si="41"/>
        <v>10080900</v>
      </c>
      <c r="G77" s="7">
        <f t="shared" si="41"/>
        <v>10407027</v>
      </c>
      <c r="H77" s="7">
        <f t="shared" si="41"/>
        <v>18317000</v>
      </c>
      <c r="I77" s="7">
        <f t="shared" si="41"/>
        <v>14911640</v>
      </c>
      <c r="J77" s="7">
        <f t="shared" si="41"/>
        <v>9974566</v>
      </c>
      <c r="K77" s="7">
        <f>SUM(K78:K79)</f>
        <v>9230380</v>
      </c>
      <c r="L77" s="7">
        <f t="shared" ref="L77:U77" si="42">SUM(L78:L79)</f>
        <v>9230380</v>
      </c>
      <c r="M77" s="7">
        <f t="shared" si="42"/>
        <v>9880953</v>
      </c>
      <c r="N77" s="7">
        <f t="shared" si="42"/>
        <v>10357050</v>
      </c>
      <c r="O77" s="7">
        <f t="shared" si="42"/>
        <v>19206080</v>
      </c>
      <c r="P77" s="7">
        <f t="shared" si="42"/>
        <v>18996050</v>
      </c>
      <c r="Q77" s="7">
        <f t="shared" si="42"/>
        <v>20921110</v>
      </c>
      <c r="R77" s="7">
        <f t="shared" si="42"/>
        <v>22087180</v>
      </c>
      <c r="S77" s="7">
        <f t="shared" si="42"/>
        <v>12624440</v>
      </c>
      <c r="T77" s="7">
        <f t="shared" si="42"/>
        <v>21343210</v>
      </c>
      <c r="U77" s="7">
        <f t="shared" si="42"/>
        <v>19785380</v>
      </c>
      <c r="V77" s="7">
        <f t="shared" ref="V77:X77" si="43">SUM(V78:V79)</f>
        <v>16067765</v>
      </c>
      <c r="W77" s="7">
        <f t="shared" si="43"/>
        <v>14567112</v>
      </c>
      <c r="X77" s="7">
        <f t="shared" si="43"/>
        <v>13892257</v>
      </c>
    </row>
    <row r="78" spans="1:24" x14ac:dyDescent="0.2">
      <c r="A78" s="8" t="s">
        <v>73</v>
      </c>
      <c r="C78" s="14">
        <v>6576142.21</v>
      </c>
      <c r="D78" s="9">
        <v>9142620</v>
      </c>
      <c r="E78" s="9">
        <v>11224002.710000001</v>
      </c>
      <c r="F78" s="9">
        <v>10080469</v>
      </c>
      <c r="G78" s="9">
        <v>10406596</v>
      </c>
      <c r="H78" s="9">
        <v>17653300</v>
      </c>
      <c r="I78" s="9">
        <v>13644160</v>
      </c>
      <c r="J78" s="9">
        <v>8940000</v>
      </c>
      <c r="K78" s="9">
        <v>7984960</v>
      </c>
      <c r="L78" s="9">
        <v>7984960</v>
      </c>
      <c r="M78" s="9">
        <v>9713753</v>
      </c>
      <c r="N78" s="9">
        <v>10190250</v>
      </c>
      <c r="O78" s="9">
        <v>9020920</v>
      </c>
      <c r="P78" s="11">
        <v>9110890</v>
      </c>
      <c r="Q78" s="11">
        <v>12064520</v>
      </c>
      <c r="R78" s="11">
        <v>19492780</v>
      </c>
      <c r="S78" s="9">
        <v>12035400</v>
      </c>
      <c r="T78" s="12">
        <v>20079180</v>
      </c>
      <c r="U78" s="12">
        <v>18421110</v>
      </c>
      <c r="V78" s="12">
        <v>15563095</v>
      </c>
      <c r="W78" s="12">
        <v>14249106</v>
      </c>
      <c r="X78" s="12">
        <v>13579257</v>
      </c>
    </row>
    <row r="79" spans="1:24" x14ac:dyDescent="0.2">
      <c r="A79" s="8" t="s">
        <v>74</v>
      </c>
      <c r="C79" s="14">
        <v>30.05</v>
      </c>
      <c r="D79" s="9">
        <v>70</v>
      </c>
      <c r="E79" s="9">
        <v>304225.01</v>
      </c>
      <c r="F79" s="9">
        <v>431</v>
      </c>
      <c r="G79" s="9">
        <v>431</v>
      </c>
      <c r="H79" s="9">
        <v>663700</v>
      </c>
      <c r="I79" s="9">
        <v>1267480</v>
      </c>
      <c r="J79" s="9">
        <v>1034566</v>
      </c>
      <c r="K79" s="9">
        <v>1245420</v>
      </c>
      <c r="L79" s="9">
        <v>1245420</v>
      </c>
      <c r="M79" s="9">
        <v>167200</v>
      </c>
      <c r="N79" s="9">
        <v>166800</v>
      </c>
      <c r="O79" s="9">
        <v>10185160</v>
      </c>
      <c r="P79" s="9">
        <v>9885160</v>
      </c>
      <c r="Q79" s="9">
        <v>8856590</v>
      </c>
      <c r="R79" s="9">
        <v>2594400</v>
      </c>
      <c r="S79" s="9">
        <v>589040</v>
      </c>
      <c r="T79" s="12">
        <v>1264030</v>
      </c>
      <c r="U79" s="12">
        <v>1364270</v>
      </c>
      <c r="V79" s="12">
        <v>504670</v>
      </c>
      <c r="W79" s="12">
        <v>318006</v>
      </c>
      <c r="X79" s="12">
        <v>313000</v>
      </c>
    </row>
    <row r="80" spans="1:24" x14ac:dyDescent="0.2">
      <c r="A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2"/>
      <c r="U80" s="12"/>
      <c r="V80" s="12"/>
      <c r="W80" s="12"/>
      <c r="X80" s="12"/>
    </row>
    <row r="81" spans="1:24" x14ac:dyDescent="0.2">
      <c r="A81" s="4" t="s">
        <v>75</v>
      </c>
      <c r="C81" s="5">
        <f>C82+C89+C95+C100+C106+C109+C112</f>
        <v>840011980.95000017</v>
      </c>
      <c r="D81" s="5">
        <f t="shared" ref="D81:U81" si="44">D82+D89+D95+D100+D106+D109+D112</f>
        <v>-132057545</v>
      </c>
      <c r="E81" s="5">
        <f t="shared" si="44"/>
        <v>-118021797.84999999</v>
      </c>
      <c r="F81" s="5">
        <f t="shared" si="44"/>
        <v>-92916928.640000001</v>
      </c>
      <c r="G81" s="5">
        <f t="shared" si="44"/>
        <v>23129807</v>
      </c>
      <c r="H81" s="5">
        <f t="shared" si="44"/>
        <v>-36632566</v>
      </c>
      <c r="I81" s="5">
        <f t="shared" si="44"/>
        <v>-6726530</v>
      </c>
      <c r="J81" s="5">
        <f t="shared" si="44"/>
        <v>117746777</v>
      </c>
      <c r="K81" s="5">
        <f t="shared" si="44"/>
        <v>498130138</v>
      </c>
      <c r="L81" s="5">
        <f t="shared" si="44"/>
        <v>-203467753.75999999</v>
      </c>
      <c r="M81" s="5">
        <f t="shared" si="44"/>
        <v>-140043052</v>
      </c>
      <c r="N81" s="5">
        <f t="shared" si="44"/>
        <v>-169968203</v>
      </c>
      <c r="O81" s="5">
        <f t="shared" si="44"/>
        <v>-176703130</v>
      </c>
      <c r="P81" s="5">
        <f t="shared" si="44"/>
        <v>-195969401</v>
      </c>
      <c r="Q81" s="5">
        <f t="shared" si="44"/>
        <v>-5456013</v>
      </c>
      <c r="R81" s="5">
        <f t="shared" si="44"/>
        <v>44548999</v>
      </c>
      <c r="S81" s="5">
        <f t="shared" si="44"/>
        <v>-20285720</v>
      </c>
      <c r="T81" s="5">
        <f t="shared" si="44"/>
        <v>-434106000</v>
      </c>
      <c r="U81" s="5">
        <f t="shared" si="44"/>
        <v>-427553180</v>
      </c>
      <c r="V81" s="5">
        <f t="shared" ref="V81:X81" si="45">V82+V89+V95+V100+V106+V109+V112</f>
        <v>-2883520</v>
      </c>
      <c r="W81" s="5">
        <f t="shared" si="45"/>
        <v>22509921</v>
      </c>
      <c r="X81" s="5">
        <f t="shared" si="45"/>
        <v>49821623</v>
      </c>
    </row>
    <row r="82" spans="1:24" x14ac:dyDescent="0.2">
      <c r="A82" s="6" t="s">
        <v>76</v>
      </c>
      <c r="C82" s="7">
        <f>SUM(C83:C86)</f>
        <v>839945809.52000022</v>
      </c>
      <c r="D82" s="7">
        <f t="shared" ref="D82:J82" si="46">SUM(D83:D86)</f>
        <v>-132165785</v>
      </c>
      <c r="E82" s="7">
        <f t="shared" si="46"/>
        <v>-125721137.84999999</v>
      </c>
      <c r="F82" s="7">
        <f t="shared" si="46"/>
        <v>-100073893.77</v>
      </c>
      <c r="G82" s="7">
        <f t="shared" si="46"/>
        <v>12832651</v>
      </c>
      <c r="H82" s="7">
        <f t="shared" si="46"/>
        <v>-43054582</v>
      </c>
      <c r="I82" s="7">
        <f t="shared" si="46"/>
        <v>-14367130</v>
      </c>
      <c r="J82" s="7">
        <f t="shared" si="46"/>
        <v>112816777</v>
      </c>
      <c r="K82" s="7">
        <f>SUM(K83:K86)</f>
        <v>492330138</v>
      </c>
      <c r="L82" s="7">
        <f t="shared" ref="L82:U82" si="47">SUM(L83:L86)</f>
        <v>-209267753.75999999</v>
      </c>
      <c r="M82" s="7">
        <f t="shared" si="47"/>
        <v>-143543952</v>
      </c>
      <c r="N82" s="7">
        <f t="shared" si="47"/>
        <v>-174368203</v>
      </c>
      <c r="O82" s="7">
        <f t="shared" si="47"/>
        <v>-181703130</v>
      </c>
      <c r="P82" s="7">
        <f t="shared" si="47"/>
        <v>-209960817</v>
      </c>
      <c r="Q82" s="7">
        <f t="shared" si="47"/>
        <v>-14654821</v>
      </c>
      <c r="R82" s="7">
        <f t="shared" si="47"/>
        <v>24935494</v>
      </c>
      <c r="S82" s="7">
        <f t="shared" si="47"/>
        <v>-44024650</v>
      </c>
      <c r="T82" s="7">
        <f t="shared" si="47"/>
        <v>-450510400</v>
      </c>
      <c r="U82" s="7">
        <f t="shared" si="47"/>
        <v>-438497950</v>
      </c>
      <c r="V82" s="7">
        <f t="shared" ref="V82:X82" si="48">SUM(V83:V86)</f>
        <v>-21086409</v>
      </c>
      <c r="W82" s="7">
        <f>SUM(W83:W87)</f>
        <v>-27131667</v>
      </c>
      <c r="X82" s="7">
        <f>SUM(X83:X87)</f>
        <v>10194823</v>
      </c>
    </row>
    <row r="83" spans="1:24" x14ac:dyDescent="0.2">
      <c r="A83" s="8" t="s">
        <v>77</v>
      </c>
      <c r="C83" s="14">
        <v>839945797.50000024</v>
      </c>
      <c r="D83" s="10">
        <v>-132165785</v>
      </c>
      <c r="E83" s="10">
        <v>-125731157.84999999</v>
      </c>
      <c r="F83" s="10">
        <v>-102074013.77</v>
      </c>
      <c r="G83" s="10">
        <v>-3150721</v>
      </c>
      <c r="H83" s="10">
        <v>-108571602</v>
      </c>
      <c r="I83" s="10">
        <v>-88141230</v>
      </c>
      <c r="J83" s="10">
        <v>50041052</v>
      </c>
      <c r="K83" s="9">
        <v>418178257</v>
      </c>
      <c r="L83" s="9">
        <v>-283419634.75999999</v>
      </c>
      <c r="M83" s="9">
        <v>-239680758</v>
      </c>
      <c r="N83" s="9">
        <v>-243253360</v>
      </c>
      <c r="O83" s="9">
        <v>-251811751</v>
      </c>
      <c r="P83" s="11">
        <v>-282737908</v>
      </c>
      <c r="Q83" s="11">
        <v>-88084197</v>
      </c>
      <c r="R83" s="11">
        <v>-34466340</v>
      </c>
      <c r="S83" s="9">
        <v>-137303170</v>
      </c>
      <c r="T83" s="12">
        <v>-553296350</v>
      </c>
      <c r="U83" s="12">
        <v>-574952800</v>
      </c>
      <c r="V83" s="12">
        <v>-135165282</v>
      </c>
      <c r="W83" s="12">
        <v>-156946431</v>
      </c>
      <c r="X83" s="12">
        <v>-129699802</v>
      </c>
    </row>
    <row r="84" spans="1:24" x14ac:dyDescent="0.2">
      <c r="A84" s="8" t="s">
        <v>78</v>
      </c>
      <c r="C84" s="14">
        <v>6.01</v>
      </c>
      <c r="D84" s="9">
        <v>0</v>
      </c>
      <c r="E84" s="9">
        <v>10010</v>
      </c>
      <c r="F84" s="9">
        <v>110</v>
      </c>
      <c r="G84" s="9">
        <v>10983362</v>
      </c>
      <c r="H84" s="9">
        <v>51317010</v>
      </c>
      <c r="I84" s="9">
        <v>46795760</v>
      </c>
      <c r="J84" s="9">
        <v>48178616</v>
      </c>
      <c r="K84" s="9">
        <v>49654954</v>
      </c>
      <c r="L84" s="9">
        <v>49654954</v>
      </c>
      <c r="M84" s="9">
        <v>56316205</v>
      </c>
      <c r="N84" s="9">
        <v>25514556</v>
      </c>
      <c r="O84" s="9">
        <v>24718621</v>
      </c>
      <c r="P84" s="9">
        <v>22887091</v>
      </c>
      <c r="Q84" s="9">
        <v>27748364</v>
      </c>
      <c r="R84" s="9">
        <v>36393441</v>
      </c>
      <c r="S84" s="9">
        <v>41932660</v>
      </c>
      <c r="T84" s="12">
        <v>48244770</v>
      </c>
      <c r="U84" s="12">
        <v>52551120</v>
      </c>
      <c r="V84" s="12">
        <v>47899999</v>
      </c>
      <c r="W84" s="12">
        <v>51390065</v>
      </c>
      <c r="X84" s="12">
        <v>59226340</v>
      </c>
    </row>
    <row r="85" spans="1:24" x14ac:dyDescent="0.2">
      <c r="A85" s="8" t="s">
        <v>79</v>
      </c>
      <c r="C85" s="14">
        <v>6.01</v>
      </c>
      <c r="D85" s="9">
        <v>0</v>
      </c>
      <c r="E85" s="9">
        <v>10</v>
      </c>
      <c r="F85" s="9">
        <v>2000010</v>
      </c>
      <c r="G85" s="9">
        <v>5000010</v>
      </c>
      <c r="H85" s="9">
        <v>14200010</v>
      </c>
      <c r="I85" s="9">
        <v>26978340</v>
      </c>
      <c r="J85" s="9">
        <v>14597109</v>
      </c>
      <c r="K85" s="9">
        <v>24496927</v>
      </c>
      <c r="L85" s="9">
        <v>24496927</v>
      </c>
      <c r="M85" s="9">
        <v>39820601</v>
      </c>
      <c r="N85" s="9">
        <v>43370601</v>
      </c>
      <c r="O85" s="9">
        <v>45390000</v>
      </c>
      <c r="P85" s="9">
        <v>49890000</v>
      </c>
      <c r="Q85" s="9">
        <v>45681012</v>
      </c>
      <c r="R85" s="9">
        <v>23008393</v>
      </c>
      <c r="S85" s="9">
        <v>51345860</v>
      </c>
      <c r="T85" s="12">
        <v>54541180</v>
      </c>
      <c r="U85" s="12">
        <v>83903730</v>
      </c>
      <c r="V85" s="12">
        <v>66178874</v>
      </c>
      <c r="W85" s="12">
        <v>78319699</v>
      </c>
      <c r="X85" s="12">
        <v>80563285</v>
      </c>
    </row>
    <row r="86" spans="1:24" x14ac:dyDescent="0.2">
      <c r="A86" s="8" t="s">
        <v>80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</row>
    <row r="87" spans="1:24" x14ac:dyDescent="0.2">
      <c r="A87" s="8" t="s">
        <v>177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2">
        <v>0</v>
      </c>
      <c r="U87" s="12">
        <v>0</v>
      </c>
      <c r="V87" s="12">
        <v>0</v>
      </c>
      <c r="W87" s="12">
        <v>105000</v>
      </c>
      <c r="X87" s="12">
        <v>105000</v>
      </c>
    </row>
    <row r="88" spans="1:24" x14ac:dyDescent="0.2">
      <c r="A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x14ac:dyDescent="0.2">
      <c r="A89" s="6" t="s">
        <v>81</v>
      </c>
      <c r="C89" s="7">
        <f>SUM(C90:C93)</f>
        <v>12.02</v>
      </c>
      <c r="D89" s="7">
        <f t="shared" ref="D89:J89" si="49">SUM(D90:D93)</f>
        <v>0</v>
      </c>
      <c r="E89" s="7">
        <f t="shared" si="49"/>
        <v>20</v>
      </c>
      <c r="F89" s="7">
        <f t="shared" si="49"/>
        <v>30</v>
      </c>
      <c r="G89" s="7">
        <f t="shared" si="49"/>
        <v>30</v>
      </c>
      <c r="H89" s="7">
        <f t="shared" si="49"/>
        <v>30</v>
      </c>
      <c r="I89" s="7">
        <f t="shared" si="49"/>
        <v>0</v>
      </c>
      <c r="J89" s="7">
        <f t="shared" si="49"/>
        <v>0</v>
      </c>
      <c r="K89" s="7">
        <f>SUM(K90:K93)</f>
        <v>0</v>
      </c>
      <c r="L89" s="7">
        <f t="shared" ref="L89:U89" si="50">SUM(L90:L93)</f>
        <v>0</v>
      </c>
      <c r="M89" s="7">
        <f t="shared" si="50"/>
        <v>0</v>
      </c>
      <c r="N89" s="7">
        <f t="shared" si="50"/>
        <v>0</v>
      </c>
      <c r="O89" s="7">
        <f t="shared" si="50"/>
        <v>0</v>
      </c>
      <c r="P89" s="7">
        <f t="shared" si="50"/>
        <v>0</v>
      </c>
      <c r="Q89" s="7">
        <f t="shared" si="50"/>
        <v>0</v>
      </c>
      <c r="R89" s="7">
        <f t="shared" si="50"/>
        <v>0</v>
      </c>
      <c r="S89" s="7">
        <f t="shared" si="50"/>
        <v>0</v>
      </c>
      <c r="T89" s="7">
        <f t="shared" si="50"/>
        <v>0</v>
      </c>
      <c r="U89" s="7">
        <f t="shared" si="50"/>
        <v>0</v>
      </c>
      <c r="V89" s="7">
        <f t="shared" ref="V89:X89" si="51">SUM(V90:V93)</f>
        <v>6</v>
      </c>
      <c r="W89" s="7">
        <f t="shared" si="51"/>
        <v>0</v>
      </c>
      <c r="X89" s="7">
        <f t="shared" si="51"/>
        <v>0</v>
      </c>
    </row>
    <row r="90" spans="1:24" x14ac:dyDescent="0.2">
      <c r="A90" s="8" t="s">
        <v>82</v>
      </c>
      <c r="C90" s="14">
        <v>6.01</v>
      </c>
      <c r="D90" s="9">
        <v>0</v>
      </c>
      <c r="E90" s="9">
        <v>10</v>
      </c>
      <c r="F90" s="9">
        <v>20</v>
      </c>
      <c r="G90" s="9">
        <v>20</v>
      </c>
      <c r="H90" s="9">
        <v>20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</row>
    <row r="91" spans="1:24" x14ac:dyDescent="0.2">
      <c r="A91" s="8" t="s">
        <v>83</v>
      </c>
      <c r="C91" s="14">
        <v>6.01</v>
      </c>
      <c r="D91" s="9">
        <v>0</v>
      </c>
      <c r="E91" s="9">
        <v>10</v>
      </c>
      <c r="F91" s="9">
        <v>10</v>
      </c>
      <c r="G91" s="9">
        <v>10</v>
      </c>
      <c r="H91" s="9">
        <v>10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6</v>
      </c>
      <c r="W91" s="9">
        <v>0</v>
      </c>
      <c r="X91" s="9">
        <v>0</v>
      </c>
    </row>
    <row r="92" spans="1:24" x14ac:dyDescent="0.2">
      <c r="A92" s="8" t="s">
        <v>84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</row>
    <row r="93" spans="1:24" x14ac:dyDescent="0.2">
      <c r="A93" s="8" t="s">
        <v>85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</row>
    <row r="94" spans="1:24" x14ac:dyDescent="0.2">
      <c r="A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x14ac:dyDescent="0.2">
      <c r="A95" s="6" t="s">
        <v>86</v>
      </c>
      <c r="C95" s="7">
        <f>SUM(C96:C98)</f>
        <v>12.02</v>
      </c>
      <c r="D95" s="7">
        <f t="shared" ref="D95:U95" si="52">SUM(D96:D98)</f>
        <v>10</v>
      </c>
      <c r="E95" s="7">
        <f t="shared" si="52"/>
        <v>10</v>
      </c>
      <c r="F95" s="7">
        <f t="shared" si="52"/>
        <v>10</v>
      </c>
      <c r="G95" s="7">
        <f t="shared" si="52"/>
        <v>0</v>
      </c>
      <c r="H95" s="7">
        <f t="shared" si="52"/>
        <v>0</v>
      </c>
      <c r="I95" s="7">
        <f t="shared" si="52"/>
        <v>0</v>
      </c>
      <c r="J95" s="7">
        <f t="shared" si="52"/>
        <v>0</v>
      </c>
      <c r="K95" s="7">
        <f t="shared" si="52"/>
        <v>0</v>
      </c>
      <c r="L95" s="7">
        <f t="shared" si="52"/>
        <v>0</v>
      </c>
      <c r="M95" s="7">
        <f t="shared" si="52"/>
        <v>0</v>
      </c>
      <c r="N95" s="7">
        <f t="shared" si="52"/>
        <v>0</v>
      </c>
      <c r="O95" s="7">
        <f t="shared" si="52"/>
        <v>0</v>
      </c>
      <c r="P95" s="7">
        <f t="shared" si="52"/>
        <v>0</v>
      </c>
      <c r="Q95" s="7">
        <f t="shared" si="52"/>
        <v>0</v>
      </c>
      <c r="R95" s="7">
        <f t="shared" si="52"/>
        <v>0</v>
      </c>
      <c r="S95" s="7">
        <f t="shared" si="52"/>
        <v>0</v>
      </c>
      <c r="T95" s="7">
        <f t="shared" si="52"/>
        <v>0</v>
      </c>
      <c r="U95" s="7">
        <f t="shared" si="52"/>
        <v>0</v>
      </c>
      <c r="V95" s="7">
        <f t="shared" ref="V95:X95" si="53">SUM(V96:V98)</f>
        <v>0</v>
      </c>
      <c r="W95" s="7">
        <f t="shared" si="53"/>
        <v>0</v>
      </c>
      <c r="X95" s="7">
        <f t="shared" si="53"/>
        <v>0</v>
      </c>
    </row>
    <row r="96" spans="1:24" x14ac:dyDescent="0.2">
      <c r="A96" s="8" t="s">
        <v>87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</row>
    <row r="97" spans="1:24" x14ac:dyDescent="0.2">
      <c r="A97" s="8" t="s">
        <v>88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</row>
    <row r="98" spans="1:24" x14ac:dyDescent="0.2">
      <c r="A98" s="8" t="s">
        <v>89</v>
      </c>
      <c r="C98" s="14">
        <v>12.02</v>
      </c>
      <c r="D98" s="9">
        <v>10</v>
      </c>
      <c r="E98" s="9">
        <v>10</v>
      </c>
      <c r="F98" s="9">
        <v>10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</row>
    <row r="99" spans="1:24" x14ac:dyDescent="0.2">
      <c r="A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x14ac:dyDescent="0.2">
      <c r="A100" s="6" t="s">
        <v>90</v>
      </c>
      <c r="C100" s="7">
        <f>SUM(C101:C104)</f>
        <v>6040.17</v>
      </c>
      <c r="D100" s="7">
        <f t="shared" ref="D100:J100" si="54">SUM(D101:D104)</f>
        <v>24060</v>
      </c>
      <c r="E100" s="7">
        <f t="shared" si="54"/>
        <v>6060</v>
      </c>
      <c r="F100" s="7">
        <f t="shared" si="54"/>
        <v>60</v>
      </c>
      <c r="G100" s="7">
        <f t="shared" si="54"/>
        <v>80</v>
      </c>
      <c r="H100" s="7">
        <f t="shared" si="54"/>
        <v>80</v>
      </c>
      <c r="I100" s="7">
        <f t="shared" si="54"/>
        <v>204000</v>
      </c>
      <c r="J100" s="7">
        <f t="shared" si="54"/>
        <v>200000</v>
      </c>
      <c r="K100" s="7">
        <f>SUM(K101:K104)</f>
        <v>0</v>
      </c>
      <c r="L100" s="7">
        <f t="shared" ref="L100:U100" si="55">SUM(L101:L104)</f>
        <v>0</v>
      </c>
      <c r="M100" s="7">
        <f t="shared" si="55"/>
        <v>0</v>
      </c>
      <c r="N100" s="7">
        <f t="shared" si="55"/>
        <v>0</v>
      </c>
      <c r="O100" s="7">
        <f t="shared" si="55"/>
        <v>0</v>
      </c>
      <c r="P100" s="7">
        <f t="shared" si="55"/>
        <v>0</v>
      </c>
      <c r="Q100" s="7">
        <f t="shared" si="55"/>
        <v>0</v>
      </c>
      <c r="R100" s="7">
        <f t="shared" si="55"/>
        <v>0</v>
      </c>
      <c r="S100" s="7">
        <f t="shared" si="55"/>
        <v>0</v>
      </c>
      <c r="T100" s="7">
        <f t="shared" si="55"/>
        <v>58600</v>
      </c>
      <c r="U100" s="7">
        <f t="shared" si="55"/>
        <v>58600</v>
      </c>
      <c r="V100" s="7">
        <f t="shared" ref="V100:X100" si="56">SUM(V101:V104)</f>
        <v>0</v>
      </c>
      <c r="W100" s="7">
        <f t="shared" si="56"/>
        <v>0</v>
      </c>
      <c r="X100" s="7">
        <f t="shared" si="56"/>
        <v>75000</v>
      </c>
    </row>
    <row r="101" spans="1:24" x14ac:dyDescent="0.2">
      <c r="A101" s="8" t="s">
        <v>91</v>
      </c>
      <c r="C101" s="14">
        <v>18.03</v>
      </c>
      <c r="D101" s="9">
        <v>18040</v>
      </c>
      <c r="E101" s="9">
        <v>20</v>
      </c>
      <c r="F101" s="9">
        <v>20</v>
      </c>
      <c r="G101" s="9">
        <v>30</v>
      </c>
      <c r="H101" s="9">
        <v>30</v>
      </c>
      <c r="I101" s="9">
        <v>204000</v>
      </c>
      <c r="J101" s="9">
        <v>200000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12">
        <v>58600</v>
      </c>
      <c r="U101" s="12">
        <v>58600</v>
      </c>
      <c r="V101" s="12">
        <v>0</v>
      </c>
      <c r="W101" s="12">
        <v>0</v>
      </c>
      <c r="X101" s="12">
        <v>75000</v>
      </c>
    </row>
    <row r="102" spans="1:24" x14ac:dyDescent="0.2">
      <c r="A102" s="8" t="s">
        <v>92</v>
      </c>
      <c r="C102" s="14">
        <v>6016.13</v>
      </c>
      <c r="D102" s="9">
        <v>6020</v>
      </c>
      <c r="E102" s="9">
        <v>6030</v>
      </c>
      <c r="F102" s="9">
        <v>20</v>
      </c>
      <c r="G102" s="9">
        <v>20</v>
      </c>
      <c r="H102" s="9">
        <v>20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</row>
    <row r="103" spans="1:24" x14ac:dyDescent="0.2">
      <c r="A103" s="8" t="s">
        <v>93</v>
      </c>
      <c r="C103" s="9">
        <v>0</v>
      </c>
      <c r="D103" s="9">
        <v>0</v>
      </c>
      <c r="E103" s="9">
        <v>10</v>
      </c>
      <c r="F103" s="9">
        <v>20</v>
      </c>
      <c r="G103" s="9">
        <v>20</v>
      </c>
      <c r="H103" s="9">
        <v>20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</row>
    <row r="104" spans="1:24" x14ac:dyDescent="0.2">
      <c r="A104" s="8" t="s">
        <v>94</v>
      </c>
      <c r="C104" s="14">
        <v>6.01</v>
      </c>
      <c r="D104" s="9">
        <v>0</v>
      </c>
      <c r="E104" s="9">
        <v>0</v>
      </c>
      <c r="F104" s="9">
        <v>0</v>
      </c>
      <c r="G104" s="9">
        <v>10</v>
      </c>
      <c r="H104" s="9">
        <v>10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</row>
    <row r="105" spans="1:24" x14ac:dyDescent="0.2">
      <c r="A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x14ac:dyDescent="0.2">
      <c r="A106" s="6" t="s">
        <v>95</v>
      </c>
      <c r="C106" s="7">
        <f>SUM(C107)</f>
        <v>60101.21</v>
      </c>
      <c r="D106" s="7">
        <f t="shared" ref="D106:J106" si="57">SUM(D107)</f>
        <v>60120</v>
      </c>
      <c r="E106" s="7">
        <f t="shared" si="57"/>
        <v>10</v>
      </c>
      <c r="F106" s="7">
        <f t="shared" si="57"/>
        <v>0</v>
      </c>
      <c r="G106" s="7">
        <f t="shared" si="57"/>
        <v>0</v>
      </c>
      <c r="H106" s="7">
        <f t="shared" si="57"/>
        <v>0</v>
      </c>
      <c r="I106" s="7">
        <f t="shared" si="57"/>
        <v>0</v>
      </c>
      <c r="J106" s="7">
        <f t="shared" si="57"/>
        <v>0</v>
      </c>
      <c r="K106" s="7">
        <f>SUM(K107)</f>
        <v>0</v>
      </c>
      <c r="L106" s="7">
        <f t="shared" ref="L106:R106" si="58">SUM(L107)</f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  <c r="S106" s="7">
        <f>SUM(S107)</f>
        <v>0</v>
      </c>
      <c r="T106" s="7">
        <f t="shared" ref="T106:X106" si="59">SUM(T107)</f>
        <v>0</v>
      </c>
      <c r="U106" s="7">
        <f t="shared" si="59"/>
        <v>0</v>
      </c>
      <c r="V106" s="7">
        <f t="shared" si="59"/>
        <v>0</v>
      </c>
      <c r="W106" s="7">
        <f t="shared" si="59"/>
        <v>0</v>
      </c>
      <c r="X106" s="7">
        <f t="shared" si="59"/>
        <v>0</v>
      </c>
    </row>
    <row r="107" spans="1:24" x14ac:dyDescent="0.2">
      <c r="A107" s="8" t="s">
        <v>96</v>
      </c>
      <c r="C107" s="14">
        <v>60101.21</v>
      </c>
      <c r="D107" s="9">
        <v>60120</v>
      </c>
      <c r="E107" s="9">
        <v>10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</row>
    <row r="108" spans="1:24" x14ac:dyDescent="0.2">
      <c r="A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x14ac:dyDescent="0.2">
      <c r="A109" s="6" t="s">
        <v>97</v>
      </c>
      <c r="C109" s="7">
        <f>SUM(C110)</f>
        <v>0</v>
      </c>
      <c r="D109" s="7">
        <f t="shared" ref="D109:J109" si="60">SUM(D110)</f>
        <v>24050</v>
      </c>
      <c r="E109" s="7">
        <f t="shared" si="60"/>
        <v>0</v>
      </c>
      <c r="F109" s="7">
        <f t="shared" si="60"/>
        <v>0</v>
      </c>
      <c r="G109" s="7">
        <f t="shared" si="60"/>
        <v>0</v>
      </c>
      <c r="H109" s="7">
        <f t="shared" si="60"/>
        <v>0</v>
      </c>
      <c r="I109" s="7">
        <f t="shared" si="60"/>
        <v>0</v>
      </c>
      <c r="J109" s="7">
        <f t="shared" si="60"/>
        <v>0</v>
      </c>
      <c r="K109" s="7">
        <f>SUM(K110)</f>
        <v>0</v>
      </c>
      <c r="L109" s="7">
        <f t="shared" ref="L109:R109" si="61">SUM(L110)</f>
        <v>0</v>
      </c>
      <c r="M109" s="7">
        <f t="shared" si="61"/>
        <v>0</v>
      </c>
      <c r="N109" s="7">
        <f t="shared" si="61"/>
        <v>0</v>
      </c>
      <c r="O109" s="7">
        <f t="shared" si="61"/>
        <v>0</v>
      </c>
      <c r="P109" s="7">
        <f t="shared" si="61"/>
        <v>0</v>
      </c>
      <c r="Q109" s="7">
        <f t="shared" si="61"/>
        <v>0</v>
      </c>
      <c r="R109" s="7">
        <f t="shared" si="61"/>
        <v>0</v>
      </c>
      <c r="S109" s="7">
        <f>SUM(S110)</f>
        <v>0</v>
      </c>
      <c r="T109" s="7">
        <f t="shared" ref="T109:X109" si="62">SUM(T110)</f>
        <v>0</v>
      </c>
      <c r="U109" s="7">
        <f t="shared" si="62"/>
        <v>0</v>
      </c>
      <c r="V109" s="7">
        <f t="shared" si="62"/>
        <v>0</v>
      </c>
      <c r="W109" s="7">
        <f t="shared" si="62"/>
        <v>0</v>
      </c>
      <c r="X109" s="7">
        <f t="shared" si="62"/>
        <v>0</v>
      </c>
    </row>
    <row r="110" spans="1:24" x14ac:dyDescent="0.2">
      <c r="A110" s="8" t="s">
        <v>98</v>
      </c>
      <c r="C110" s="9">
        <v>0</v>
      </c>
      <c r="D110" s="9">
        <v>24050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</row>
    <row r="111" spans="1:24" x14ac:dyDescent="0.2">
      <c r="A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x14ac:dyDescent="0.2">
      <c r="A112" s="6" t="s">
        <v>99</v>
      </c>
      <c r="C112" s="7">
        <f>SUM(C113:C115)</f>
        <v>6.01</v>
      </c>
      <c r="D112" s="7">
        <f t="shared" ref="D112:J112" si="63">SUM(D113:D115)</f>
        <v>0</v>
      </c>
      <c r="E112" s="7">
        <f t="shared" si="63"/>
        <v>7693240</v>
      </c>
      <c r="F112" s="7">
        <f t="shared" si="63"/>
        <v>7156865.1299999999</v>
      </c>
      <c r="G112" s="7">
        <f t="shared" si="63"/>
        <v>10297046</v>
      </c>
      <c r="H112" s="7">
        <f t="shared" si="63"/>
        <v>6421906</v>
      </c>
      <c r="I112" s="7">
        <f t="shared" si="63"/>
        <v>7436600</v>
      </c>
      <c r="J112" s="7">
        <f t="shared" si="63"/>
        <v>4730000</v>
      </c>
      <c r="K112" s="7">
        <f>SUM(K113:K115)</f>
        <v>5800000</v>
      </c>
      <c r="L112" s="7">
        <f t="shared" ref="L112:U112" si="64">SUM(L113:L115)</f>
        <v>5800000</v>
      </c>
      <c r="M112" s="7">
        <f t="shared" si="64"/>
        <v>3500900</v>
      </c>
      <c r="N112" s="7">
        <f t="shared" si="64"/>
        <v>4400000</v>
      </c>
      <c r="O112" s="7">
        <f t="shared" si="64"/>
        <v>5000000</v>
      </c>
      <c r="P112" s="7">
        <f t="shared" si="64"/>
        <v>13991416</v>
      </c>
      <c r="Q112" s="7">
        <f t="shared" si="64"/>
        <v>9198808</v>
      </c>
      <c r="R112" s="7">
        <f t="shared" si="64"/>
        <v>19613505</v>
      </c>
      <c r="S112" s="7">
        <f t="shared" si="64"/>
        <v>23738930</v>
      </c>
      <c r="T112" s="7">
        <f t="shared" si="64"/>
        <v>16345800</v>
      </c>
      <c r="U112" s="7">
        <f t="shared" si="64"/>
        <v>10886170</v>
      </c>
      <c r="V112" s="7">
        <f t="shared" ref="V112:X112" si="65">SUM(V113:V115)</f>
        <v>18202883</v>
      </c>
      <c r="W112" s="7">
        <f t="shared" si="65"/>
        <v>49641588</v>
      </c>
      <c r="X112" s="7">
        <f t="shared" si="65"/>
        <v>39551800</v>
      </c>
    </row>
    <row r="113" spans="1:24" x14ac:dyDescent="0.2">
      <c r="A113" s="8" t="s">
        <v>100</v>
      </c>
      <c r="C113" s="9">
        <v>0</v>
      </c>
      <c r="D113" s="9">
        <v>0</v>
      </c>
      <c r="E113" s="9">
        <v>7693240</v>
      </c>
      <c r="F113" s="9">
        <v>7000000</v>
      </c>
      <c r="G113" s="9">
        <v>10160046</v>
      </c>
      <c r="H113" s="9">
        <v>6401906</v>
      </c>
      <c r="I113" s="9">
        <v>7436600</v>
      </c>
      <c r="J113" s="9">
        <v>4730000</v>
      </c>
      <c r="K113" s="9">
        <v>5800000</v>
      </c>
      <c r="L113" s="9">
        <v>5800000</v>
      </c>
      <c r="M113" s="9">
        <v>3500000</v>
      </c>
      <c r="N113" s="9">
        <v>4400000</v>
      </c>
      <c r="O113" s="9">
        <v>5000000</v>
      </c>
      <c r="P113" s="11">
        <v>13987116</v>
      </c>
      <c r="Q113" s="11">
        <v>9198808</v>
      </c>
      <c r="R113" s="11">
        <v>19568939</v>
      </c>
      <c r="S113" s="9">
        <v>23700000</v>
      </c>
      <c r="T113" s="12">
        <v>16300000</v>
      </c>
      <c r="U113" s="12">
        <v>10786210</v>
      </c>
      <c r="V113" s="12">
        <v>18113367</v>
      </c>
      <c r="W113" s="12">
        <v>49564865</v>
      </c>
      <c r="X113" s="12">
        <v>39517600</v>
      </c>
    </row>
    <row r="114" spans="1:24" x14ac:dyDescent="0.2">
      <c r="A114" s="8" t="s">
        <v>101</v>
      </c>
      <c r="C114" s="9">
        <v>0</v>
      </c>
      <c r="D114" s="9">
        <v>0</v>
      </c>
      <c r="E114" s="9">
        <v>0</v>
      </c>
      <c r="F114" s="9">
        <v>156865.13</v>
      </c>
      <c r="G114" s="9">
        <v>137000</v>
      </c>
      <c r="H114" s="9">
        <v>20000</v>
      </c>
      <c r="I114" s="9">
        <v>0</v>
      </c>
      <c r="J114" s="9">
        <v>0</v>
      </c>
      <c r="K114" s="9">
        <v>0</v>
      </c>
      <c r="L114" s="9">
        <v>0</v>
      </c>
      <c r="M114" s="9">
        <v>900</v>
      </c>
      <c r="N114" s="9">
        <v>0</v>
      </c>
      <c r="O114" s="9">
        <v>0</v>
      </c>
      <c r="P114" s="9">
        <v>4300</v>
      </c>
      <c r="Q114" s="9">
        <v>0</v>
      </c>
      <c r="R114" s="9">
        <v>44566</v>
      </c>
      <c r="S114" s="9">
        <v>38930</v>
      </c>
      <c r="T114" s="12">
        <v>45800</v>
      </c>
      <c r="U114" s="12">
        <v>99960</v>
      </c>
      <c r="V114" s="12">
        <v>89516</v>
      </c>
      <c r="W114" s="12">
        <v>76723</v>
      </c>
      <c r="X114" s="12">
        <v>34200</v>
      </c>
    </row>
    <row r="115" spans="1:24" x14ac:dyDescent="0.2">
      <c r="A115" s="8" t="s">
        <v>102</v>
      </c>
      <c r="C115" s="14">
        <v>6.01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</row>
    <row r="116" spans="1:24" x14ac:dyDescent="0.2">
      <c r="A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2"/>
      <c r="U116" s="12"/>
      <c r="V116" s="12"/>
      <c r="W116" s="12"/>
      <c r="X116" s="12"/>
    </row>
    <row r="117" spans="1:24" x14ac:dyDescent="0.2">
      <c r="A117" s="4" t="s">
        <v>103</v>
      </c>
      <c r="C117" s="5">
        <f>C118+C123+C127+C131+C135+C139</f>
        <v>4271326.92</v>
      </c>
      <c r="D117" s="5">
        <f t="shared" ref="D117:R117" si="66">D118+D123+D127+D131+D135+D139</f>
        <v>3102080</v>
      </c>
      <c r="E117" s="5">
        <f t="shared" si="66"/>
        <v>3131514.84</v>
      </c>
      <c r="F117" s="5">
        <f t="shared" si="66"/>
        <v>3123872.26</v>
      </c>
      <c r="G117" s="5">
        <f t="shared" si="66"/>
        <v>2468345</v>
      </c>
      <c r="H117" s="5">
        <f t="shared" si="66"/>
        <v>641921</v>
      </c>
      <c r="I117" s="5">
        <f t="shared" si="66"/>
        <v>2228970</v>
      </c>
      <c r="J117" s="5">
        <f t="shared" si="66"/>
        <v>2161940</v>
      </c>
      <c r="K117" s="5">
        <f t="shared" si="66"/>
        <v>1078461</v>
      </c>
      <c r="L117" s="5">
        <f t="shared" si="66"/>
        <v>1078461</v>
      </c>
      <c r="M117" s="5">
        <f t="shared" si="66"/>
        <v>104839</v>
      </c>
      <c r="N117" s="5">
        <f t="shared" si="66"/>
        <v>116590</v>
      </c>
      <c r="O117" s="5">
        <f t="shared" si="66"/>
        <v>2783780</v>
      </c>
      <c r="P117" s="5">
        <f t="shared" si="66"/>
        <v>2857251</v>
      </c>
      <c r="Q117" s="5">
        <f t="shared" si="66"/>
        <v>5105790</v>
      </c>
      <c r="R117" s="5">
        <f t="shared" si="66"/>
        <v>5570660</v>
      </c>
      <c r="S117" s="5">
        <f>S118+S123+S127+S131+S135+S139</f>
        <v>5708760</v>
      </c>
      <c r="T117" s="5">
        <f t="shared" ref="T117:U117" si="67">T118+T123+T127+T131+T135+T139</f>
        <v>4699920</v>
      </c>
      <c r="U117" s="5">
        <f t="shared" si="67"/>
        <v>4063840</v>
      </c>
      <c r="V117" s="5">
        <f t="shared" ref="V117:X117" si="68">V118+V123+V127+V131+V135+V139</f>
        <v>3973987</v>
      </c>
      <c r="W117" s="5">
        <f t="shared" si="68"/>
        <v>3744983</v>
      </c>
      <c r="X117" s="5">
        <f t="shared" si="68"/>
        <v>3911475</v>
      </c>
    </row>
    <row r="118" spans="1:24" x14ac:dyDescent="0.2">
      <c r="A118" s="6" t="s">
        <v>104</v>
      </c>
      <c r="C118" s="7">
        <f t="shared" ref="C118:P118" si="69">SUM(C119:C121)</f>
        <v>150403.28</v>
      </c>
      <c r="D118" s="7">
        <f t="shared" si="69"/>
        <v>99560</v>
      </c>
      <c r="E118" s="7">
        <f t="shared" si="69"/>
        <v>89242.84</v>
      </c>
      <c r="F118" s="7">
        <f t="shared" si="69"/>
        <v>81480.259999999995</v>
      </c>
      <c r="G118" s="7">
        <f t="shared" si="69"/>
        <v>69965</v>
      </c>
      <c r="H118" s="7">
        <f t="shared" si="69"/>
        <v>61541</v>
      </c>
      <c r="I118" s="7">
        <f t="shared" si="69"/>
        <v>62060</v>
      </c>
      <c r="J118" s="7">
        <f t="shared" si="69"/>
        <v>42040</v>
      </c>
      <c r="K118" s="7">
        <f t="shared" si="69"/>
        <v>32281</v>
      </c>
      <c r="L118" s="7">
        <f t="shared" si="69"/>
        <v>32281</v>
      </c>
      <c r="M118" s="7">
        <f t="shared" si="69"/>
        <v>11289</v>
      </c>
      <c r="N118" s="7">
        <f t="shared" si="69"/>
        <v>0</v>
      </c>
      <c r="O118" s="7">
        <f t="shared" si="69"/>
        <v>0</v>
      </c>
      <c r="P118" s="7">
        <f t="shared" si="69"/>
        <v>0</v>
      </c>
      <c r="Q118" s="7">
        <f>SUM(Q119:Q121)</f>
        <v>549310</v>
      </c>
      <c r="R118" s="7">
        <f>SUM(R119:R121)</f>
        <v>565790</v>
      </c>
      <c r="S118" s="7">
        <f t="shared" ref="S118:U118" si="70">SUM(S119:S121)</f>
        <v>916820</v>
      </c>
      <c r="T118" s="7">
        <f t="shared" si="70"/>
        <v>620000</v>
      </c>
      <c r="U118" s="7">
        <f t="shared" si="70"/>
        <v>411690</v>
      </c>
      <c r="V118" s="7">
        <f t="shared" ref="V118:X118" si="71">SUM(V119:V121)</f>
        <v>232010</v>
      </c>
      <c r="W118" s="7">
        <f t="shared" si="71"/>
        <v>160600</v>
      </c>
      <c r="X118" s="7">
        <f t="shared" si="71"/>
        <v>159890</v>
      </c>
    </row>
    <row r="119" spans="1:24" x14ac:dyDescent="0.2">
      <c r="A119" s="8" t="s">
        <v>105</v>
      </c>
      <c r="C119" s="14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549310</v>
      </c>
      <c r="R119" s="9">
        <v>565790</v>
      </c>
      <c r="S119" s="9">
        <v>916820</v>
      </c>
      <c r="T119" s="12">
        <v>620000</v>
      </c>
      <c r="U119" s="12">
        <v>411690</v>
      </c>
      <c r="V119" s="12">
        <v>232010</v>
      </c>
      <c r="W119" s="12">
        <v>160600</v>
      </c>
      <c r="X119" s="12">
        <v>159890</v>
      </c>
    </row>
    <row r="120" spans="1:24" x14ac:dyDescent="0.2">
      <c r="A120" s="8" t="s">
        <v>106</v>
      </c>
      <c r="C120" s="14">
        <v>138617.43</v>
      </c>
      <c r="D120" s="9">
        <v>91540</v>
      </c>
      <c r="E120" s="9">
        <v>84253.84</v>
      </c>
      <c r="F120" s="9">
        <v>76491.259999999995</v>
      </c>
      <c r="G120" s="9">
        <v>68590</v>
      </c>
      <c r="H120" s="9">
        <v>60166</v>
      </c>
      <c r="I120" s="9">
        <v>51320</v>
      </c>
      <c r="J120" s="9">
        <v>42040</v>
      </c>
      <c r="K120" s="9">
        <v>32281</v>
      </c>
      <c r="L120" s="9">
        <v>32281</v>
      </c>
      <c r="M120" s="9">
        <v>11289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</row>
    <row r="121" spans="1:24" x14ac:dyDescent="0.2">
      <c r="A121" s="8" t="s">
        <v>107</v>
      </c>
      <c r="C121" s="14">
        <v>11785.85</v>
      </c>
      <c r="D121" s="9">
        <v>8020</v>
      </c>
      <c r="E121" s="9">
        <v>4989</v>
      </c>
      <c r="F121" s="9">
        <v>4989</v>
      </c>
      <c r="G121" s="9">
        <v>1375</v>
      </c>
      <c r="H121" s="9">
        <v>1375</v>
      </c>
      <c r="I121" s="9">
        <v>10740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</row>
    <row r="122" spans="1:24" x14ac:dyDescent="0.2">
      <c r="A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x14ac:dyDescent="0.2">
      <c r="A123" s="6" t="s">
        <v>108</v>
      </c>
      <c r="C123" s="7">
        <f>SUM(C124:C125)</f>
        <v>3425775.01</v>
      </c>
      <c r="D123" s="7">
        <f t="shared" ref="D123:U123" si="72">SUM(D124:D125)</f>
        <v>2298530</v>
      </c>
      <c r="E123" s="7">
        <f t="shared" si="72"/>
        <v>2300010</v>
      </c>
      <c r="F123" s="7">
        <f t="shared" si="72"/>
        <v>2300010</v>
      </c>
      <c r="G123" s="7">
        <f t="shared" si="72"/>
        <v>1650000</v>
      </c>
      <c r="H123" s="7">
        <f t="shared" si="72"/>
        <v>402000</v>
      </c>
      <c r="I123" s="7">
        <f t="shared" si="72"/>
        <v>2000300</v>
      </c>
      <c r="J123" s="7">
        <f t="shared" si="72"/>
        <v>1950300</v>
      </c>
      <c r="K123" s="7">
        <f t="shared" si="72"/>
        <v>900300</v>
      </c>
      <c r="L123" s="7">
        <f t="shared" si="72"/>
        <v>900300</v>
      </c>
      <c r="M123" s="7">
        <f t="shared" si="72"/>
        <v>30120</v>
      </c>
      <c r="N123" s="7">
        <f t="shared" si="72"/>
        <v>52160</v>
      </c>
      <c r="O123" s="7">
        <f t="shared" si="72"/>
        <v>27960</v>
      </c>
      <c r="P123" s="7">
        <f t="shared" si="72"/>
        <v>25300</v>
      </c>
      <c r="Q123" s="7">
        <f t="shared" si="72"/>
        <v>5600</v>
      </c>
      <c r="R123" s="7">
        <f t="shared" si="72"/>
        <v>40680</v>
      </c>
      <c r="S123" s="7">
        <f t="shared" si="72"/>
        <v>129790</v>
      </c>
      <c r="T123" s="7">
        <f t="shared" si="72"/>
        <v>280000</v>
      </c>
      <c r="U123" s="7">
        <f t="shared" si="72"/>
        <v>52270</v>
      </c>
      <c r="V123" s="7">
        <f t="shared" ref="V123:X123" si="73">SUM(V124:V125)</f>
        <v>20000</v>
      </c>
      <c r="W123" s="7">
        <f t="shared" si="73"/>
        <v>0</v>
      </c>
      <c r="X123" s="7">
        <f t="shared" si="73"/>
        <v>0</v>
      </c>
    </row>
    <row r="124" spans="1:24" x14ac:dyDescent="0.2">
      <c r="A124" s="8" t="s">
        <v>109</v>
      </c>
      <c r="C124" s="14">
        <v>2644459.27</v>
      </c>
      <c r="D124" s="9">
        <v>2298520</v>
      </c>
      <c r="E124" s="9">
        <v>2300000</v>
      </c>
      <c r="F124" s="9">
        <v>2300000</v>
      </c>
      <c r="G124" s="9">
        <v>1650000</v>
      </c>
      <c r="H124" s="9">
        <v>401000</v>
      </c>
      <c r="I124" s="9">
        <v>2000300</v>
      </c>
      <c r="J124" s="9">
        <v>1950300</v>
      </c>
      <c r="K124" s="9">
        <v>900300</v>
      </c>
      <c r="L124" s="9">
        <v>900300</v>
      </c>
      <c r="M124" s="9">
        <v>30120</v>
      </c>
      <c r="N124" s="9">
        <v>52160</v>
      </c>
      <c r="O124" s="9">
        <v>27960</v>
      </c>
      <c r="P124" s="11">
        <v>25300</v>
      </c>
      <c r="Q124" s="11">
        <v>5600</v>
      </c>
      <c r="R124" s="11">
        <v>40680</v>
      </c>
      <c r="S124" s="9">
        <v>129790</v>
      </c>
      <c r="T124" s="12">
        <v>280000</v>
      </c>
      <c r="U124" s="12">
        <v>52270</v>
      </c>
      <c r="V124" s="12">
        <v>20000</v>
      </c>
      <c r="W124" s="12">
        <v>0</v>
      </c>
      <c r="X124" s="12">
        <v>0</v>
      </c>
    </row>
    <row r="125" spans="1:24" x14ac:dyDescent="0.2">
      <c r="A125" s="8" t="s">
        <v>110</v>
      </c>
      <c r="C125" s="14">
        <v>781315.74</v>
      </c>
      <c r="D125" s="9">
        <v>10</v>
      </c>
      <c r="E125" s="9">
        <v>10</v>
      </c>
      <c r="F125" s="9">
        <v>10</v>
      </c>
      <c r="G125" s="9">
        <v>0</v>
      </c>
      <c r="H125" s="9">
        <v>1000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</row>
    <row r="126" spans="1:24" x14ac:dyDescent="0.2">
      <c r="A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x14ac:dyDescent="0.2">
      <c r="A127" s="6" t="s">
        <v>111</v>
      </c>
      <c r="C127" s="7">
        <f>SUM(C128:C129)</f>
        <v>0</v>
      </c>
      <c r="D127" s="7">
        <f t="shared" ref="D127:U127" si="74">SUM(D128:D129)</f>
        <v>0</v>
      </c>
      <c r="E127" s="7">
        <f t="shared" si="74"/>
        <v>0</v>
      </c>
      <c r="F127" s="7">
        <f t="shared" si="74"/>
        <v>0</v>
      </c>
      <c r="G127" s="7">
        <f t="shared" si="74"/>
        <v>0</v>
      </c>
      <c r="H127" s="7">
        <f t="shared" si="74"/>
        <v>35000</v>
      </c>
      <c r="I127" s="7">
        <f t="shared" si="74"/>
        <v>30000</v>
      </c>
      <c r="J127" s="7">
        <f t="shared" si="74"/>
        <v>30000</v>
      </c>
      <c r="K127" s="7">
        <f t="shared" si="74"/>
        <v>0</v>
      </c>
      <c r="L127" s="7">
        <f t="shared" si="74"/>
        <v>0</v>
      </c>
      <c r="M127" s="7">
        <f t="shared" si="74"/>
        <v>0</v>
      </c>
      <c r="N127" s="7">
        <f t="shared" si="74"/>
        <v>0</v>
      </c>
      <c r="O127" s="7">
        <f t="shared" si="74"/>
        <v>0</v>
      </c>
      <c r="P127" s="7">
        <f t="shared" si="74"/>
        <v>0</v>
      </c>
      <c r="Q127" s="7">
        <f t="shared" si="74"/>
        <v>0</v>
      </c>
      <c r="R127" s="7">
        <f t="shared" si="74"/>
        <v>0</v>
      </c>
      <c r="S127" s="7">
        <f t="shared" si="74"/>
        <v>0</v>
      </c>
      <c r="T127" s="7">
        <f t="shared" si="74"/>
        <v>0</v>
      </c>
      <c r="U127" s="7">
        <f t="shared" si="74"/>
        <v>0</v>
      </c>
      <c r="V127" s="7">
        <f t="shared" ref="V127:X127" si="75">SUM(V128:V129)</f>
        <v>0</v>
      </c>
      <c r="W127" s="7">
        <f t="shared" si="75"/>
        <v>0</v>
      </c>
      <c r="X127" s="7">
        <f t="shared" si="75"/>
        <v>0</v>
      </c>
    </row>
    <row r="128" spans="1:24" x14ac:dyDescent="0.2">
      <c r="A128" s="8" t="s">
        <v>112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</row>
    <row r="129" spans="1:24" x14ac:dyDescent="0.2">
      <c r="A129" s="8" t="s">
        <v>113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35000</v>
      </c>
      <c r="I129" s="9">
        <v>30000</v>
      </c>
      <c r="J129" s="9">
        <v>30000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</row>
    <row r="130" spans="1:24" x14ac:dyDescent="0.2">
      <c r="A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2"/>
      <c r="U130" s="12"/>
      <c r="V130" s="12"/>
      <c r="W130" s="12"/>
      <c r="X130" s="12"/>
    </row>
    <row r="131" spans="1:24" x14ac:dyDescent="0.2">
      <c r="A131" s="6" t="s">
        <v>114</v>
      </c>
      <c r="C131" s="7">
        <f>SUM(C132:C133)</f>
        <v>0</v>
      </c>
      <c r="D131" s="7">
        <f t="shared" ref="D131:R131" si="76">SUM(D132:D133)</f>
        <v>0</v>
      </c>
      <c r="E131" s="7">
        <f t="shared" si="76"/>
        <v>0</v>
      </c>
      <c r="F131" s="7">
        <f t="shared" si="76"/>
        <v>0</v>
      </c>
      <c r="G131" s="7">
        <f t="shared" si="76"/>
        <v>0</v>
      </c>
      <c r="H131" s="7">
        <f t="shared" si="76"/>
        <v>0</v>
      </c>
      <c r="I131" s="7">
        <f t="shared" si="76"/>
        <v>0</v>
      </c>
      <c r="J131" s="7">
        <f t="shared" si="76"/>
        <v>0</v>
      </c>
      <c r="K131" s="7">
        <f t="shared" si="76"/>
        <v>0</v>
      </c>
      <c r="L131" s="7">
        <f t="shared" si="76"/>
        <v>0</v>
      </c>
      <c r="M131" s="7">
        <f t="shared" si="76"/>
        <v>0</v>
      </c>
      <c r="N131" s="7">
        <f t="shared" si="76"/>
        <v>0</v>
      </c>
      <c r="O131" s="7">
        <f t="shared" si="76"/>
        <v>2657320</v>
      </c>
      <c r="P131" s="7">
        <f t="shared" si="76"/>
        <v>2723751</v>
      </c>
      <c r="Q131" s="7">
        <f t="shared" si="76"/>
        <v>4416930</v>
      </c>
      <c r="R131" s="7">
        <f t="shared" si="76"/>
        <v>4544090</v>
      </c>
      <c r="S131" s="7">
        <f>SUM(S132:S133)</f>
        <v>3867570</v>
      </c>
      <c r="T131" s="7">
        <f t="shared" ref="T131:U131" si="77">SUM(T132:T133)</f>
        <v>3006520</v>
      </c>
      <c r="U131" s="7">
        <f t="shared" si="77"/>
        <v>3081740</v>
      </c>
      <c r="V131" s="7">
        <f t="shared" ref="V131:X131" si="78">SUM(V132:V133)</f>
        <v>3158717</v>
      </c>
      <c r="W131" s="7">
        <f t="shared" si="78"/>
        <v>3259964</v>
      </c>
      <c r="X131" s="7">
        <f t="shared" si="78"/>
        <v>3380585</v>
      </c>
    </row>
    <row r="132" spans="1:24" x14ac:dyDescent="0.2">
      <c r="A132" s="8" t="s">
        <v>115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2657320</v>
      </c>
      <c r="P132" s="11">
        <v>2723751</v>
      </c>
      <c r="Q132" s="11">
        <v>4394320</v>
      </c>
      <c r="R132" s="11">
        <v>4544090</v>
      </c>
      <c r="S132" s="9">
        <v>3867570</v>
      </c>
      <c r="T132" s="12">
        <v>3006520</v>
      </c>
      <c r="U132" s="12">
        <v>3081680</v>
      </c>
      <c r="V132" s="12">
        <v>3158717</v>
      </c>
      <c r="W132" s="12">
        <v>3259964</v>
      </c>
      <c r="X132" s="12">
        <v>3380585</v>
      </c>
    </row>
    <row r="133" spans="1:24" x14ac:dyDescent="0.2">
      <c r="A133" s="8" t="s">
        <v>116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11">
        <v>0</v>
      </c>
      <c r="Q133" s="11">
        <v>22610</v>
      </c>
      <c r="R133" s="11">
        <v>0</v>
      </c>
      <c r="S133" s="9">
        <v>0</v>
      </c>
      <c r="T133" s="12">
        <v>0</v>
      </c>
      <c r="U133" s="12">
        <v>60</v>
      </c>
      <c r="V133" s="12"/>
      <c r="W133" s="12">
        <v>0</v>
      </c>
      <c r="X133" s="12">
        <v>0</v>
      </c>
    </row>
    <row r="134" spans="1:24" x14ac:dyDescent="0.2">
      <c r="A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x14ac:dyDescent="0.2">
      <c r="A135" s="6" t="s">
        <v>117</v>
      </c>
      <c r="C135" s="7">
        <f>SUM(C136:C137)</f>
        <v>695148.63</v>
      </c>
      <c r="D135" s="7">
        <f t="shared" ref="D135:J135" si="79">SUM(D136:D137)</f>
        <v>703990</v>
      </c>
      <c r="E135" s="7">
        <f t="shared" si="79"/>
        <v>742262</v>
      </c>
      <c r="F135" s="7">
        <f t="shared" si="79"/>
        <v>742382</v>
      </c>
      <c r="G135" s="7">
        <f t="shared" si="79"/>
        <v>748380</v>
      </c>
      <c r="H135" s="7">
        <f t="shared" si="79"/>
        <v>143380</v>
      </c>
      <c r="I135" s="7">
        <f t="shared" si="79"/>
        <v>136610</v>
      </c>
      <c r="J135" s="7">
        <f t="shared" si="79"/>
        <v>139600</v>
      </c>
      <c r="K135" s="7">
        <f>SUM(K136:K137)</f>
        <v>145880</v>
      </c>
      <c r="L135" s="7">
        <f t="shared" ref="L135:U135" si="80">SUM(L136:L137)</f>
        <v>145880</v>
      </c>
      <c r="M135" s="7">
        <f t="shared" si="80"/>
        <v>63430</v>
      </c>
      <c r="N135" s="7">
        <f t="shared" si="80"/>
        <v>64430</v>
      </c>
      <c r="O135" s="7">
        <f t="shared" si="80"/>
        <v>98500</v>
      </c>
      <c r="P135" s="7">
        <f t="shared" si="80"/>
        <v>108200</v>
      </c>
      <c r="Q135" s="7">
        <f t="shared" si="80"/>
        <v>131630</v>
      </c>
      <c r="R135" s="7">
        <f t="shared" si="80"/>
        <v>140800</v>
      </c>
      <c r="S135" s="7">
        <f t="shared" si="80"/>
        <v>146430</v>
      </c>
      <c r="T135" s="7">
        <f t="shared" si="80"/>
        <v>193400</v>
      </c>
      <c r="U135" s="7">
        <f t="shared" si="80"/>
        <v>127490</v>
      </c>
      <c r="V135" s="7">
        <f t="shared" ref="V135:X135" si="81">SUM(V136:V137)</f>
        <v>163200</v>
      </c>
      <c r="W135" s="7">
        <f t="shared" si="81"/>
        <v>90000</v>
      </c>
      <c r="X135" s="7">
        <f t="shared" si="81"/>
        <v>71000</v>
      </c>
    </row>
    <row r="136" spans="1:24" x14ac:dyDescent="0.2">
      <c r="A136" s="8" t="s">
        <v>118</v>
      </c>
      <c r="C136" s="14">
        <v>652590.96</v>
      </c>
      <c r="D136" s="9">
        <v>663580</v>
      </c>
      <c r="E136" s="9">
        <v>1262</v>
      </c>
      <c r="F136" s="9">
        <v>1262</v>
      </c>
      <c r="G136" s="9">
        <v>1380</v>
      </c>
      <c r="H136" s="9">
        <v>1380</v>
      </c>
      <c r="I136" s="9">
        <v>1400</v>
      </c>
      <c r="J136" s="9">
        <v>1600</v>
      </c>
      <c r="K136" s="9">
        <v>1600</v>
      </c>
      <c r="L136" s="9">
        <v>1600</v>
      </c>
      <c r="M136" s="9">
        <v>1600</v>
      </c>
      <c r="N136" s="9">
        <v>1600</v>
      </c>
      <c r="O136" s="9">
        <v>4600</v>
      </c>
      <c r="P136" s="11">
        <v>5000</v>
      </c>
      <c r="Q136" s="11">
        <v>4500</v>
      </c>
      <c r="R136" s="11">
        <v>1800</v>
      </c>
      <c r="S136" s="9">
        <v>8660</v>
      </c>
      <c r="T136" s="12">
        <v>12400</v>
      </c>
      <c r="U136" s="12">
        <v>16140</v>
      </c>
      <c r="V136" s="12">
        <v>13000</v>
      </c>
      <c r="W136" s="12">
        <v>5000</v>
      </c>
      <c r="X136" s="12">
        <v>1000</v>
      </c>
    </row>
    <row r="137" spans="1:24" x14ac:dyDescent="0.2">
      <c r="A137" s="8" t="s">
        <v>119</v>
      </c>
      <c r="C137" s="14">
        <v>42557.67</v>
      </c>
      <c r="D137" s="9">
        <v>40410</v>
      </c>
      <c r="E137" s="9">
        <v>741000</v>
      </c>
      <c r="F137" s="9">
        <v>741120</v>
      </c>
      <c r="G137" s="9">
        <v>747000</v>
      </c>
      <c r="H137" s="9">
        <v>142000</v>
      </c>
      <c r="I137" s="9">
        <v>135210</v>
      </c>
      <c r="J137" s="9">
        <v>138000</v>
      </c>
      <c r="K137" s="9">
        <v>144280</v>
      </c>
      <c r="L137" s="9">
        <v>144280</v>
      </c>
      <c r="M137" s="9">
        <v>61830</v>
      </c>
      <c r="N137" s="9">
        <v>62830</v>
      </c>
      <c r="O137" s="9">
        <v>93900</v>
      </c>
      <c r="P137" s="9">
        <v>103200</v>
      </c>
      <c r="Q137" s="9">
        <v>127130</v>
      </c>
      <c r="R137" s="9">
        <v>139000</v>
      </c>
      <c r="S137" s="9">
        <v>137770</v>
      </c>
      <c r="T137" s="12">
        <v>181000</v>
      </c>
      <c r="U137" s="12">
        <v>111350</v>
      </c>
      <c r="V137" s="12">
        <v>150200</v>
      </c>
      <c r="W137" s="12">
        <v>85000</v>
      </c>
      <c r="X137" s="12">
        <v>70000</v>
      </c>
    </row>
    <row r="138" spans="1:24" x14ac:dyDescent="0.2">
      <c r="A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2"/>
      <c r="U138" s="12"/>
      <c r="V138" s="12"/>
      <c r="W138" s="12"/>
      <c r="X138" s="12"/>
    </row>
    <row r="139" spans="1:24" x14ac:dyDescent="0.2">
      <c r="A139" s="6" t="s">
        <v>120</v>
      </c>
      <c r="C139" s="7">
        <f>SUM(C140)</f>
        <v>0</v>
      </c>
      <c r="D139" s="7">
        <f t="shared" ref="D139:J139" si="82">SUM(D140)</f>
        <v>0</v>
      </c>
      <c r="E139" s="7">
        <f t="shared" si="82"/>
        <v>0</v>
      </c>
      <c r="F139" s="7">
        <f t="shared" si="82"/>
        <v>0</v>
      </c>
      <c r="G139" s="7">
        <f t="shared" si="82"/>
        <v>0</v>
      </c>
      <c r="H139" s="7">
        <f t="shared" si="82"/>
        <v>0</v>
      </c>
      <c r="I139" s="7">
        <f t="shared" si="82"/>
        <v>0</v>
      </c>
      <c r="J139" s="7">
        <f t="shared" si="82"/>
        <v>0</v>
      </c>
      <c r="K139" s="7">
        <f>SUM(K140)</f>
        <v>0</v>
      </c>
      <c r="L139" s="7">
        <f t="shared" ref="L139:R139" si="83">SUM(L140)</f>
        <v>0</v>
      </c>
      <c r="M139" s="7">
        <f t="shared" si="83"/>
        <v>0</v>
      </c>
      <c r="N139" s="7">
        <f t="shared" si="83"/>
        <v>0</v>
      </c>
      <c r="O139" s="7">
        <f t="shared" si="83"/>
        <v>0</v>
      </c>
      <c r="P139" s="7">
        <f t="shared" si="83"/>
        <v>0</v>
      </c>
      <c r="Q139" s="7">
        <f t="shared" si="83"/>
        <v>2320</v>
      </c>
      <c r="R139" s="7">
        <f t="shared" si="83"/>
        <v>279300</v>
      </c>
      <c r="S139" s="7">
        <f>SUM(S140)</f>
        <v>648150</v>
      </c>
      <c r="T139" s="7">
        <f t="shared" ref="T139:X139" si="84">SUM(T140)</f>
        <v>600000</v>
      </c>
      <c r="U139" s="7">
        <f t="shared" si="84"/>
        <v>390650</v>
      </c>
      <c r="V139" s="7">
        <f t="shared" si="84"/>
        <v>400060</v>
      </c>
      <c r="W139" s="7">
        <f t="shared" si="84"/>
        <v>234419</v>
      </c>
      <c r="X139" s="7">
        <f t="shared" si="84"/>
        <v>300000</v>
      </c>
    </row>
    <row r="140" spans="1:24" x14ac:dyDescent="0.2">
      <c r="A140" s="8" t="s">
        <v>121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2320</v>
      </c>
      <c r="R140" s="9">
        <v>279300</v>
      </c>
      <c r="S140" s="9">
        <v>648150</v>
      </c>
      <c r="T140" s="12">
        <v>600000</v>
      </c>
      <c r="U140" s="12">
        <v>390650</v>
      </c>
      <c r="V140" s="12">
        <v>400060</v>
      </c>
      <c r="W140" s="12">
        <v>234419</v>
      </c>
      <c r="X140" s="12">
        <v>300000</v>
      </c>
    </row>
    <row r="141" spans="1:24" x14ac:dyDescent="0.2">
      <c r="A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x14ac:dyDescent="0.2">
      <c r="A142" s="4" t="s">
        <v>122</v>
      </c>
      <c r="C142" s="5">
        <f>C143+C147+C150</f>
        <v>12.02</v>
      </c>
      <c r="D142" s="5">
        <f t="shared" ref="D142:J142" si="85">D143+D147+D150</f>
        <v>0</v>
      </c>
      <c r="E142" s="5">
        <f t="shared" si="85"/>
        <v>30</v>
      </c>
      <c r="F142" s="5">
        <f t="shared" si="85"/>
        <v>60</v>
      </c>
      <c r="G142" s="5">
        <f t="shared" si="85"/>
        <v>60</v>
      </c>
      <c r="H142" s="5">
        <f t="shared" si="85"/>
        <v>20000032</v>
      </c>
      <c r="I142" s="5">
        <f t="shared" si="85"/>
        <v>0</v>
      </c>
      <c r="J142" s="5">
        <f t="shared" si="85"/>
        <v>0</v>
      </c>
      <c r="K142" s="5">
        <f>K143+K147+K150</f>
        <v>0</v>
      </c>
      <c r="L142" s="5">
        <f t="shared" ref="L142:U142" si="86">L143+L147+L150</f>
        <v>0</v>
      </c>
      <c r="M142" s="5">
        <f t="shared" si="86"/>
        <v>0</v>
      </c>
      <c r="N142" s="5">
        <f t="shared" si="86"/>
        <v>0</v>
      </c>
      <c r="O142" s="5">
        <f t="shared" si="86"/>
        <v>13216</v>
      </c>
      <c r="P142" s="5">
        <f t="shared" si="86"/>
        <v>1500000</v>
      </c>
      <c r="Q142" s="5">
        <f t="shared" si="86"/>
        <v>2715950</v>
      </c>
      <c r="R142" s="5">
        <f t="shared" si="86"/>
        <v>2682320</v>
      </c>
      <c r="S142" s="5">
        <f t="shared" si="86"/>
        <v>8492110</v>
      </c>
      <c r="T142" s="5">
        <f t="shared" si="86"/>
        <v>5500000</v>
      </c>
      <c r="U142" s="5">
        <f t="shared" si="86"/>
        <v>200000</v>
      </c>
      <c r="V142" s="5">
        <f t="shared" ref="V142:X142" si="87">V143+V147+V150</f>
        <v>0</v>
      </c>
      <c r="W142" s="5">
        <f t="shared" si="87"/>
        <v>0</v>
      </c>
      <c r="X142" s="5">
        <f t="shared" si="87"/>
        <v>0</v>
      </c>
    </row>
    <row r="143" spans="1:24" x14ac:dyDescent="0.2">
      <c r="A143" s="6" t="s">
        <v>123</v>
      </c>
      <c r="C143" s="7">
        <f>SUM(C144:C145)</f>
        <v>0</v>
      </c>
      <c r="D143" s="7">
        <f t="shared" ref="D143:U143" si="88">SUM(D144:D145)</f>
        <v>0</v>
      </c>
      <c r="E143" s="7">
        <f t="shared" si="88"/>
        <v>0</v>
      </c>
      <c r="F143" s="7">
        <f t="shared" si="88"/>
        <v>0</v>
      </c>
      <c r="G143" s="7">
        <f t="shared" si="88"/>
        <v>0</v>
      </c>
      <c r="H143" s="7">
        <f t="shared" si="88"/>
        <v>20000000</v>
      </c>
      <c r="I143" s="7">
        <f t="shared" si="88"/>
        <v>0</v>
      </c>
      <c r="J143" s="7">
        <f t="shared" si="88"/>
        <v>0</v>
      </c>
      <c r="K143" s="7">
        <f t="shared" si="88"/>
        <v>0</v>
      </c>
      <c r="L143" s="7">
        <f t="shared" si="88"/>
        <v>0</v>
      </c>
      <c r="M143" s="7">
        <f t="shared" si="88"/>
        <v>0</v>
      </c>
      <c r="N143" s="7">
        <f t="shared" si="88"/>
        <v>0</v>
      </c>
      <c r="O143" s="7">
        <f t="shared" si="88"/>
        <v>0</v>
      </c>
      <c r="P143" s="7">
        <f t="shared" si="88"/>
        <v>0</v>
      </c>
      <c r="Q143" s="7">
        <f t="shared" si="88"/>
        <v>0</v>
      </c>
      <c r="R143" s="7">
        <f t="shared" si="88"/>
        <v>0</v>
      </c>
      <c r="S143" s="7">
        <f t="shared" si="88"/>
        <v>3672190</v>
      </c>
      <c r="T143" s="7">
        <f t="shared" si="88"/>
        <v>2700000</v>
      </c>
      <c r="U143" s="7">
        <f t="shared" si="88"/>
        <v>0</v>
      </c>
      <c r="V143" s="7">
        <f t="shared" ref="V143:X143" si="89">SUM(V144:V145)</f>
        <v>0</v>
      </c>
      <c r="W143" s="7">
        <f t="shared" si="89"/>
        <v>0</v>
      </c>
      <c r="X143" s="7">
        <f t="shared" si="89"/>
        <v>0</v>
      </c>
    </row>
    <row r="144" spans="1:24" x14ac:dyDescent="0.2">
      <c r="A144" s="8" t="s">
        <v>124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20000000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3672190</v>
      </c>
      <c r="T144" s="12">
        <v>2700000</v>
      </c>
      <c r="U144" s="12">
        <v>0</v>
      </c>
      <c r="V144" s="12">
        <v>0</v>
      </c>
      <c r="W144" s="12">
        <v>0</v>
      </c>
      <c r="X144" s="12">
        <v>0</v>
      </c>
    </row>
    <row r="145" spans="1:24" x14ac:dyDescent="0.2">
      <c r="A145" s="8" t="s">
        <v>125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</row>
    <row r="146" spans="1:24" x14ac:dyDescent="0.2">
      <c r="A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x14ac:dyDescent="0.2">
      <c r="A147" s="6" t="s">
        <v>126</v>
      </c>
      <c r="C147" s="7">
        <f>SUM(C148)</f>
        <v>0</v>
      </c>
      <c r="D147" s="7">
        <f t="shared" ref="D147:J147" si="90">SUM(D148)</f>
        <v>0</v>
      </c>
      <c r="E147" s="7">
        <f t="shared" si="90"/>
        <v>0</v>
      </c>
      <c r="F147" s="7">
        <f t="shared" si="90"/>
        <v>0</v>
      </c>
      <c r="G147" s="7">
        <f t="shared" si="90"/>
        <v>0</v>
      </c>
      <c r="H147" s="7">
        <f t="shared" si="90"/>
        <v>0</v>
      </c>
      <c r="I147" s="7">
        <f t="shared" si="90"/>
        <v>0</v>
      </c>
      <c r="J147" s="7">
        <f t="shared" si="90"/>
        <v>0</v>
      </c>
      <c r="K147" s="7">
        <f>SUM(K148)</f>
        <v>0</v>
      </c>
      <c r="L147" s="7">
        <f t="shared" ref="L147:R147" si="91">SUM(L148)</f>
        <v>0</v>
      </c>
      <c r="M147" s="7">
        <f t="shared" si="91"/>
        <v>0</v>
      </c>
      <c r="N147" s="7">
        <f t="shared" si="91"/>
        <v>0</v>
      </c>
      <c r="O147" s="7">
        <f t="shared" si="91"/>
        <v>13216</v>
      </c>
      <c r="P147" s="7">
        <f t="shared" si="91"/>
        <v>1500000</v>
      </c>
      <c r="Q147" s="7">
        <f t="shared" si="91"/>
        <v>2715950</v>
      </c>
      <c r="R147" s="7">
        <f t="shared" si="91"/>
        <v>2682320</v>
      </c>
      <c r="S147" s="7">
        <f>SUM(S148)</f>
        <v>4819920</v>
      </c>
      <c r="T147" s="7">
        <f t="shared" ref="T147:X147" si="92">SUM(T148)</f>
        <v>2800000</v>
      </c>
      <c r="U147" s="7">
        <f t="shared" si="92"/>
        <v>200000</v>
      </c>
      <c r="V147" s="7">
        <f t="shared" si="92"/>
        <v>0</v>
      </c>
      <c r="W147" s="7">
        <f t="shared" si="92"/>
        <v>0</v>
      </c>
      <c r="X147" s="7">
        <f t="shared" si="92"/>
        <v>0</v>
      </c>
    </row>
    <row r="148" spans="1:24" x14ac:dyDescent="0.2">
      <c r="A148" s="8" t="s">
        <v>127</v>
      </c>
      <c r="C148" s="9">
        <v>0</v>
      </c>
      <c r="D148" s="9">
        <v>0</v>
      </c>
      <c r="E148" s="9">
        <v>0</v>
      </c>
      <c r="F148" s="9"/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13216</v>
      </c>
      <c r="P148" s="11">
        <v>1500000</v>
      </c>
      <c r="Q148" s="11">
        <v>2715950</v>
      </c>
      <c r="R148" s="11">
        <v>2682320</v>
      </c>
      <c r="S148" s="9">
        <v>4819920</v>
      </c>
      <c r="T148" s="12">
        <v>2800000</v>
      </c>
      <c r="U148" s="12">
        <v>200000</v>
      </c>
      <c r="V148" s="12">
        <v>0</v>
      </c>
      <c r="W148" s="12">
        <v>0</v>
      </c>
      <c r="X148" s="12">
        <v>0</v>
      </c>
    </row>
    <row r="149" spans="1:24" x14ac:dyDescent="0.2">
      <c r="A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x14ac:dyDescent="0.2">
      <c r="A150" s="6" t="s">
        <v>128</v>
      </c>
      <c r="C150" s="7">
        <f>SUM(C151:C152)</f>
        <v>12.02</v>
      </c>
      <c r="D150" s="7">
        <f t="shared" ref="D150:J150" si="93">SUM(D151:D152)</f>
        <v>0</v>
      </c>
      <c r="E150" s="7">
        <f t="shared" si="93"/>
        <v>30</v>
      </c>
      <c r="F150" s="7">
        <f t="shared" si="93"/>
        <v>60</v>
      </c>
      <c r="G150" s="7">
        <f t="shared" si="93"/>
        <v>60</v>
      </c>
      <c r="H150" s="7">
        <f t="shared" si="93"/>
        <v>32</v>
      </c>
      <c r="I150" s="7">
        <f t="shared" si="93"/>
        <v>0</v>
      </c>
      <c r="J150" s="7">
        <f t="shared" si="93"/>
        <v>0</v>
      </c>
      <c r="K150" s="7">
        <f>SUM(K151:K152)</f>
        <v>0</v>
      </c>
      <c r="L150" s="7">
        <f t="shared" ref="L150:U150" si="94">SUM(L151:L152)</f>
        <v>0</v>
      </c>
      <c r="M150" s="7">
        <f t="shared" si="94"/>
        <v>0</v>
      </c>
      <c r="N150" s="7">
        <f t="shared" si="94"/>
        <v>0</v>
      </c>
      <c r="O150" s="7">
        <f t="shared" si="94"/>
        <v>0</v>
      </c>
      <c r="P150" s="7">
        <f t="shared" si="94"/>
        <v>0</v>
      </c>
      <c r="Q150" s="7">
        <f t="shared" si="94"/>
        <v>0</v>
      </c>
      <c r="R150" s="7">
        <f t="shared" si="94"/>
        <v>0</v>
      </c>
      <c r="S150" s="7">
        <f t="shared" si="94"/>
        <v>0</v>
      </c>
      <c r="T150" s="7">
        <f t="shared" si="94"/>
        <v>0</v>
      </c>
      <c r="U150" s="7">
        <f t="shared" si="94"/>
        <v>0</v>
      </c>
      <c r="V150" s="7">
        <f t="shared" ref="V150:X150" si="95">SUM(V151:V152)</f>
        <v>0</v>
      </c>
      <c r="W150" s="7">
        <f t="shared" si="95"/>
        <v>0</v>
      </c>
      <c r="X150" s="7">
        <f t="shared" si="95"/>
        <v>0</v>
      </c>
    </row>
    <row r="151" spans="1:24" x14ac:dyDescent="0.2">
      <c r="A151" s="8" t="s">
        <v>129</v>
      </c>
      <c r="C151" s="14">
        <v>6.01</v>
      </c>
      <c r="D151" s="9">
        <v>0</v>
      </c>
      <c r="E151" s="9">
        <v>20</v>
      </c>
      <c r="F151" s="9">
        <v>30</v>
      </c>
      <c r="G151" s="9">
        <v>30</v>
      </c>
      <c r="H151" s="9">
        <v>16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</row>
    <row r="152" spans="1:24" x14ac:dyDescent="0.2">
      <c r="A152" s="8" t="s">
        <v>130</v>
      </c>
      <c r="C152" s="14">
        <v>6.01</v>
      </c>
      <c r="D152" s="9">
        <v>0</v>
      </c>
      <c r="E152" s="9">
        <v>10</v>
      </c>
      <c r="F152" s="9">
        <v>30</v>
      </c>
      <c r="G152" s="9">
        <v>30</v>
      </c>
      <c r="H152" s="9">
        <v>16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</row>
    <row r="153" spans="1:24" x14ac:dyDescent="0.2">
      <c r="A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2"/>
      <c r="U153" s="12"/>
      <c r="V153" s="12"/>
      <c r="W153" s="12"/>
      <c r="X153" s="12"/>
    </row>
    <row r="154" spans="1:24" x14ac:dyDescent="0.2">
      <c r="A154" s="4" t="s">
        <v>131</v>
      </c>
      <c r="C154" s="5">
        <f t="shared" ref="C154:S154" si="96">C155+C161+C166+C170+C174+C177+C180</f>
        <v>46105587.170000002</v>
      </c>
      <c r="D154" s="5">
        <f t="shared" si="96"/>
        <v>47888260</v>
      </c>
      <c r="E154" s="5">
        <f t="shared" si="96"/>
        <v>43693029.030000001</v>
      </c>
      <c r="F154" s="5">
        <f t="shared" si="96"/>
        <v>202217324.13</v>
      </c>
      <c r="G154" s="5">
        <f t="shared" si="96"/>
        <v>77325061.409999996</v>
      </c>
      <c r="H154" s="5">
        <f t="shared" si="96"/>
        <v>209778325</v>
      </c>
      <c r="I154" s="5">
        <f t="shared" si="96"/>
        <v>35809400</v>
      </c>
      <c r="J154" s="5">
        <f t="shared" si="96"/>
        <v>62208606</v>
      </c>
      <c r="K154" s="5">
        <f t="shared" si="96"/>
        <v>51743497</v>
      </c>
      <c r="L154" s="5">
        <f t="shared" si="96"/>
        <v>51743497</v>
      </c>
      <c r="M154" s="5">
        <f t="shared" si="96"/>
        <v>40684601</v>
      </c>
      <c r="N154" s="5">
        <f t="shared" si="96"/>
        <v>133070000</v>
      </c>
      <c r="O154" s="5">
        <f t="shared" si="96"/>
        <v>113044231</v>
      </c>
      <c r="P154" s="5">
        <f t="shared" si="96"/>
        <v>114022479</v>
      </c>
      <c r="Q154" s="5">
        <f t="shared" si="96"/>
        <v>35271622</v>
      </c>
      <c r="R154" s="5">
        <f t="shared" si="96"/>
        <v>160687669</v>
      </c>
      <c r="S154" s="5">
        <f t="shared" si="96"/>
        <v>166973840</v>
      </c>
      <c r="T154" s="5">
        <f>T155+T161+T166+T170+T174+T177+T180</f>
        <v>210128240</v>
      </c>
      <c r="U154" s="5">
        <f>U155+U161+U166+U170+U174+U177+U180</f>
        <v>155261680</v>
      </c>
      <c r="V154" s="5">
        <f>V155+V161+V166+V170+V174+V177+V180</f>
        <v>177153712</v>
      </c>
      <c r="W154" s="5">
        <f>W155+W161+W166+W170+W174+W177+W180</f>
        <v>421579136</v>
      </c>
      <c r="X154" s="5">
        <f>X155+X161+X166+X170+X174+X177+X180</f>
        <v>326242265</v>
      </c>
    </row>
    <row r="155" spans="1:24" x14ac:dyDescent="0.2">
      <c r="A155" s="6" t="s">
        <v>132</v>
      </c>
      <c r="C155" s="7">
        <f>SUM(C156:C159)</f>
        <v>8757739.5099999998</v>
      </c>
      <c r="D155" s="7">
        <f t="shared" ref="D155:J155" si="97">SUM(D156:D159)</f>
        <v>11487995</v>
      </c>
      <c r="E155" s="7">
        <f t="shared" si="97"/>
        <v>8866555.7100000009</v>
      </c>
      <c r="F155" s="7">
        <f t="shared" si="97"/>
        <v>162549533.69999999</v>
      </c>
      <c r="G155" s="7">
        <f t="shared" si="97"/>
        <v>38225443</v>
      </c>
      <c r="H155" s="7">
        <f t="shared" si="97"/>
        <v>190373565</v>
      </c>
      <c r="I155" s="7">
        <f t="shared" si="97"/>
        <v>15812710</v>
      </c>
      <c r="J155" s="7">
        <f t="shared" si="97"/>
        <v>40783319</v>
      </c>
      <c r="K155" s="7">
        <f>SUM(K156:K159)</f>
        <v>39591537</v>
      </c>
      <c r="L155" s="7">
        <f t="shared" ref="L155:U155" si="98">SUM(L156:L159)</f>
        <v>39591537</v>
      </c>
      <c r="M155" s="7">
        <f t="shared" si="98"/>
        <v>25000052</v>
      </c>
      <c r="N155" s="7">
        <f t="shared" si="98"/>
        <v>117140000</v>
      </c>
      <c r="O155" s="7">
        <f t="shared" si="98"/>
        <v>96114231</v>
      </c>
      <c r="P155" s="7">
        <f t="shared" si="98"/>
        <v>91022101</v>
      </c>
      <c r="Q155" s="7">
        <f t="shared" si="98"/>
        <v>10957077</v>
      </c>
      <c r="R155" s="7">
        <f t="shared" si="98"/>
        <v>130514453</v>
      </c>
      <c r="S155" s="7">
        <f t="shared" si="98"/>
        <v>131300730</v>
      </c>
      <c r="T155" s="7">
        <f t="shared" si="98"/>
        <v>193466450</v>
      </c>
      <c r="U155" s="7">
        <f t="shared" si="98"/>
        <v>138205180</v>
      </c>
      <c r="V155" s="7">
        <f t="shared" ref="V155:X155" si="99">SUM(V156:V159)</f>
        <v>151372318</v>
      </c>
      <c r="W155" s="7">
        <f t="shared" si="99"/>
        <v>313679713</v>
      </c>
      <c r="X155" s="7">
        <f t="shared" si="99"/>
        <v>245888781</v>
      </c>
    </row>
    <row r="156" spans="1:24" x14ac:dyDescent="0.2">
      <c r="A156" s="8" t="s">
        <v>133</v>
      </c>
      <c r="C156" s="14">
        <v>8757739.5099999998</v>
      </c>
      <c r="D156" s="9">
        <v>10886965</v>
      </c>
      <c r="E156" s="9">
        <v>8866555.7100000009</v>
      </c>
      <c r="F156" s="9">
        <v>162370203.22999999</v>
      </c>
      <c r="G156" s="9">
        <v>38009443</v>
      </c>
      <c r="H156" s="9">
        <v>187483698</v>
      </c>
      <c r="I156" s="9">
        <v>10812710</v>
      </c>
      <c r="J156" s="9">
        <v>35585333</v>
      </c>
      <c r="K156" s="9">
        <v>39511220</v>
      </c>
      <c r="L156" s="9">
        <v>39511220</v>
      </c>
      <c r="M156" s="9">
        <v>25000052</v>
      </c>
      <c r="N156" s="9">
        <v>117140000</v>
      </c>
      <c r="O156" s="9">
        <v>96016760</v>
      </c>
      <c r="P156" s="11">
        <v>90888544</v>
      </c>
      <c r="Q156" s="11">
        <v>10822070</v>
      </c>
      <c r="R156" s="11">
        <v>130393544</v>
      </c>
      <c r="S156" s="9">
        <v>130962750</v>
      </c>
      <c r="T156" s="12">
        <v>193384200</v>
      </c>
      <c r="U156" s="12">
        <v>138120620</v>
      </c>
      <c r="V156" s="12">
        <v>151237518</v>
      </c>
      <c r="W156" s="12">
        <v>313679713</v>
      </c>
      <c r="X156" s="12">
        <v>245888781</v>
      </c>
    </row>
    <row r="157" spans="1:24" x14ac:dyDescent="0.2">
      <c r="A157" s="8" t="s">
        <v>134</v>
      </c>
      <c r="C157" s="9">
        <v>0</v>
      </c>
      <c r="D157" s="9">
        <v>10</v>
      </c>
      <c r="E157" s="9">
        <v>0</v>
      </c>
      <c r="F157" s="9">
        <v>179330.47</v>
      </c>
      <c r="G157" s="9">
        <v>0</v>
      </c>
      <c r="H157" s="9">
        <v>0</v>
      </c>
      <c r="I157" s="9">
        <v>0</v>
      </c>
      <c r="J157" s="9">
        <v>197986</v>
      </c>
      <c r="K157" s="9">
        <v>80317</v>
      </c>
      <c r="L157" s="9">
        <v>80317</v>
      </c>
      <c r="M157" s="9">
        <v>0</v>
      </c>
      <c r="N157" s="9">
        <v>0</v>
      </c>
      <c r="O157" s="9">
        <v>97471</v>
      </c>
      <c r="P157" s="9">
        <v>133557</v>
      </c>
      <c r="Q157" s="9">
        <v>135007</v>
      </c>
      <c r="R157" s="9">
        <v>120909</v>
      </c>
      <c r="S157" s="9">
        <v>337980</v>
      </c>
      <c r="T157" s="12">
        <v>82250</v>
      </c>
      <c r="U157" s="12">
        <v>84560</v>
      </c>
      <c r="V157" s="12">
        <v>134800</v>
      </c>
      <c r="W157" s="12">
        <v>0</v>
      </c>
      <c r="X157" s="12">
        <v>0</v>
      </c>
    </row>
    <row r="158" spans="1:24" x14ac:dyDescent="0.2">
      <c r="A158" s="8" t="s">
        <v>135</v>
      </c>
      <c r="C158" s="9">
        <v>0</v>
      </c>
      <c r="D158" s="9">
        <v>601020</v>
      </c>
      <c r="E158" s="9">
        <v>0</v>
      </c>
      <c r="F158" s="9">
        <v>0</v>
      </c>
      <c r="G158" s="9">
        <v>0</v>
      </c>
      <c r="H158" s="9">
        <v>0</v>
      </c>
      <c r="I158" s="9">
        <v>5000000</v>
      </c>
      <c r="J158" s="9">
        <v>5000000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</row>
    <row r="159" spans="1:24" x14ac:dyDescent="0.2">
      <c r="A159" s="8" t="s">
        <v>136</v>
      </c>
      <c r="C159" s="9">
        <v>0</v>
      </c>
      <c r="D159" s="9">
        <v>0</v>
      </c>
      <c r="E159" s="9">
        <v>0</v>
      </c>
      <c r="F159" s="9">
        <v>0</v>
      </c>
      <c r="G159" s="9">
        <v>216000</v>
      </c>
      <c r="H159" s="9">
        <v>2889867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</row>
    <row r="160" spans="1:24" x14ac:dyDescent="0.2">
      <c r="A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x14ac:dyDescent="0.2">
      <c r="A161" s="6" t="s">
        <v>137</v>
      </c>
      <c r="C161" s="7">
        <f>SUM(C162:C164)</f>
        <v>0</v>
      </c>
      <c r="D161" s="7">
        <f t="shared" ref="D161:U161" si="100">SUM(D162:D164)</f>
        <v>0</v>
      </c>
      <c r="E161" s="7">
        <f t="shared" si="100"/>
        <v>0</v>
      </c>
      <c r="F161" s="7">
        <f t="shared" si="100"/>
        <v>0</v>
      </c>
      <c r="G161" s="7">
        <f t="shared" si="100"/>
        <v>0</v>
      </c>
      <c r="H161" s="7">
        <f t="shared" si="100"/>
        <v>3564478</v>
      </c>
      <c r="I161" s="7">
        <f t="shared" si="100"/>
        <v>0</v>
      </c>
      <c r="J161" s="7">
        <f t="shared" si="100"/>
        <v>0</v>
      </c>
      <c r="K161" s="7">
        <f t="shared" si="100"/>
        <v>0</v>
      </c>
      <c r="L161" s="7">
        <f t="shared" si="100"/>
        <v>0</v>
      </c>
      <c r="M161" s="7">
        <f t="shared" si="100"/>
        <v>0</v>
      </c>
      <c r="N161" s="7">
        <f t="shared" si="100"/>
        <v>0</v>
      </c>
      <c r="O161" s="7">
        <f t="shared" si="100"/>
        <v>0</v>
      </c>
      <c r="P161" s="7">
        <f t="shared" si="100"/>
        <v>0</v>
      </c>
      <c r="Q161" s="7">
        <f t="shared" si="100"/>
        <v>0</v>
      </c>
      <c r="R161" s="7">
        <f t="shared" si="100"/>
        <v>175000</v>
      </c>
      <c r="S161" s="7">
        <f t="shared" si="100"/>
        <v>0</v>
      </c>
      <c r="T161" s="7">
        <f t="shared" si="100"/>
        <v>61790</v>
      </c>
      <c r="U161" s="7">
        <f t="shared" si="100"/>
        <v>0</v>
      </c>
      <c r="V161" s="7">
        <f t="shared" ref="V161:X161" si="101">SUM(V162:V164)</f>
        <v>12</v>
      </c>
      <c r="W161" s="7">
        <f t="shared" si="101"/>
        <v>0</v>
      </c>
      <c r="X161" s="7">
        <f t="shared" si="101"/>
        <v>0</v>
      </c>
    </row>
    <row r="162" spans="1:24" x14ac:dyDescent="0.2">
      <c r="A162" s="8" t="s">
        <v>138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</row>
    <row r="163" spans="1:24" x14ac:dyDescent="0.2">
      <c r="A163" s="8" t="s">
        <v>139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3564478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12</v>
      </c>
      <c r="W163" s="9">
        <v>0</v>
      </c>
      <c r="X163" s="9">
        <v>0</v>
      </c>
    </row>
    <row r="164" spans="1:24" x14ac:dyDescent="0.2">
      <c r="A164" s="8" t="s">
        <v>140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175000</v>
      </c>
      <c r="S164" s="9">
        <v>0</v>
      </c>
      <c r="T164" s="12">
        <v>61790</v>
      </c>
      <c r="U164" s="12">
        <v>0</v>
      </c>
      <c r="V164" s="12">
        <v>0</v>
      </c>
      <c r="W164" s="12">
        <v>0</v>
      </c>
      <c r="X164" s="12">
        <v>0</v>
      </c>
    </row>
    <row r="165" spans="1:24" x14ac:dyDescent="0.2">
      <c r="A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x14ac:dyDescent="0.2">
      <c r="A166" s="6" t="s">
        <v>141</v>
      </c>
      <c r="C166" s="7">
        <f>SUM(C167:C168)</f>
        <v>0</v>
      </c>
      <c r="D166" s="7">
        <f t="shared" ref="D166:J166" si="102">SUM(D167:D168)</f>
        <v>0</v>
      </c>
      <c r="E166" s="7">
        <f t="shared" si="102"/>
        <v>0</v>
      </c>
      <c r="F166" s="7">
        <f t="shared" si="102"/>
        <v>0</v>
      </c>
      <c r="G166" s="7">
        <f t="shared" si="102"/>
        <v>0</v>
      </c>
      <c r="H166" s="7">
        <f t="shared" si="102"/>
        <v>0</v>
      </c>
      <c r="I166" s="7">
        <f t="shared" si="102"/>
        <v>0</v>
      </c>
      <c r="J166" s="7">
        <f t="shared" si="102"/>
        <v>0</v>
      </c>
      <c r="K166" s="7">
        <f>SUM(K167:K168)</f>
        <v>0</v>
      </c>
      <c r="L166" s="7">
        <f t="shared" ref="L166:U166" si="103">SUM(L167:L168)</f>
        <v>0</v>
      </c>
      <c r="M166" s="7">
        <f t="shared" si="103"/>
        <v>0</v>
      </c>
      <c r="N166" s="7">
        <f t="shared" si="103"/>
        <v>0</v>
      </c>
      <c r="O166" s="7">
        <f t="shared" si="103"/>
        <v>0</v>
      </c>
      <c r="P166" s="7">
        <f t="shared" si="103"/>
        <v>0</v>
      </c>
      <c r="Q166" s="7">
        <f t="shared" si="103"/>
        <v>0</v>
      </c>
      <c r="R166" s="7">
        <f t="shared" si="103"/>
        <v>0</v>
      </c>
      <c r="S166" s="7">
        <f t="shared" si="103"/>
        <v>0</v>
      </c>
      <c r="T166" s="7">
        <f t="shared" si="103"/>
        <v>0</v>
      </c>
      <c r="U166" s="7">
        <f t="shared" si="103"/>
        <v>0</v>
      </c>
      <c r="V166" s="7">
        <f t="shared" ref="V166:X166" si="104">SUM(V167:V168)</f>
        <v>0</v>
      </c>
      <c r="W166" s="7">
        <f t="shared" si="104"/>
        <v>0</v>
      </c>
      <c r="X166" s="7">
        <f t="shared" si="104"/>
        <v>0</v>
      </c>
    </row>
    <row r="167" spans="1:24" x14ac:dyDescent="0.2">
      <c r="A167" s="8" t="s">
        <v>142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</row>
    <row r="168" spans="1:24" x14ac:dyDescent="0.2">
      <c r="A168" s="8" t="s">
        <v>143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</row>
    <row r="169" spans="1:24" x14ac:dyDescent="0.2">
      <c r="A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x14ac:dyDescent="0.2">
      <c r="A170" s="6" t="s">
        <v>144</v>
      </c>
      <c r="C170" s="7">
        <f>SUM(C171:C172)</f>
        <v>18030.36</v>
      </c>
      <c r="D170" s="7">
        <f t="shared" ref="D170:U170" si="105">SUM(D171:D172)</f>
        <v>0</v>
      </c>
      <c r="E170" s="7">
        <f t="shared" si="105"/>
        <v>0</v>
      </c>
      <c r="F170" s="7">
        <f t="shared" si="105"/>
        <v>0</v>
      </c>
      <c r="G170" s="7">
        <f t="shared" si="105"/>
        <v>0</v>
      </c>
      <c r="H170" s="7">
        <f t="shared" si="105"/>
        <v>0</v>
      </c>
      <c r="I170" s="7">
        <f t="shared" si="105"/>
        <v>0</v>
      </c>
      <c r="J170" s="7">
        <f t="shared" si="105"/>
        <v>0</v>
      </c>
      <c r="K170" s="7">
        <f t="shared" si="105"/>
        <v>0</v>
      </c>
      <c r="L170" s="7">
        <f t="shared" si="105"/>
        <v>0</v>
      </c>
      <c r="M170" s="7">
        <f t="shared" si="105"/>
        <v>0</v>
      </c>
      <c r="N170" s="7">
        <f t="shared" si="105"/>
        <v>0</v>
      </c>
      <c r="O170" s="7">
        <f t="shared" si="105"/>
        <v>0</v>
      </c>
      <c r="P170" s="7">
        <f t="shared" si="105"/>
        <v>0</v>
      </c>
      <c r="Q170" s="7">
        <f t="shared" si="105"/>
        <v>0</v>
      </c>
      <c r="R170" s="7">
        <f t="shared" si="105"/>
        <v>0</v>
      </c>
      <c r="S170" s="7">
        <f t="shared" si="105"/>
        <v>0</v>
      </c>
      <c r="T170" s="7">
        <f t="shared" si="105"/>
        <v>1500000</v>
      </c>
      <c r="U170" s="7">
        <f t="shared" si="105"/>
        <v>0</v>
      </c>
      <c r="V170" s="7">
        <f t="shared" ref="V170:X170" si="106">SUM(V171:V172)</f>
        <v>12</v>
      </c>
      <c r="W170" s="7">
        <f t="shared" si="106"/>
        <v>0</v>
      </c>
      <c r="X170" s="7">
        <f t="shared" si="106"/>
        <v>0</v>
      </c>
    </row>
    <row r="171" spans="1:24" x14ac:dyDescent="0.2">
      <c r="A171" s="8" t="s">
        <v>145</v>
      </c>
      <c r="C171" s="14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12">
        <v>400000</v>
      </c>
      <c r="U171" s="12">
        <v>0</v>
      </c>
      <c r="V171" s="12">
        <v>6</v>
      </c>
      <c r="W171" s="12">
        <v>0</v>
      </c>
      <c r="X171" s="12">
        <v>0</v>
      </c>
    </row>
    <row r="172" spans="1:24" x14ac:dyDescent="0.2">
      <c r="A172" s="8" t="s">
        <v>146</v>
      </c>
      <c r="C172" s="14">
        <v>18030.36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12">
        <v>1100000</v>
      </c>
      <c r="U172" s="12">
        <v>0</v>
      </c>
      <c r="V172" s="12">
        <v>6</v>
      </c>
      <c r="W172" s="12">
        <v>0</v>
      </c>
      <c r="X172" s="12">
        <v>0</v>
      </c>
    </row>
    <row r="173" spans="1:24" x14ac:dyDescent="0.2">
      <c r="A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2"/>
      <c r="U173" s="12"/>
      <c r="V173" s="12"/>
      <c r="W173" s="12"/>
      <c r="X173" s="12"/>
    </row>
    <row r="174" spans="1:24" x14ac:dyDescent="0.2">
      <c r="A174" s="6" t="s">
        <v>147</v>
      </c>
      <c r="C174" s="7">
        <f>SUM(C175)</f>
        <v>60107.23</v>
      </c>
      <c r="D174" s="7">
        <f t="shared" ref="D174:J174" si="107">SUM(D175)</f>
        <v>10</v>
      </c>
      <c r="E174" s="7">
        <f t="shared" si="107"/>
        <v>6</v>
      </c>
      <c r="F174" s="7">
        <f t="shared" si="107"/>
        <v>6</v>
      </c>
      <c r="G174" s="7">
        <f t="shared" si="107"/>
        <v>6</v>
      </c>
      <c r="H174" s="7">
        <f t="shared" si="107"/>
        <v>0</v>
      </c>
      <c r="I174" s="7">
        <f t="shared" si="107"/>
        <v>0</v>
      </c>
      <c r="J174" s="7">
        <f t="shared" si="107"/>
        <v>0</v>
      </c>
      <c r="K174" s="7">
        <f>SUM(K175)</f>
        <v>0</v>
      </c>
      <c r="L174" s="7">
        <f t="shared" ref="L174:R174" si="108">SUM(L175)</f>
        <v>0</v>
      </c>
      <c r="M174" s="7">
        <f t="shared" si="108"/>
        <v>0</v>
      </c>
      <c r="N174" s="7">
        <f t="shared" si="108"/>
        <v>0</v>
      </c>
      <c r="O174" s="7">
        <f t="shared" si="108"/>
        <v>0</v>
      </c>
      <c r="P174" s="7">
        <f t="shared" si="108"/>
        <v>0</v>
      </c>
      <c r="Q174" s="7">
        <f t="shared" si="108"/>
        <v>0</v>
      </c>
      <c r="R174" s="7">
        <f t="shared" si="108"/>
        <v>0</v>
      </c>
      <c r="S174" s="7">
        <f>SUM(S175)</f>
        <v>0</v>
      </c>
      <c r="T174" s="7">
        <f t="shared" ref="T174:X174" si="109">SUM(T175)</f>
        <v>0</v>
      </c>
      <c r="U174" s="7">
        <f t="shared" si="109"/>
        <v>0</v>
      </c>
      <c r="V174" s="7">
        <f t="shared" si="109"/>
        <v>0</v>
      </c>
      <c r="W174" s="7">
        <f t="shared" si="109"/>
        <v>0</v>
      </c>
      <c r="X174" s="7">
        <f t="shared" si="109"/>
        <v>1382484</v>
      </c>
    </row>
    <row r="175" spans="1:24" x14ac:dyDescent="0.2">
      <c r="A175" s="8" t="s">
        <v>148</v>
      </c>
      <c r="C175" s="14">
        <v>60107.23</v>
      </c>
      <c r="D175" s="9">
        <v>10</v>
      </c>
      <c r="E175" s="9">
        <v>6</v>
      </c>
      <c r="F175" s="9">
        <v>6</v>
      </c>
      <c r="G175" s="9">
        <v>6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1382484</v>
      </c>
    </row>
    <row r="176" spans="1:24" x14ac:dyDescent="0.2">
      <c r="A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x14ac:dyDescent="0.2">
      <c r="A177" s="6" t="s">
        <v>149</v>
      </c>
      <c r="C177" s="7">
        <f>SUM(C178)</f>
        <v>0</v>
      </c>
      <c r="D177" s="7">
        <f t="shared" ref="D177:J177" si="110">SUM(D178)</f>
        <v>0</v>
      </c>
      <c r="E177" s="7">
        <f t="shared" si="110"/>
        <v>0</v>
      </c>
      <c r="F177" s="7">
        <f t="shared" si="110"/>
        <v>0</v>
      </c>
      <c r="G177" s="7">
        <f t="shared" si="110"/>
        <v>0</v>
      </c>
      <c r="H177" s="7">
        <f t="shared" si="110"/>
        <v>0</v>
      </c>
      <c r="I177" s="7">
        <f t="shared" si="110"/>
        <v>0</v>
      </c>
      <c r="J177" s="7">
        <f t="shared" si="110"/>
        <v>0</v>
      </c>
      <c r="K177" s="7">
        <f>SUM(K178)</f>
        <v>0</v>
      </c>
      <c r="L177" s="7">
        <f t="shared" ref="L177:R177" si="111">SUM(L178)</f>
        <v>0</v>
      </c>
      <c r="M177" s="7">
        <f t="shared" si="111"/>
        <v>0</v>
      </c>
      <c r="N177" s="7">
        <f t="shared" si="111"/>
        <v>0</v>
      </c>
      <c r="O177" s="7">
        <f t="shared" si="111"/>
        <v>0</v>
      </c>
      <c r="P177" s="7">
        <f t="shared" si="111"/>
        <v>0</v>
      </c>
      <c r="Q177" s="7">
        <f t="shared" si="111"/>
        <v>0</v>
      </c>
      <c r="R177" s="7">
        <f t="shared" si="111"/>
        <v>0</v>
      </c>
      <c r="S177" s="7">
        <f>SUM(S178)</f>
        <v>0</v>
      </c>
      <c r="T177" s="7">
        <f t="shared" ref="T177:X177" si="112">SUM(T178)</f>
        <v>0</v>
      </c>
      <c r="U177" s="7">
        <f t="shared" si="112"/>
        <v>0</v>
      </c>
      <c r="V177" s="7">
        <f t="shared" si="112"/>
        <v>0</v>
      </c>
      <c r="W177" s="7">
        <f t="shared" si="112"/>
        <v>0</v>
      </c>
      <c r="X177" s="7">
        <f t="shared" si="112"/>
        <v>0</v>
      </c>
    </row>
    <row r="178" spans="1:24" x14ac:dyDescent="0.2">
      <c r="A178" s="8" t="s">
        <v>150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</row>
    <row r="179" spans="1:24" x14ac:dyDescent="0.2">
      <c r="A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x14ac:dyDescent="0.2">
      <c r="A180" s="6" t="s">
        <v>151</v>
      </c>
      <c r="C180" s="7">
        <f>SUM(C181:C188)</f>
        <v>37269710.07</v>
      </c>
      <c r="D180" s="7">
        <f t="shared" ref="D180:R180" si="113">SUM(D181:D188)</f>
        <v>36400255</v>
      </c>
      <c r="E180" s="7">
        <f t="shared" si="113"/>
        <v>34826467.32</v>
      </c>
      <c r="F180" s="7">
        <f t="shared" si="113"/>
        <v>39667784.43</v>
      </c>
      <c r="G180" s="7">
        <f t="shared" si="113"/>
        <v>39099612.409999996</v>
      </c>
      <c r="H180" s="7">
        <f t="shared" si="113"/>
        <v>15840282</v>
      </c>
      <c r="I180" s="7">
        <f t="shared" si="113"/>
        <v>19996690</v>
      </c>
      <c r="J180" s="7">
        <f t="shared" si="113"/>
        <v>21425287</v>
      </c>
      <c r="K180" s="7">
        <f t="shared" si="113"/>
        <v>12151960</v>
      </c>
      <c r="L180" s="7">
        <f t="shared" si="113"/>
        <v>12151960</v>
      </c>
      <c r="M180" s="7">
        <f t="shared" si="113"/>
        <v>15684549</v>
      </c>
      <c r="N180" s="7">
        <f t="shared" si="113"/>
        <v>15930000</v>
      </c>
      <c r="O180" s="7">
        <f t="shared" si="113"/>
        <v>16930000</v>
      </c>
      <c r="P180" s="7">
        <f t="shared" si="113"/>
        <v>23000378</v>
      </c>
      <c r="Q180" s="7">
        <f t="shared" si="113"/>
        <v>24314545</v>
      </c>
      <c r="R180" s="7">
        <f t="shared" si="113"/>
        <v>29998216</v>
      </c>
      <c r="S180" s="7">
        <f>SUM(S181:S188)</f>
        <v>35673110</v>
      </c>
      <c r="T180" s="7">
        <f t="shared" ref="T180:U180" si="114">SUM(T181:T188)</f>
        <v>15100000</v>
      </c>
      <c r="U180" s="7">
        <f t="shared" si="114"/>
        <v>17056500</v>
      </c>
      <c r="V180" s="7">
        <f t="shared" ref="V180:X180" si="115">SUM(V181:V188)</f>
        <v>25781370</v>
      </c>
      <c r="W180" s="7">
        <f t="shared" si="115"/>
        <v>107899423</v>
      </c>
      <c r="X180" s="7">
        <f t="shared" si="115"/>
        <v>78971000</v>
      </c>
    </row>
    <row r="181" spans="1:24" x14ac:dyDescent="0.2">
      <c r="A181" s="8" t="s">
        <v>152</v>
      </c>
      <c r="C181" s="9">
        <v>8958657.9499999993</v>
      </c>
      <c r="D181" s="9">
        <v>9487680</v>
      </c>
      <c r="E181" s="9">
        <v>12000000</v>
      </c>
      <c r="F181" s="9">
        <v>12861531.869999999</v>
      </c>
      <c r="G181" s="9">
        <v>18008577.41</v>
      </c>
      <c r="H181" s="9">
        <v>14232142</v>
      </c>
      <c r="I181" s="9">
        <v>18428580</v>
      </c>
      <c r="J181" s="9">
        <v>20965310</v>
      </c>
      <c r="K181" s="9">
        <v>11797960</v>
      </c>
      <c r="L181" s="9">
        <v>11797960</v>
      </c>
      <c r="M181" s="9">
        <v>15684548</v>
      </c>
      <c r="N181" s="9">
        <v>15930000</v>
      </c>
      <c r="O181" s="9">
        <v>16930000</v>
      </c>
      <c r="P181" s="11">
        <v>22698773</v>
      </c>
      <c r="Q181" s="11">
        <v>24314545</v>
      </c>
      <c r="R181" s="11">
        <v>29938216</v>
      </c>
      <c r="S181" s="9">
        <v>35628050</v>
      </c>
      <c r="T181" s="12">
        <v>15100000</v>
      </c>
      <c r="U181" s="12">
        <v>17000000</v>
      </c>
      <c r="V181" s="12">
        <v>25781370</v>
      </c>
      <c r="W181" s="12">
        <v>95594423</v>
      </c>
      <c r="X181" s="12">
        <v>78971000</v>
      </c>
    </row>
    <row r="182" spans="1:24" x14ac:dyDescent="0.2">
      <c r="A182" s="8" t="s">
        <v>153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60000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</row>
    <row r="183" spans="1:24" x14ac:dyDescent="0.2">
      <c r="A183" s="8" t="s">
        <v>154</v>
      </c>
      <c r="C183" s="9">
        <v>0</v>
      </c>
      <c r="D183" s="9">
        <v>0</v>
      </c>
      <c r="E183" s="9">
        <v>125651.5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45000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</row>
    <row r="184" spans="1:24" x14ac:dyDescent="0.2">
      <c r="A184" s="8" t="s">
        <v>155</v>
      </c>
      <c r="C184" s="9">
        <v>18534062.57</v>
      </c>
      <c r="D184" s="9">
        <v>20279705</v>
      </c>
      <c r="E184" s="9">
        <v>18963330.260000002</v>
      </c>
      <c r="F184" s="9">
        <v>23837722.59</v>
      </c>
      <c r="G184" s="9">
        <v>19485692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</row>
    <row r="185" spans="1:24" x14ac:dyDescent="0.2">
      <c r="A185" s="8" t="s">
        <v>156</v>
      </c>
      <c r="C185" s="9">
        <v>7537268.2599999998</v>
      </c>
      <c r="D185" s="9">
        <v>5875950</v>
      </c>
      <c r="E185" s="9">
        <v>650000</v>
      </c>
      <c r="F185" s="9">
        <v>1297158.08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</row>
    <row r="186" spans="1:24" x14ac:dyDescent="0.2">
      <c r="A186" s="8" t="s">
        <v>157</v>
      </c>
      <c r="C186" s="9">
        <v>1811043.06</v>
      </c>
      <c r="D186" s="9">
        <v>10</v>
      </c>
      <c r="E186" s="9">
        <v>3087485.56</v>
      </c>
      <c r="F186" s="9">
        <v>1647272.7</v>
      </c>
      <c r="G186" s="9">
        <v>1605343</v>
      </c>
      <c r="H186" s="9">
        <v>1608140</v>
      </c>
      <c r="I186" s="9">
        <v>1568110</v>
      </c>
      <c r="J186" s="9">
        <v>459977</v>
      </c>
      <c r="K186" s="9">
        <v>354000</v>
      </c>
      <c r="L186" s="9">
        <v>354000</v>
      </c>
      <c r="M186" s="9">
        <v>1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</row>
    <row r="187" spans="1:24" x14ac:dyDescent="0.2">
      <c r="A187" s="8" t="s">
        <v>158</v>
      </c>
      <c r="C187" s="9">
        <v>428678.23</v>
      </c>
      <c r="D187" s="9">
        <v>756910</v>
      </c>
      <c r="E187" s="9">
        <v>0</v>
      </c>
      <c r="F187" s="9">
        <v>24099.19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11">
        <v>301605</v>
      </c>
      <c r="Q187" s="11">
        <v>0</v>
      </c>
      <c r="R187" s="11">
        <v>0</v>
      </c>
      <c r="S187" s="9">
        <v>60</v>
      </c>
      <c r="T187" s="12">
        <v>0</v>
      </c>
      <c r="U187" s="12">
        <v>56500</v>
      </c>
      <c r="V187" s="12">
        <v>0</v>
      </c>
      <c r="W187" s="12">
        <v>12305000</v>
      </c>
      <c r="X187" s="12">
        <v>0</v>
      </c>
    </row>
    <row r="188" spans="1:24" x14ac:dyDescent="0.2">
      <c r="A188" s="8" t="s">
        <v>159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</row>
    <row r="189" spans="1:24" x14ac:dyDescent="0.2">
      <c r="A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x14ac:dyDescent="0.2">
      <c r="A190" s="4" t="s">
        <v>160</v>
      </c>
      <c r="C190" s="5">
        <f>C191+C195+C199</f>
        <v>177977.71000000002</v>
      </c>
      <c r="D190" s="5">
        <f t="shared" ref="D190:J190" si="116">D191+D195+D199</f>
        <v>218525</v>
      </c>
      <c r="E190" s="5">
        <f t="shared" si="116"/>
        <v>198169.23</v>
      </c>
      <c r="F190" s="5">
        <f t="shared" si="116"/>
        <v>205810.34</v>
      </c>
      <c r="G190" s="5">
        <f t="shared" si="116"/>
        <v>189509</v>
      </c>
      <c r="H190" s="5">
        <f t="shared" si="116"/>
        <v>197934</v>
      </c>
      <c r="I190" s="5">
        <f t="shared" si="116"/>
        <v>574490</v>
      </c>
      <c r="J190" s="5">
        <f t="shared" si="116"/>
        <v>195050</v>
      </c>
      <c r="K190" s="5">
        <f>K191+K195+K199</f>
        <v>204794</v>
      </c>
      <c r="L190" s="5">
        <f t="shared" ref="L190:R190" si="117">L191+L195+L199</f>
        <v>204794</v>
      </c>
      <c r="M190" s="5">
        <f t="shared" si="117"/>
        <v>225786</v>
      </c>
      <c r="N190" s="5">
        <f t="shared" si="117"/>
        <v>0</v>
      </c>
      <c r="O190" s="5">
        <f t="shared" si="117"/>
        <v>0</v>
      </c>
      <c r="P190" s="5">
        <f t="shared" si="117"/>
        <v>0</v>
      </c>
      <c r="Q190" s="5">
        <f t="shared" si="117"/>
        <v>11549933</v>
      </c>
      <c r="R190" s="5">
        <f t="shared" si="117"/>
        <v>20917850</v>
      </c>
      <c r="S190" s="5">
        <f>S191+S195+S199</f>
        <v>33133220</v>
      </c>
      <c r="T190" s="5">
        <f t="shared" ref="T190:U190" si="118">T191+T195+T199</f>
        <v>34855010</v>
      </c>
      <c r="U190" s="5">
        <f t="shared" si="118"/>
        <v>40630560</v>
      </c>
      <c r="V190" s="5">
        <f t="shared" ref="V190:X190" si="119">V191+V195+V199</f>
        <v>30304053</v>
      </c>
      <c r="W190" s="5">
        <f t="shared" si="119"/>
        <v>142873829</v>
      </c>
      <c r="X190" s="5">
        <f t="shared" si="119"/>
        <v>265582208</v>
      </c>
    </row>
    <row r="191" spans="1:24" x14ac:dyDescent="0.2">
      <c r="A191" s="6" t="s">
        <v>161</v>
      </c>
      <c r="C191" s="7">
        <f>SUM(C192:C193)</f>
        <v>98463.81</v>
      </c>
      <c r="D191" s="7">
        <f t="shared" ref="D191:R191" si="120">SUM(D192:D193)</f>
        <v>145550</v>
      </c>
      <c r="E191" s="7">
        <f t="shared" si="120"/>
        <v>152820.23000000001</v>
      </c>
      <c r="F191" s="7">
        <f t="shared" si="120"/>
        <v>160461.34</v>
      </c>
      <c r="G191" s="7">
        <f t="shared" si="120"/>
        <v>168484</v>
      </c>
      <c r="H191" s="7">
        <f t="shared" si="120"/>
        <v>176909</v>
      </c>
      <c r="I191" s="7">
        <f t="shared" si="120"/>
        <v>185760</v>
      </c>
      <c r="J191" s="7">
        <f t="shared" si="120"/>
        <v>195050</v>
      </c>
      <c r="K191" s="7">
        <f t="shared" si="120"/>
        <v>204794</v>
      </c>
      <c r="L191" s="7">
        <f t="shared" si="120"/>
        <v>204794</v>
      </c>
      <c r="M191" s="7">
        <f t="shared" si="120"/>
        <v>225786</v>
      </c>
      <c r="N191" s="7">
        <f t="shared" si="120"/>
        <v>0</v>
      </c>
      <c r="O191" s="7">
        <f t="shared" si="120"/>
        <v>0</v>
      </c>
      <c r="P191" s="7">
        <f t="shared" si="120"/>
        <v>0</v>
      </c>
      <c r="Q191" s="7">
        <f t="shared" si="120"/>
        <v>11549933</v>
      </c>
      <c r="R191" s="7">
        <f t="shared" si="120"/>
        <v>20917850</v>
      </c>
      <c r="S191" s="7">
        <f>SUM(S192:S193)</f>
        <v>33133220</v>
      </c>
      <c r="T191" s="7">
        <f t="shared" ref="T191:U191" si="121">SUM(T192:T193)</f>
        <v>34855010</v>
      </c>
      <c r="U191" s="7">
        <f t="shared" si="121"/>
        <v>40630500</v>
      </c>
      <c r="V191" s="7">
        <f t="shared" ref="V191:X191" si="122">SUM(V192:V193)</f>
        <v>30304053</v>
      </c>
      <c r="W191" s="7">
        <f t="shared" si="122"/>
        <v>21186410</v>
      </c>
      <c r="X191" s="7">
        <f t="shared" si="122"/>
        <v>22596611</v>
      </c>
    </row>
    <row r="192" spans="1:24" x14ac:dyDescent="0.2">
      <c r="A192" s="8" t="s">
        <v>176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9368010</v>
      </c>
      <c r="S192" s="9">
        <v>10000000</v>
      </c>
      <c r="T192" s="12">
        <v>10000000</v>
      </c>
      <c r="U192" s="12">
        <v>10000000</v>
      </c>
      <c r="V192" s="12">
        <v>5000000</v>
      </c>
      <c r="W192" s="12">
        <v>0</v>
      </c>
      <c r="X192" s="12">
        <v>0</v>
      </c>
    </row>
    <row r="193" spans="1:24" x14ac:dyDescent="0.2">
      <c r="A193" s="8" t="s">
        <v>162</v>
      </c>
      <c r="C193" s="14">
        <v>98463.81</v>
      </c>
      <c r="D193" s="9">
        <v>145550</v>
      </c>
      <c r="E193" s="9">
        <v>152820.23000000001</v>
      </c>
      <c r="F193" s="9">
        <v>160461.34</v>
      </c>
      <c r="G193" s="9">
        <v>168484</v>
      </c>
      <c r="H193" s="9">
        <v>176909</v>
      </c>
      <c r="I193" s="9">
        <v>185760</v>
      </c>
      <c r="J193" s="9">
        <v>195050</v>
      </c>
      <c r="K193" s="9">
        <v>204794</v>
      </c>
      <c r="L193" s="9">
        <v>204794</v>
      </c>
      <c r="M193" s="9">
        <v>225786</v>
      </c>
      <c r="N193" s="9">
        <v>0</v>
      </c>
      <c r="O193" s="9">
        <v>0</v>
      </c>
      <c r="P193" s="9">
        <v>0</v>
      </c>
      <c r="Q193" s="9">
        <v>11549933</v>
      </c>
      <c r="R193" s="9">
        <v>11549840</v>
      </c>
      <c r="S193" s="9">
        <v>23133220</v>
      </c>
      <c r="T193" s="12">
        <v>24855010</v>
      </c>
      <c r="U193" s="12">
        <v>30630500</v>
      </c>
      <c r="V193" s="12">
        <v>25304053</v>
      </c>
      <c r="W193" s="12">
        <v>21186410</v>
      </c>
      <c r="X193" s="12">
        <v>22596611</v>
      </c>
    </row>
    <row r="194" spans="1:24" x14ac:dyDescent="0.2">
      <c r="A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x14ac:dyDescent="0.2">
      <c r="A195" s="6" t="s">
        <v>163</v>
      </c>
      <c r="C195" s="7">
        <f>SUM(C196:C197)</f>
        <v>79399.710000000006</v>
      </c>
      <c r="D195" s="7">
        <f t="shared" ref="D195:J195" si="123">SUM(D196:D197)</f>
        <v>72975</v>
      </c>
      <c r="E195" s="7">
        <f t="shared" si="123"/>
        <v>45349</v>
      </c>
      <c r="F195" s="7">
        <f t="shared" si="123"/>
        <v>45349</v>
      </c>
      <c r="G195" s="7">
        <f t="shared" si="123"/>
        <v>21025</v>
      </c>
      <c r="H195" s="7">
        <f t="shared" si="123"/>
        <v>21025</v>
      </c>
      <c r="I195" s="7">
        <f t="shared" si="123"/>
        <v>388730</v>
      </c>
      <c r="J195" s="7">
        <f t="shared" si="123"/>
        <v>0</v>
      </c>
      <c r="K195" s="7">
        <f>SUM(K196:K197)</f>
        <v>0</v>
      </c>
      <c r="L195" s="7">
        <f t="shared" ref="L195:N195" si="124">SUM(L196:L197)</f>
        <v>0</v>
      </c>
      <c r="M195" s="7">
        <f t="shared" si="124"/>
        <v>0</v>
      </c>
      <c r="N195" s="7">
        <f t="shared" si="124"/>
        <v>0</v>
      </c>
      <c r="O195" s="7">
        <f t="shared" ref="O195:Q195" si="125">SUM(O196:O197)</f>
        <v>0</v>
      </c>
      <c r="P195" s="7">
        <f t="shared" si="125"/>
        <v>0</v>
      </c>
      <c r="Q195" s="7">
        <f t="shared" si="125"/>
        <v>0</v>
      </c>
      <c r="R195" s="7">
        <f t="shared" ref="R195" si="126">SUM(R196:R197)</f>
        <v>0</v>
      </c>
      <c r="S195" s="7">
        <f>SUM(S196:S197)</f>
        <v>0</v>
      </c>
      <c r="T195" s="7">
        <f t="shared" ref="T195:U195" si="127">SUM(T196:T197)</f>
        <v>0</v>
      </c>
      <c r="U195" s="7">
        <f t="shared" si="127"/>
        <v>60</v>
      </c>
      <c r="V195" s="7">
        <f t="shared" ref="V195:X195" si="128">SUM(V196:V197)</f>
        <v>0</v>
      </c>
      <c r="W195" s="7">
        <f t="shared" si="128"/>
        <v>0</v>
      </c>
      <c r="X195" s="7">
        <f t="shared" si="128"/>
        <v>0</v>
      </c>
    </row>
    <row r="196" spans="1:24" x14ac:dyDescent="0.2">
      <c r="A196" s="8" t="s">
        <v>164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</row>
    <row r="197" spans="1:24" x14ac:dyDescent="0.2">
      <c r="A197" s="8" t="s">
        <v>165</v>
      </c>
      <c r="C197" s="14">
        <v>79399.710000000006</v>
      </c>
      <c r="D197" s="9">
        <v>72975</v>
      </c>
      <c r="E197" s="9">
        <v>45349</v>
      </c>
      <c r="F197" s="9">
        <v>45349</v>
      </c>
      <c r="G197" s="9">
        <v>21025</v>
      </c>
      <c r="H197" s="9">
        <v>21025</v>
      </c>
      <c r="I197" s="9">
        <v>388730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60</v>
      </c>
      <c r="V197" s="9">
        <v>0</v>
      </c>
      <c r="W197" s="9">
        <v>0</v>
      </c>
      <c r="X197" s="9">
        <v>0</v>
      </c>
    </row>
    <row r="198" spans="1:24" x14ac:dyDescent="0.2">
      <c r="A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x14ac:dyDescent="0.2">
      <c r="A199" s="6" t="s">
        <v>166</v>
      </c>
      <c r="C199" s="7">
        <f>SUM(C200)</f>
        <v>114.19</v>
      </c>
      <c r="D199" s="7">
        <f t="shared" ref="D199:E199" si="129">SUM(D200)</f>
        <v>0</v>
      </c>
      <c r="E199" s="7">
        <f t="shared" si="129"/>
        <v>0</v>
      </c>
      <c r="F199" s="7">
        <f>SUM(F200)</f>
        <v>0</v>
      </c>
      <c r="G199" s="7">
        <f t="shared" ref="G199:J199" si="130">SUM(G200)</f>
        <v>0</v>
      </c>
      <c r="H199" s="7">
        <f t="shared" si="130"/>
        <v>0</v>
      </c>
      <c r="I199" s="7">
        <f t="shared" si="130"/>
        <v>0</v>
      </c>
      <c r="J199" s="7">
        <f t="shared" si="130"/>
        <v>0</v>
      </c>
      <c r="K199" s="7">
        <f>SUM(K200)</f>
        <v>0</v>
      </c>
      <c r="L199" s="7">
        <f t="shared" ref="L199:R199" si="131">SUM(L200)</f>
        <v>0</v>
      </c>
      <c r="M199" s="7">
        <f t="shared" si="131"/>
        <v>0</v>
      </c>
      <c r="N199" s="7">
        <f t="shared" si="131"/>
        <v>0</v>
      </c>
      <c r="O199" s="7">
        <f t="shared" si="131"/>
        <v>0</v>
      </c>
      <c r="P199" s="7">
        <f t="shared" si="131"/>
        <v>0</v>
      </c>
      <c r="Q199" s="7">
        <f t="shared" si="131"/>
        <v>0</v>
      </c>
      <c r="R199" s="7">
        <f t="shared" si="131"/>
        <v>0</v>
      </c>
      <c r="S199" s="7">
        <f>SUM(S200)</f>
        <v>0</v>
      </c>
      <c r="T199" s="7">
        <f t="shared" ref="T199:X199" si="132">SUM(T200)</f>
        <v>0</v>
      </c>
      <c r="U199" s="7">
        <f t="shared" si="132"/>
        <v>0</v>
      </c>
      <c r="V199" s="7">
        <f t="shared" si="132"/>
        <v>0</v>
      </c>
      <c r="W199" s="7">
        <f t="shared" si="132"/>
        <v>121687419</v>
      </c>
      <c r="X199" s="7">
        <f t="shared" si="132"/>
        <v>242985597</v>
      </c>
    </row>
    <row r="200" spans="1:24" x14ac:dyDescent="0.2">
      <c r="A200" s="8" t="s">
        <v>167</v>
      </c>
      <c r="C200" s="14">
        <v>114.19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12">
        <v>0</v>
      </c>
      <c r="U200" s="12">
        <v>0</v>
      </c>
      <c r="V200" s="12">
        <v>0</v>
      </c>
      <c r="W200" s="12">
        <v>121687419</v>
      </c>
      <c r="X200" s="12">
        <v>242985597</v>
      </c>
    </row>
    <row r="201" spans="1:24" x14ac:dyDescent="0.2">
      <c r="A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2"/>
      <c r="U201" s="12"/>
      <c r="V201" s="12"/>
      <c r="W201" s="12"/>
      <c r="X201" s="12"/>
    </row>
    <row r="202" spans="1:24" x14ac:dyDescent="0.2">
      <c r="A202" s="4" t="s">
        <v>168</v>
      </c>
      <c r="C202" s="5">
        <f>C203</f>
        <v>34107436.920000002</v>
      </c>
      <c r="D202" s="5">
        <f t="shared" ref="D202:J202" si="133">D203</f>
        <v>6200000</v>
      </c>
      <c r="E202" s="5">
        <f t="shared" si="133"/>
        <v>10243370</v>
      </c>
      <c r="F202" s="5">
        <f t="shared" si="133"/>
        <v>362274851.32999998</v>
      </c>
      <c r="G202" s="5">
        <f t="shared" si="133"/>
        <v>193993990.68000001</v>
      </c>
      <c r="H202" s="5">
        <f t="shared" si="133"/>
        <v>94603000</v>
      </c>
      <c r="I202" s="5">
        <f t="shared" si="133"/>
        <v>413174000</v>
      </c>
      <c r="J202" s="5">
        <f t="shared" si="133"/>
        <v>741913366</v>
      </c>
      <c r="K202" s="5">
        <f>K203</f>
        <v>693249371</v>
      </c>
      <c r="L202" s="5">
        <f t="shared" ref="L202:P202" si="134">L203</f>
        <v>693249371</v>
      </c>
      <c r="M202" s="5">
        <f t="shared" si="134"/>
        <v>922169026</v>
      </c>
      <c r="N202" s="5">
        <f t="shared" si="134"/>
        <v>711573884</v>
      </c>
      <c r="O202" s="5">
        <f t="shared" si="134"/>
        <v>1088854591</v>
      </c>
      <c r="P202" s="5">
        <f t="shared" si="134"/>
        <v>1057863065</v>
      </c>
      <c r="Q202" s="5">
        <f>Q203</f>
        <v>1008085406</v>
      </c>
      <c r="R202" s="5">
        <f>R203</f>
        <v>1071020526</v>
      </c>
      <c r="S202" s="5">
        <f t="shared" ref="S202:X202" si="135">S203</f>
        <v>947891670</v>
      </c>
      <c r="T202" s="5">
        <f t="shared" si="135"/>
        <v>1119845430</v>
      </c>
      <c r="U202" s="5">
        <f t="shared" si="135"/>
        <v>1563399830</v>
      </c>
      <c r="V202" s="5">
        <f t="shared" si="135"/>
        <v>1480486050</v>
      </c>
      <c r="W202" s="5">
        <f t="shared" si="135"/>
        <v>1582103286</v>
      </c>
      <c r="X202" s="5">
        <f t="shared" si="135"/>
        <v>1404778619</v>
      </c>
    </row>
    <row r="203" spans="1:24" x14ac:dyDescent="0.2">
      <c r="A203" s="6" t="s">
        <v>169</v>
      </c>
      <c r="C203" s="7">
        <f>SUM(C204:C205)</f>
        <v>34107436.920000002</v>
      </c>
      <c r="D203" s="7">
        <f t="shared" ref="D203:J203" si="136">SUM(D204:D205)</f>
        <v>6200000</v>
      </c>
      <c r="E203" s="7">
        <f t="shared" si="136"/>
        <v>10243370</v>
      </c>
      <c r="F203" s="7">
        <f t="shared" si="136"/>
        <v>362274851.32999998</v>
      </c>
      <c r="G203" s="7">
        <f t="shared" si="136"/>
        <v>193993990.68000001</v>
      </c>
      <c r="H203" s="7">
        <f t="shared" si="136"/>
        <v>94603000</v>
      </c>
      <c r="I203" s="7">
        <f t="shared" si="136"/>
        <v>413174000</v>
      </c>
      <c r="J203" s="7">
        <f t="shared" si="136"/>
        <v>741913366</v>
      </c>
      <c r="K203" s="7">
        <f>SUM(K204:K205)</f>
        <v>693249371</v>
      </c>
      <c r="L203" s="7">
        <f t="shared" ref="L203:P203" si="137">SUM(L204:L205)</f>
        <v>693249371</v>
      </c>
      <c r="M203" s="7">
        <f t="shared" si="137"/>
        <v>922169026</v>
      </c>
      <c r="N203" s="7">
        <f t="shared" si="137"/>
        <v>711573884</v>
      </c>
      <c r="O203" s="7">
        <f t="shared" si="137"/>
        <v>1088854591</v>
      </c>
      <c r="P203" s="7">
        <f t="shared" si="137"/>
        <v>1057863065</v>
      </c>
      <c r="Q203" s="7">
        <f>SUM(Q204:Q205)</f>
        <v>1008085406</v>
      </c>
      <c r="R203" s="7">
        <f>SUM(R204:R205)</f>
        <v>1071020526</v>
      </c>
      <c r="S203" s="7">
        <f t="shared" ref="S203:U203" si="138">SUM(S204:S205)</f>
        <v>947891670</v>
      </c>
      <c r="T203" s="7">
        <f t="shared" si="138"/>
        <v>1119845430</v>
      </c>
      <c r="U203" s="7">
        <f t="shared" si="138"/>
        <v>1563399830</v>
      </c>
      <c r="V203" s="7">
        <f t="shared" ref="V203:X203" si="139">SUM(V204:V205)</f>
        <v>1480486050</v>
      </c>
      <c r="W203" s="7">
        <f t="shared" si="139"/>
        <v>1582103286</v>
      </c>
      <c r="X203" s="7">
        <f t="shared" si="139"/>
        <v>1404778619</v>
      </c>
    </row>
    <row r="204" spans="1:24" x14ac:dyDescent="0.2">
      <c r="A204" s="8" t="s">
        <v>170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1071020526</v>
      </c>
      <c r="S204" s="9">
        <v>947891610</v>
      </c>
      <c r="T204" s="12">
        <v>1094990420</v>
      </c>
      <c r="U204" s="12">
        <v>808227200</v>
      </c>
      <c r="V204" s="12">
        <v>1480486050</v>
      </c>
      <c r="W204" s="12">
        <v>1582103286</v>
      </c>
      <c r="X204" s="12">
        <v>1404778619</v>
      </c>
    </row>
    <row r="205" spans="1:24" x14ac:dyDescent="0.2">
      <c r="A205" s="13" t="s">
        <v>171</v>
      </c>
      <c r="C205" s="14">
        <v>34107436.920000002</v>
      </c>
      <c r="D205" s="12">
        <v>6200000</v>
      </c>
      <c r="E205" s="12">
        <v>10243370</v>
      </c>
      <c r="F205" s="12">
        <v>362274851.32999998</v>
      </c>
      <c r="G205" s="12">
        <v>193993990.68000001</v>
      </c>
      <c r="H205" s="12">
        <v>94603000</v>
      </c>
      <c r="I205" s="12">
        <v>413174000</v>
      </c>
      <c r="J205" s="12">
        <v>741913366</v>
      </c>
      <c r="K205" s="12">
        <v>693249371</v>
      </c>
      <c r="L205" s="12">
        <v>693249371</v>
      </c>
      <c r="M205" s="12">
        <v>922169026</v>
      </c>
      <c r="N205" s="12">
        <v>711573884</v>
      </c>
      <c r="O205" s="12">
        <v>1088854591</v>
      </c>
      <c r="P205" s="11">
        <v>1057863065</v>
      </c>
      <c r="Q205" s="11">
        <v>1008085406</v>
      </c>
      <c r="R205" s="11">
        <v>0</v>
      </c>
      <c r="S205" s="9">
        <v>60</v>
      </c>
      <c r="T205" s="12">
        <v>24855010</v>
      </c>
      <c r="U205" s="12">
        <v>755172630</v>
      </c>
      <c r="V205" s="12">
        <v>0</v>
      </c>
      <c r="W205" s="12">
        <v>0</v>
      </c>
      <c r="X205" s="12">
        <v>0</v>
      </c>
    </row>
    <row r="206" spans="1:24" ht="12" thickBot="1" x14ac:dyDescent="0.25">
      <c r="A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" thickTop="1" x14ac:dyDescent="0.2">
      <c r="A207" s="15" t="s">
        <v>172</v>
      </c>
      <c r="C207" s="16">
        <f>C15+C24+C47+C81+C117+C142+C154+C190+C202</f>
        <v>1337843085.8000004</v>
      </c>
      <c r="D207" s="16">
        <f t="shared" ref="D207:P207" si="140">D15+D24+D47+D81+D117+D142+D154+D190+D202</f>
        <v>1796610000</v>
      </c>
      <c r="E207" s="16">
        <f t="shared" si="140"/>
        <v>1859185680.8</v>
      </c>
      <c r="F207" s="16">
        <f t="shared" si="140"/>
        <v>2587788967.4200001</v>
      </c>
      <c r="G207" s="16">
        <f t="shared" si="140"/>
        <v>2713974461.0899997</v>
      </c>
      <c r="H207" s="16">
        <f t="shared" si="140"/>
        <v>2894384596</v>
      </c>
      <c r="I207" s="16">
        <f t="shared" si="140"/>
        <v>3323319410</v>
      </c>
      <c r="J207" s="16">
        <f t="shared" si="140"/>
        <v>3558897075</v>
      </c>
      <c r="K207" s="16">
        <f t="shared" si="140"/>
        <v>3384430275</v>
      </c>
      <c r="L207" s="16">
        <f t="shared" si="140"/>
        <v>3384430275</v>
      </c>
      <c r="M207" s="16">
        <f t="shared" si="140"/>
        <v>3674902322</v>
      </c>
      <c r="N207" s="16">
        <f t="shared" si="140"/>
        <v>3574246871</v>
      </c>
      <c r="O207" s="16">
        <f t="shared" si="140"/>
        <v>3850933518</v>
      </c>
      <c r="P207" s="16">
        <f t="shared" si="140"/>
        <v>4011454835</v>
      </c>
      <c r="Q207" s="16">
        <f>Q15+Q24+Q47+Q81+Q117+Q142+Q154+Q190+Q202</f>
        <v>4219379698</v>
      </c>
      <c r="R207" s="16">
        <f>R15+R24+R47+R81+R117+R142+R154+R190+R202</f>
        <v>4646729494</v>
      </c>
      <c r="S207" s="16">
        <f>S15+S24+S47+S81+S117+S142+S154+S190+S202</f>
        <v>4981313180</v>
      </c>
      <c r="T207" s="16">
        <f t="shared" ref="T207:U207" si="141">T15+T24+T47+T81+T117+T142+T154+T190+T202</f>
        <v>5436318530</v>
      </c>
      <c r="U207" s="16">
        <f t="shared" si="141"/>
        <v>5869887870</v>
      </c>
      <c r="V207" s="16">
        <f t="shared" ref="V207:X207" si="142">V15+V24+V47+V81+V117+V142+V154+V190+V202</f>
        <v>5858285893</v>
      </c>
      <c r="W207" s="16">
        <f t="shared" si="142"/>
        <v>6374575965</v>
      </c>
      <c r="X207" s="16">
        <f t="shared" si="142"/>
        <v>7093713656</v>
      </c>
    </row>
    <row r="210" spans="24:24" x14ac:dyDescent="0.2">
      <c r="X210" s="14"/>
    </row>
  </sheetData>
  <mergeCells count="1">
    <mergeCell ref="C13:X13"/>
  </mergeCells>
  <pageMargins left="0.7" right="0.7" top="0.75" bottom="0.75" header="0.3" footer="0.3"/>
  <ignoredErrors>
    <ignoredError sqref="D14:U14 V14:X14" numberStoredAsText="1"/>
    <ignoredError sqref="C82:W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Ingressos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Miquel</dc:creator>
  <cp:lastModifiedBy>DB</cp:lastModifiedBy>
  <dcterms:created xsi:type="dcterms:W3CDTF">2020-01-23T13:28:28Z</dcterms:created>
  <dcterms:modified xsi:type="dcterms:W3CDTF">2023-02-16T13:24:12Z</dcterms:modified>
</cp:coreProperties>
</file>