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AD6B2A5C-7C57-420E-B04C-A52B17D3D990}" xr6:coauthVersionLast="45" xr6:coauthVersionMax="47" xr10:uidLastSave="{00000000-0000-0000-0000-000000000000}"/>
  <bookViews>
    <workbookView xWindow="-120" yWindow="-120" windowWidth="21840" windowHeight="13140" tabRatio="857" firstSheet="17" activeTab="37" xr2:uid="{00000000-000D-0000-FFFF-FFFF00000000}"/>
  </bookViews>
  <sheets>
    <sheet name="Índex de quadres i gràfics" sheetId="1" r:id="rId1"/>
    <sheet name="Q1" sheetId="4" r:id="rId2"/>
    <sheet name="Q2" sheetId="3" r:id="rId3"/>
    <sheet name="Q3" sheetId="5" r:id="rId4"/>
    <sheet name="Q4" sheetId="6" r:id="rId5"/>
    <sheet name="Q5" sheetId="7" r:id="rId6"/>
    <sheet name="Q6" sheetId="8" r:id="rId7"/>
    <sheet name="Q7" sheetId="9" r:id="rId8"/>
    <sheet name="Q8" sheetId="10" r:id="rId9"/>
    <sheet name="Q9" sheetId="11" r:id="rId10"/>
    <sheet name="Q10" sheetId="13" r:id="rId11"/>
    <sheet name="Q11" sheetId="14" r:id="rId12"/>
    <sheet name="Q12" sheetId="16" r:id="rId13"/>
    <sheet name="Q13" sheetId="15" r:id="rId14"/>
    <sheet name="Q14" sheetId="17" r:id="rId15"/>
    <sheet name="Q15" sheetId="18" r:id="rId16"/>
    <sheet name="Q16" sheetId="19" r:id="rId17"/>
    <sheet name="QA1" sheetId="28" r:id="rId18"/>
    <sheet name="QA2" sheetId="29" r:id="rId19"/>
    <sheet name="QA3" sheetId="30" r:id="rId20"/>
    <sheet name="QA4" sheetId="31" r:id="rId21"/>
    <sheet name="GA1" sheetId="32" r:id="rId22"/>
    <sheet name="GA2" sheetId="33" r:id="rId23"/>
    <sheet name="GA3" sheetId="34" r:id="rId24"/>
    <sheet name="GA4" sheetId="35" r:id="rId25"/>
    <sheet name="GA5" sheetId="36" r:id="rId26"/>
    <sheet name="GA6" sheetId="37" r:id="rId27"/>
    <sheet name="Q17" sheetId="46" r:id="rId28"/>
    <sheet name="Q18" sheetId="47" r:id="rId29"/>
    <sheet name="Q19" sheetId="48" r:id="rId30"/>
    <sheet name="QA5" sheetId="49" r:id="rId31"/>
    <sheet name="QA6" sheetId="50" r:id="rId32"/>
    <sheet name="QA7" sheetId="51" r:id="rId33"/>
    <sheet name="QA8" sheetId="52" r:id="rId34"/>
    <sheet name="QA9" sheetId="53" r:id="rId35"/>
    <sheet name="QA10" sheetId="54" r:id="rId36"/>
    <sheet name="QA11" sheetId="55" r:id="rId37"/>
    <sheet name="QA12" sheetId="56" r:id="rId38"/>
  </sheets>
  <definedNames>
    <definedName name="_xlnm.Print_Area" localSheetId="34">'QA9'!$A$1:$K$22</definedName>
    <definedName name="TABLE" localSheetId="10">'Q10'!$H$2:$H$3</definedName>
    <definedName name="TABLE" localSheetId="11">'Q11'!#REF!</definedName>
    <definedName name="TABLE" localSheetId="12">'Q12'!#REF!</definedName>
    <definedName name="TABLE" localSheetId="13">'Q13'!#REF!</definedName>
    <definedName name="TABLE" localSheetId="16">'Q16'!#REF!</definedName>
    <definedName name="TABLE" localSheetId="9">'Q9'!$F$10:$F$10</definedName>
    <definedName name="TABLE_10" localSheetId="11">'Q11'!#REF!</definedName>
    <definedName name="TABLE_10" localSheetId="12">'Q12'!#REF!</definedName>
    <definedName name="TABLE_11" localSheetId="11">'Q11'!#REF!</definedName>
    <definedName name="TABLE_11" localSheetId="12">'Q12'!#REF!</definedName>
    <definedName name="TABLE_12" localSheetId="11">'Q11'!#REF!</definedName>
    <definedName name="TABLE_12" localSheetId="12">'Q12'!#REF!</definedName>
    <definedName name="TABLE_13" localSheetId="11">'Q11'!#REF!</definedName>
    <definedName name="TABLE_13" localSheetId="12">'Q12'!#REF!</definedName>
    <definedName name="TABLE_14" localSheetId="11">'Q11'!#REF!</definedName>
    <definedName name="TABLE_14" localSheetId="12">'Q12'!#REF!</definedName>
    <definedName name="TABLE_15" localSheetId="11">'Q11'!#REF!</definedName>
    <definedName name="TABLE_15" localSheetId="12">'Q12'!#REF!</definedName>
    <definedName name="TABLE_16" localSheetId="11">'Q11'!#REF!</definedName>
    <definedName name="TABLE_16" localSheetId="12">'Q12'!#REF!</definedName>
    <definedName name="TABLE_17" localSheetId="11">'Q11'!#REF!</definedName>
    <definedName name="TABLE_17" localSheetId="12">'Q12'!#REF!</definedName>
    <definedName name="TABLE_18" localSheetId="12">'Q12'!#REF!</definedName>
    <definedName name="TABLE_19" localSheetId="12">'Q12'!#REF!</definedName>
    <definedName name="TABLE_2" localSheetId="11">'Q11'!#REF!</definedName>
    <definedName name="TABLE_2" localSheetId="12">'Q12'!#REF!</definedName>
    <definedName name="TABLE_2" localSheetId="13">'Q13'!#REF!</definedName>
    <definedName name="TABLE_2" localSheetId="16">'Q16'!#REF!</definedName>
    <definedName name="TABLE_2" localSheetId="9">'Q9'!$F$10:$F$10</definedName>
    <definedName name="TABLE_20" localSheetId="12">'Q12'!#REF!</definedName>
    <definedName name="TABLE_21" localSheetId="12">'Q12'!#REF!</definedName>
    <definedName name="TABLE_22" localSheetId="12">'Q12'!#REF!</definedName>
    <definedName name="TABLE_23" localSheetId="12">'Q12'!#REF!</definedName>
    <definedName name="TABLE_24" localSheetId="12">'Q12'!#REF!</definedName>
    <definedName name="TABLE_25" localSheetId="12">'Q12'!#REF!</definedName>
    <definedName name="TABLE_26" localSheetId="12">'Q12'!#REF!</definedName>
    <definedName name="TABLE_27" localSheetId="12">'Q12'!#REF!</definedName>
    <definedName name="TABLE_28" localSheetId="12">'Q12'!#REF!</definedName>
    <definedName name="TABLE_29" localSheetId="12">'Q12'!#REF!</definedName>
    <definedName name="TABLE_3" localSheetId="11">'Q11'!#REF!</definedName>
    <definedName name="TABLE_3" localSheetId="12">'Q12'!#REF!</definedName>
    <definedName name="TABLE_3" localSheetId="13">'Q13'!#REF!</definedName>
    <definedName name="TABLE_3" localSheetId="16">'Q16'!#REF!</definedName>
    <definedName name="TABLE_3" localSheetId="9">'Q9'!#REF!</definedName>
    <definedName name="TABLE_30" localSheetId="12">'Q12'!#REF!</definedName>
    <definedName name="TABLE_31" localSheetId="12">'Q12'!#REF!</definedName>
    <definedName name="TABLE_32" localSheetId="12">'Q12'!#REF!</definedName>
    <definedName name="TABLE_33" localSheetId="12">'Q12'!#REF!</definedName>
    <definedName name="TABLE_34" localSheetId="12">'Q12'!#REF!</definedName>
    <definedName name="TABLE_35" localSheetId="12">'Q12'!#REF!</definedName>
    <definedName name="TABLE_36" localSheetId="12">'Q12'!#REF!</definedName>
    <definedName name="TABLE_37" localSheetId="12">'Q12'!#REF!</definedName>
    <definedName name="TABLE_38" localSheetId="12">'Q12'!#REF!</definedName>
    <definedName name="TABLE_39" localSheetId="12">'Q12'!#REF!</definedName>
    <definedName name="TABLE_4" localSheetId="11">'Q11'!#REF!</definedName>
    <definedName name="TABLE_4" localSheetId="12">'Q12'!#REF!</definedName>
    <definedName name="TABLE_4" localSheetId="13">'Q13'!#REF!</definedName>
    <definedName name="TABLE_4" localSheetId="16">'Q16'!#REF!</definedName>
    <definedName name="TABLE_40" localSheetId="12">'Q12'!#REF!</definedName>
    <definedName name="TABLE_41" localSheetId="12">'Q12'!#REF!</definedName>
    <definedName name="TABLE_42" localSheetId="12">'Q12'!#REF!</definedName>
    <definedName name="TABLE_43" localSheetId="12">'Q12'!#REF!</definedName>
    <definedName name="TABLE_44" localSheetId="12">'Q12'!#REF!</definedName>
    <definedName name="TABLE_45" localSheetId="12">'Q12'!#REF!</definedName>
    <definedName name="TABLE_46" localSheetId="12">'Q12'!#REF!</definedName>
    <definedName name="TABLE_47" localSheetId="12">'Q12'!#REF!</definedName>
    <definedName name="TABLE_48" localSheetId="12">'Q12'!#REF!</definedName>
    <definedName name="TABLE_49" localSheetId="12">'Q12'!#REF!</definedName>
    <definedName name="TABLE_5" localSheetId="11">'Q11'!#REF!</definedName>
    <definedName name="TABLE_5" localSheetId="12">'Q12'!#REF!</definedName>
    <definedName name="TABLE_5" localSheetId="16">'Q16'!#REF!</definedName>
    <definedName name="TABLE_50" localSheetId="12">'Q12'!#REF!</definedName>
    <definedName name="TABLE_51" localSheetId="12">'Q12'!#REF!</definedName>
    <definedName name="TABLE_6" localSheetId="11">'Q11'!#REF!</definedName>
    <definedName name="TABLE_6" localSheetId="12">'Q12'!#REF!</definedName>
    <definedName name="TABLE_6" localSheetId="16">'Q16'!#REF!</definedName>
    <definedName name="TABLE_7" localSheetId="11">'Q11'!#REF!</definedName>
    <definedName name="TABLE_7" localSheetId="12">'Q12'!#REF!</definedName>
    <definedName name="TABLE_8" localSheetId="11">'Q11'!#REF!</definedName>
    <definedName name="TABLE_8" localSheetId="12">'Q12'!#REF!</definedName>
    <definedName name="TABLE_9" localSheetId="11">'Q11'!#REF!</definedName>
    <definedName name="TABLE_9" localSheetId="12">'Q12'!#REF!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36" l="1"/>
  <c r="D5" i="36"/>
  <c r="D6" i="36"/>
  <c r="D7" i="36"/>
  <c r="D8" i="36"/>
  <c r="D9" i="36"/>
  <c r="D10" i="36"/>
  <c r="D11" i="36"/>
  <c r="D12" i="36"/>
  <c r="D13" i="36"/>
  <c r="D14" i="36"/>
  <c r="D15" i="36"/>
  <c r="D16" i="36"/>
  <c r="D17" i="36"/>
  <c r="D18" i="36"/>
  <c r="D19" i="36"/>
  <c r="D20" i="36"/>
  <c r="D21" i="36"/>
  <c r="D22" i="36"/>
  <c r="D23" i="36"/>
  <c r="I3" i="3"/>
  <c r="C10" i="31"/>
  <c r="E10" i="31"/>
  <c r="C6" i="31"/>
  <c r="C7" i="31"/>
  <c r="C8" i="31"/>
  <c r="C9" i="31"/>
  <c r="C11" i="31"/>
  <c r="C12" i="31"/>
  <c r="C13" i="31"/>
  <c r="C14" i="31"/>
  <c r="C15" i="31"/>
  <c r="C16" i="31"/>
  <c r="C17" i="31"/>
  <c r="C18" i="31"/>
  <c r="C19" i="31"/>
  <c r="C20" i="31"/>
  <c r="C21" i="31"/>
  <c r="C22" i="31"/>
  <c r="C23" i="31"/>
  <c r="C24" i="31"/>
  <c r="C25" i="31"/>
  <c r="C26" i="31"/>
  <c r="C27" i="31"/>
  <c r="C5" i="31"/>
  <c r="S22" i="37"/>
  <c r="T22" i="37"/>
  <c r="S23" i="37"/>
  <c r="T23" i="37"/>
  <c r="S24" i="37"/>
  <c r="T24" i="37"/>
  <c r="S25" i="37"/>
  <c r="T25" i="37"/>
  <c r="D15" i="11"/>
  <c r="C15" i="11"/>
  <c r="B15" i="10"/>
  <c r="L16" i="8"/>
  <c r="I5" i="8"/>
  <c r="I6" i="8"/>
  <c r="I7" i="8"/>
  <c r="I8" i="8"/>
  <c r="I9" i="8"/>
  <c r="I10" i="8"/>
  <c r="I11" i="8"/>
  <c r="I12" i="8"/>
  <c r="I13" i="8"/>
  <c r="I14" i="8"/>
  <c r="I15" i="8"/>
  <c r="I4" i="8"/>
  <c r="I16" i="8" s="1"/>
  <c r="F16" i="8"/>
  <c r="B16" i="8"/>
  <c r="C16" i="8"/>
  <c r="T21" i="37" l="1"/>
  <c r="S21" i="37"/>
  <c r="T20" i="37"/>
  <c r="S20" i="37"/>
  <c r="T19" i="37"/>
  <c r="S19" i="37"/>
  <c r="T18" i="37"/>
  <c r="S18" i="37"/>
  <c r="T17" i="37"/>
  <c r="S17" i="37"/>
  <c r="T16" i="37"/>
  <c r="S16" i="37"/>
  <c r="T15" i="37"/>
  <c r="S15" i="37"/>
  <c r="T14" i="37"/>
  <c r="S14" i="37"/>
  <c r="T13" i="37"/>
  <c r="S13" i="37"/>
  <c r="T12" i="37"/>
  <c r="S12" i="37"/>
  <c r="T11" i="37"/>
  <c r="S11" i="37"/>
  <c r="T10" i="37"/>
  <c r="S10" i="37"/>
  <c r="W17" i="33"/>
  <c r="V17" i="33"/>
  <c r="U17" i="33"/>
  <c r="P17" i="33"/>
  <c r="O17" i="33"/>
  <c r="N17" i="33"/>
  <c r="W16" i="33"/>
  <c r="V16" i="33"/>
  <c r="U16" i="33"/>
  <c r="P16" i="33"/>
  <c r="O16" i="33"/>
  <c r="N16" i="33"/>
  <c r="W15" i="33"/>
  <c r="V15" i="33"/>
  <c r="U15" i="33"/>
  <c r="P15" i="33"/>
  <c r="O15" i="33"/>
  <c r="N15" i="33"/>
  <c r="W14" i="33"/>
  <c r="V14" i="33"/>
  <c r="U14" i="33"/>
  <c r="P14" i="33"/>
  <c r="O14" i="33"/>
  <c r="N14" i="33"/>
  <c r="W13" i="33"/>
  <c r="V13" i="33"/>
  <c r="U13" i="33"/>
  <c r="P13" i="33"/>
  <c r="O13" i="33"/>
  <c r="N13" i="33"/>
  <c r="W12" i="33"/>
  <c r="V12" i="33"/>
  <c r="U12" i="33"/>
  <c r="P12" i="33"/>
  <c r="O12" i="33"/>
  <c r="N12" i="33"/>
  <c r="W11" i="33"/>
  <c r="V11" i="33"/>
  <c r="U11" i="33"/>
  <c r="P11" i="33"/>
  <c r="O11" i="33"/>
  <c r="N11" i="33"/>
  <c r="C15" i="32"/>
  <c r="B15" i="32"/>
  <c r="D14" i="32"/>
  <c r="D13" i="32"/>
  <c r="D12" i="32"/>
  <c r="D11" i="32"/>
  <c r="D10" i="32"/>
  <c r="D9" i="32"/>
  <c r="D8" i="32"/>
  <c r="D7" i="32"/>
  <c r="D6" i="32"/>
  <c r="D5" i="32"/>
  <c r="D4" i="32"/>
  <c r="D3" i="32"/>
  <c r="E27" i="31"/>
  <c r="E26" i="31"/>
  <c r="E25" i="31"/>
  <c r="E24" i="31"/>
  <c r="E23" i="31"/>
  <c r="E22" i="31"/>
  <c r="E21" i="31"/>
  <c r="E20" i="31"/>
  <c r="E19" i="31"/>
  <c r="E18" i="31"/>
  <c r="E17" i="31"/>
  <c r="E16" i="31"/>
  <c r="E15" i="31"/>
  <c r="E14" i="31"/>
  <c r="E13" i="31"/>
  <c r="E12" i="31"/>
  <c r="E11" i="31"/>
  <c r="E9" i="31"/>
  <c r="E8" i="31"/>
  <c r="E7" i="31"/>
  <c r="E6" i="31"/>
  <c r="E5" i="31"/>
  <c r="E4" i="31"/>
  <c r="L90" i="28"/>
  <c r="M90" i="28" s="1"/>
  <c r="D90" i="28"/>
  <c r="E90" i="28" s="1"/>
  <c r="L89" i="28"/>
  <c r="M89" i="28" s="1"/>
  <c r="H89" i="28"/>
  <c r="I89" i="28" s="1"/>
  <c r="D89" i="28"/>
  <c r="E89" i="28" s="1"/>
  <c r="L88" i="28"/>
  <c r="M88" i="28" s="1"/>
  <c r="H88" i="28"/>
  <c r="I88" i="28" s="1"/>
  <c r="D88" i="28"/>
  <c r="E88" i="28" s="1"/>
  <c r="L87" i="28"/>
  <c r="M87" i="28" s="1"/>
  <c r="H87" i="28"/>
  <c r="I87" i="28" s="1"/>
  <c r="D87" i="28"/>
  <c r="E87" i="28" s="1"/>
  <c r="L86" i="28"/>
  <c r="M86" i="28" s="1"/>
  <c r="H86" i="28"/>
  <c r="I86" i="28" s="1"/>
  <c r="D86" i="28"/>
  <c r="E86" i="28" s="1"/>
  <c r="L85" i="28"/>
  <c r="M85" i="28" s="1"/>
  <c r="H85" i="28"/>
  <c r="I85" i="28" s="1"/>
  <c r="D85" i="28"/>
  <c r="E85" i="28" s="1"/>
  <c r="L84" i="28"/>
  <c r="M84" i="28" s="1"/>
  <c r="H84" i="28"/>
  <c r="I84" i="28" s="1"/>
  <c r="D84" i="28"/>
  <c r="E84" i="28" s="1"/>
  <c r="L83" i="28"/>
  <c r="M83" i="28" s="1"/>
  <c r="H83" i="28"/>
  <c r="I83" i="28" s="1"/>
  <c r="D83" i="28"/>
  <c r="E83" i="28" s="1"/>
  <c r="L82" i="28"/>
  <c r="M82" i="28" s="1"/>
  <c r="H82" i="28"/>
  <c r="I82" i="28" s="1"/>
  <c r="D82" i="28"/>
  <c r="E82" i="28" s="1"/>
  <c r="L81" i="28"/>
  <c r="M81" i="28" s="1"/>
  <c r="H81" i="28"/>
  <c r="I81" i="28" s="1"/>
  <c r="D81" i="28"/>
  <c r="E81" i="28" s="1"/>
  <c r="L80" i="28"/>
  <c r="M80" i="28" s="1"/>
  <c r="H80" i="28"/>
  <c r="I80" i="28" s="1"/>
  <c r="D80" i="28"/>
  <c r="E80" i="28" s="1"/>
  <c r="L79" i="28"/>
  <c r="M79" i="28" s="1"/>
  <c r="H79" i="28"/>
  <c r="I79" i="28" s="1"/>
  <c r="D79" i="28"/>
  <c r="E79" i="28" s="1"/>
  <c r="L78" i="28"/>
  <c r="M78" i="28" s="1"/>
  <c r="H78" i="28"/>
  <c r="I78" i="28" s="1"/>
  <c r="D78" i="28"/>
  <c r="E78" i="28" s="1"/>
  <c r="L77" i="28"/>
  <c r="M77" i="28" s="1"/>
  <c r="H77" i="28"/>
  <c r="I77" i="28" s="1"/>
  <c r="D77" i="28"/>
  <c r="E77" i="28" s="1"/>
  <c r="L76" i="28"/>
  <c r="M76" i="28" s="1"/>
  <c r="H76" i="28"/>
  <c r="I76" i="28" s="1"/>
  <c r="D76" i="28"/>
  <c r="E76" i="28" s="1"/>
  <c r="L75" i="28"/>
  <c r="M75" i="28" s="1"/>
  <c r="H75" i="28"/>
  <c r="I75" i="28" s="1"/>
  <c r="D75" i="28"/>
  <c r="E75" i="28" s="1"/>
  <c r="L74" i="28"/>
  <c r="M74" i="28" s="1"/>
  <c r="H74" i="28"/>
  <c r="I74" i="28" s="1"/>
  <c r="D74" i="28"/>
  <c r="E74" i="28" s="1"/>
  <c r="L73" i="28"/>
  <c r="M73" i="28" s="1"/>
  <c r="H73" i="28"/>
  <c r="I73" i="28" s="1"/>
  <c r="D73" i="28"/>
  <c r="E73" i="28" s="1"/>
  <c r="L72" i="28"/>
  <c r="M72" i="28" s="1"/>
  <c r="H72" i="28"/>
  <c r="I72" i="28" s="1"/>
  <c r="D72" i="28"/>
  <c r="E72" i="28" s="1"/>
  <c r="L71" i="28"/>
  <c r="M71" i="28" s="1"/>
  <c r="H71" i="28"/>
  <c r="I71" i="28" s="1"/>
  <c r="D71" i="28"/>
  <c r="E71" i="28" s="1"/>
  <c r="L70" i="28"/>
  <c r="M70" i="28" s="1"/>
  <c r="H70" i="28"/>
  <c r="I70" i="28" s="1"/>
  <c r="D70" i="28"/>
  <c r="E70" i="28" s="1"/>
  <c r="L69" i="28"/>
  <c r="M69" i="28" s="1"/>
  <c r="H69" i="28"/>
  <c r="I69" i="28" s="1"/>
  <c r="D69" i="28"/>
  <c r="E69" i="28" s="1"/>
  <c r="L68" i="28"/>
  <c r="M68" i="28" s="1"/>
  <c r="H68" i="28"/>
  <c r="I68" i="28" s="1"/>
  <c r="D68" i="28"/>
  <c r="E68" i="28" s="1"/>
  <c r="L67" i="28"/>
  <c r="M67" i="28" s="1"/>
  <c r="H67" i="28"/>
  <c r="I67" i="28" s="1"/>
  <c r="D67" i="28"/>
  <c r="E67" i="28" s="1"/>
  <c r="L66" i="28"/>
  <c r="M66" i="28" s="1"/>
  <c r="H66" i="28"/>
  <c r="I66" i="28" s="1"/>
  <c r="D66" i="28"/>
  <c r="E66" i="28" s="1"/>
  <c r="L65" i="28"/>
  <c r="M65" i="28" s="1"/>
  <c r="H65" i="28"/>
  <c r="I65" i="28" s="1"/>
  <c r="D65" i="28"/>
  <c r="E65" i="28" s="1"/>
  <c r="L64" i="28"/>
  <c r="M64" i="28" s="1"/>
  <c r="H64" i="28"/>
  <c r="I64" i="28" s="1"/>
  <c r="D64" i="28"/>
  <c r="E64" i="28" s="1"/>
  <c r="L63" i="28"/>
  <c r="M63" i="28" s="1"/>
  <c r="H63" i="28"/>
  <c r="I63" i="28" s="1"/>
  <c r="D63" i="28"/>
  <c r="E63" i="28" s="1"/>
  <c r="L62" i="28"/>
  <c r="M62" i="28" s="1"/>
  <c r="H62" i="28"/>
  <c r="I62" i="28" s="1"/>
  <c r="D62" i="28"/>
  <c r="E62" i="28" s="1"/>
  <c r="L61" i="28"/>
  <c r="M61" i="28" s="1"/>
  <c r="H61" i="28"/>
  <c r="I61" i="28" s="1"/>
  <c r="D61" i="28"/>
  <c r="E61" i="28" s="1"/>
  <c r="L60" i="28"/>
  <c r="M60" i="28" s="1"/>
  <c r="H60" i="28"/>
  <c r="I60" i="28" s="1"/>
  <c r="D60" i="28"/>
  <c r="E60" i="28" s="1"/>
  <c r="L59" i="28"/>
  <c r="M59" i="28" s="1"/>
  <c r="H59" i="28"/>
  <c r="I59" i="28" s="1"/>
  <c r="D59" i="28"/>
  <c r="E59" i="28" s="1"/>
  <c r="L58" i="28"/>
  <c r="M58" i="28" s="1"/>
  <c r="H58" i="28"/>
  <c r="I58" i="28" s="1"/>
  <c r="D58" i="28"/>
  <c r="E58" i="28" s="1"/>
  <c r="L57" i="28"/>
  <c r="M57" i="28" s="1"/>
  <c r="H57" i="28"/>
  <c r="I57" i="28" s="1"/>
  <c r="D57" i="28"/>
  <c r="E57" i="28" s="1"/>
  <c r="L56" i="28"/>
  <c r="M56" i="28" s="1"/>
  <c r="H56" i="28"/>
  <c r="I56" i="28" s="1"/>
  <c r="D56" i="28"/>
  <c r="E56" i="28" s="1"/>
  <c r="L55" i="28"/>
  <c r="M55" i="28" s="1"/>
  <c r="H55" i="28"/>
  <c r="I55" i="28" s="1"/>
  <c r="D55" i="28"/>
  <c r="E55" i="28" s="1"/>
  <c r="L54" i="28"/>
  <c r="M54" i="28" s="1"/>
  <c r="H54" i="28"/>
  <c r="I54" i="28" s="1"/>
  <c r="D54" i="28"/>
  <c r="E54" i="28" s="1"/>
  <c r="L53" i="28"/>
  <c r="M53" i="28" s="1"/>
  <c r="H53" i="28"/>
  <c r="I53" i="28" s="1"/>
  <c r="D53" i="28"/>
  <c r="E53" i="28" s="1"/>
  <c r="L52" i="28"/>
  <c r="M52" i="28" s="1"/>
  <c r="H52" i="28"/>
  <c r="I52" i="28" s="1"/>
  <c r="D52" i="28"/>
  <c r="E52" i="28" s="1"/>
  <c r="L51" i="28"/>
  <c r="M51" i="28" s="1"/>
  <c r="H51" i="28"/>
  <c r="I51" i="28" s="1"/>
  <c r="D51" i="28"/>
  <c r="E51" i="28" s="1"/>
  <c r="L50" i="28"/>
  <c r="M50" i="28" s="1"/>
  <c r="H50" i="28"/>
  <c r="I50" i="28" s="1"/>
  <c r="D50" i="28"/>
  <c r="E50" i="28" s="1"/>
  <c r="L49" i="28"/>
  <c r="M49" i="28" s="1"/>
  <c r="H49" i="28"/>
  <c r="I49" i="28" s="1"/>
  <c r="D49" i="28"/>
  <c r="E49" i="28" s="1"/>
  <c r="L48" i="28"/>
  <c r="M48" i="28" s="1"/>
  <c r="H48" i="28"/>
  <c r="I48" i="28" s="1"/>
  <c r="D48" i="28"/>
  <c r="E48" i="28" s="1"/>
  <c r="L47" i="28"/>
  <c r="M47" i="28" s="1"/>
  <c r="H47" i="28"/>
  <c r="I47" i="28" s="1"/>
  <c r="D47" i="28"/>
  <c r="E47" i="28" s="1"/>
  <c r="L46" i="28"/>
  <c r="M46" i="28" s="1"/>
  <c r="H46" i="28"/>
  <c r="I46" i="28" s="1"/>
  <c r="D46" i="28"/>
  <c r="E46" i="28" s="1"/>
  <c r="L45" i="28"/>
  <c r="M45" i="28" s="1"/>
  <c r="H45" i="28"/>
  <c r="I45" i="28" s="1"/>
  <c r="D45" i="28"/>
  <c r="E45" i="28" s="1"/>
  <c r="L44" i="28"/>
  <c r="M44" i="28" s="1"/>
  <c r="H44" i="28"/>
  <c r="I44" i="28" s="1"/>
  <c r="D44" i="28"/>
  <c r="E44" i="28" s="1"/>
  <c r="L43" i="28"/>
  <c r="M43" i="28" s="1"/>
  <c r="H43" i="28"/>
  <c r="I43" i="28" s="1"/>
  <c r="D43" i="28"/>
  <c r="E43" i="28" s="1"/>
  <c r="L42" i="28"/>
  <c r="M42" i="28" s="1"/>
  <c r="H42" i="28"/>
  <c r="I42" i="28" s="1"/>
  <c r="D42" i="28"/>
  <c r="E42" i="28" s="1"/>
  <c r="L41" i="28"/>
  <c r="M41" i="28" s="1"/>
  <c r="H41" i="28"/>
  <c r="I41" i="28" s="1"/>
  <c r="D41" i="28"/>
  <c r="E41" i="28" s="1"/>
  <c r="L40" i="28"/>
  <c r="M40" i="28" s="1"/>
  <c r="H40" i="28"/>
  <c r="I40" i="28" s="1"/>
  <c r="D40" i="28"/>
  <c r="E40" i="28" s="1"/>
  <c r="L39" i="28"/>
  <c r="M39" i="28" s="1"/>
  <c r="H39" i="28"/>
  <c r="I39" i="28" s="1"/>
  <c r="D39" i="28"/>
  <c r="E39" i="28" s="1"/>
  <c r="L38" i="28"/>
  <c r="M38" i="28" s="1"/>
  <c r="H38" i="28"/>
  <c r="I38" i="28" s="1"/>
  <c r="D38" i="28"/>
  <c r="E38" i="28" s="1"/>
  <c r="L37" i="28"/>
  <c r="M37" i="28" s="1"/>
  <c r="H37" i="28"/>
  <c r="I37" i="28" s="1"/>
  <c r="D37" i="28"/>
  <c r="E37" i="28" s="1"/>
  <c r="L36" i="28"/>
  <c r="M36" i="28" s="1"/>
  <c r="H36" i="28"/>
  <c r="I36" i="28" s="1"/>
  <c r="D36" i="28"/>
  <c r="E36" i="28" s="1"/>
  <c r="L35" i="28"/>
  <c r="M35" i="28" s="1"/>
  <c r="H35" i="28"/>
  <c r="I35" i="28" s="1"/>
  <c r="D35" i="28"/>
  <c r="E35" i="28" s="1"/>
  <c r="L34" i="28"/>
  <c r="M34" i="28" s="1"/>
  <c r="H34" i="28"/>
  <c r="I34" i="28" s="1"/>
  <c r="D34" i="28"/>
  <c r="E34" i="28" s="1"/>
  <c r="L33" i="28"/>
  <c r="M33" i="28" s="1"/>
  <c r="H33" i="28"/>
  <c r="I33" i="28" s="1"/>
  <c r="D33" i="28"/>
  <c r="E33" i="28" s="1"/>
  <c r="L32" i="28"/>
  <c r="M32" i="28" s="1"/>
  <c r="H32" i="28"/>
  <c r="I32" i="28" s="1"/>
  <c r="D32" i="28"/>
  <c r="E32" i="28" s="1"/>
  <c r="L31" i="28"/>
  <c r="M31" i="28" s="1"/>
  <c r="H31" i="28"/>
  <c r="I31" i="28" s="1"/>
  <c r="D31" i="28"/>
  <c r="E31" i="28" s="1"/>
  <c r="L30" i="28"/>
  <c r="M30" i="28" s="1"/>
  <c r="H30" i="28"/>
  <c r="I30" i="28" s="1"/>
  <c r="D30" i="28"/>
  <c r="E30" i="28" s="1"/>
  <c r="L29" i="28"/>
  <c r="M29" i="28" s="1"/>
  <c r="H29" i="28"/>
  <c r="I29" i="28" s="1"/>
  <c r="D29" i="28"/>
  <c r="E29" i="28" s="1"/>
  <c r="L28" i="28"/>
  <c r="M28" i="28" s="1"/>
  <c r="H28" i="28"/>
  <c r="I28" i="28" s="1"/>
  <c r="D28" i="28"/>
  <c r="E28" i="28" s="1"/>
  <c r="L27" i="28"/>
  <c r="M27" i="28" s="1"/>
  <c r="H27" i="28"/>
  <c r="I27" i="28" s="1"/>
  <c r="D27" i="28"/>
  <c r="E27" i="28" s="1"/>
  <c r="L26" i="28"/>
  <c r="M26" i="28" s="1"/>
  <c r="H26" i="28"/>
  <c r="I26" i="28" s="1"/>
  <c r="D26" i="28"/>
  <c r="E26" i="28" s="1"/>
  <c r="L25" i="28"/>
  <c r="M25" i="28" s="1"/>
  <c r="H25" i="28"/>
  <c r="I25" i="28" s="1"/>
  <c r="D25" i="28"/>
  <c r="E25" i="28" s="1"/>
  <c r="L24" i="28"/>
  <c r="M24" i="28" s="1"/>
  <c r="H24" i="28"/>
  <c r="I24" i="28" s="1"/>
  <c r="D24" i="28"/>
  <c r="E24" i="28" s="1"/>
  <c r="L23" i="28"/>
  <c r="M23" i="28" s="1"/>
  <c r="H23" i="28"/>
  <c r="I23" i="28" s="1"/>
  <c r="D23" i="28"/>
  <c r="E23" i="28" s="1"/>
  <c r="L22" i="28"/>
  <c r="M22" i="28" s="1"/>
  <c r="H22" i="28"/>
  <c r="I22" i="28" s="1"/>
  <c r="D22" i="28"/>
  <c r="E22" i="28" s="1"/>
  <c r="L21" i="28"/>
  <c r="M21" i="28" s="1"/>
  <c r="H21" i="28"/>
  <c r="I21" i="28" s="1"/>
  <c r="D21" i="28"/>
  <c r="E21" i="28" s="1"/>
  <c r="L20" i="28"/>
  <c r="H20" i="28"/>
  <c r="L19" i="28"/>
  <c r="M19" i="28" s="1"/>
  <c r="H19" i="28"/>
  <c r="I19" i="28" s="1"/>
  <c r="D19" i="28"/>
  <c r="E19" i="28" s="1"/>
  <c r="L18" i="28"/>
  <c r="M18" i="28" s="1"/>
  <c r="H18" i="28"/>
  <c r="I18" i="28" s="1"/>
  <c r="D18" i="28"/>
  <c r="E18" i="28" s="1"/>
  <c r="L17" i="28"/>
  <c r="M17" i="28" s="1"/>
  <c r="H17" i="28"/>
  <c r="I17" i="28" s="1"/>
  <c r="D17" i="28"/>
  <c r="E17" i="28" s="1"/>
  <c r="L16" i="28"/>
  <c r="M16" i="28" s="1"/>
  <c r="H16" i="28"/>
  <c r="I16" i="28" s="1"/>
  <c r="D16" i="28"/>
  <c r="E16" i="28" s="1"/>
  <c r="L15" i="28"/>
  <c r="M15" i="28" s="1"/>
  <c r="H15" i="28"/>
  <c r="I15" i="28" s="1"/>
  <c r="D15" i="28"/>
  <c r="E15" i="28" s="1"/>
  <c r="L14" i="28"/>
  <c r="M14" i="28" s="1"/>
  <c r="H14" i="28"/>
  <c r="I14" i="28" s="1"/>
  <c r="D14" i="28"/>
  <c r="E14" i="28" s="1"/>
  <c r="L13" i="28"/>
  <c r="M13" i="28" s="1"/>
  <c r="H13" i="28"/>
  <c r="I13" i="28" s="1"/>
  <c r="D13" i="28"/>
  <c r="E13" i="28" s="1"/>
  <c r="L12" i="28"/>
  <c r="M12" i="28" s="1"/>
  <c r="H12" i="28"/>
  <c r="I12" i="28" s="1"/>
  <c r="D12" i="28"/>
  <c r="E12" i="28" s="1"/>
  <c r="H11" i="28"/>
  <c r="I11" i="28" s="1"/>
  <c r="L10" i="28"/>
  <c r="M10" i="28" s="1"/>
  <c r="H10" i="28"/>
  <c r="I10" i="28" s="1"/>
  <c r="D10" i="28"/>
  <c r="E10" i="28" s="1"/>
  <c r="H9" i="28"/>
  <c r="H8" i="28"/>
  <c r="L7" i="28"/>
  <c r="M7" i="28" s="1"/>
  <c r="H7" i="28"/>
  <c r="I7" i="28" s="1"/>
  <c r="D7" i="28"/>
  <c r="E7" i="28" s="1"/>
  <c r="L6" i="28"/>
  <c r="M6" i="28" s="1"/>
  <c r="H6" i="28"/>
  <c r="I6" i="28" s="1"/>
  <c r="D6" i="28"/>
  <c r="E6" i="28" s="1"/>
  <c r="L5" i="28"/>
  <c r="M5" i="28" s="1"/>
  <c r="H5" i="28"/>
  <c r="I5" i="28" s="1"/>
  <c r="D5" i="28"/>
  <c r="E5" i="28" s="1"/>
  <c r="L4" i="28"/>
  <c r="M4" i="28" s="1"/>
  <c r="H4" i="28"/>
  <c r="I4" i="28" s="1"/>
  <c r="D4" i="28"/>
  <c r="E4" i="28" s="1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8" i="17"/>
  <c r="D7" i="17"/>
  <c r="D6" i="17"/>
  <c r="D5" i="17"/>
  <c r="D4" i="17"/>
  <c r="D3" i="17"/>
  <c r="J18" i="16"/>
  <c r="G18" i="16"/>
  <c r="D18" i="16"/>
  <c r="J17" i="16"/>
  <c r="G17" i="16"/>
  <c r="D17" i="16"/>
  <c r="J16" i="16"/>
  <c r="G16" i="16"/>
  <c r="D16" i="16"/>
  <c r="J15" i="16"/>
  <c r="G15" i="16"/>
  <c r="D15" i="16"/>
  <c r="J14" i="16"/>
  <c r="G14" i="16"/>
  <c r="D14" i="16"/>
  <c r="J13" i="16"/>
  <c r="G13" i="16"/>
  <c r="D13" i="16"/>
  <c r="J12" i="16"/>
  <c r="G12" i="16"/>
  <c r="D12" i="16"/>
  <c r="J11" i="16"/>
  <c r="G11" i="16"/>
  <c r="D11" i="16"/>
  <c r="J10" i="16"/>
  <c r="G10" i="16"/>
  <c r="D10" i="16"/>
  <c r="J9" i="16"/>
  <c r="G9" i="16"/>
  <c r="D9" i="16"/>
  <c r="J8" i="16"/>
  <c r="G8" i="16"/>
  <c r="D8" i="16"/>
  <c r="J7" i="16"/>
  <c r="G7" i="16"/>
  <c r="D7" i="16"/>
  <c r="J6" i="16"/>
  <c r="G6" i="16"/>
  <c r="D6" i="16"/>
  <c r="J5" i="16"/>
  <c r="G5" i="16"/>
  <c r="D5" i="16"/>
  <c r="J4" i="16"/>
  <c r="G4" i="16"/>
  <c r="D4" i="16"/>
  <c r="D15" i="10"/>
  <c r="E15" i="10" s="1"/>
  <c r="F15" i="10" s="1"/>
  <c r="C15" i="10"/>
  <c r="E14" i="10"/>
  <c r="F14" i="10" s="1"/>
  <c r="E13" i="10"/>
  <c r="F13" i="10" s="1"/>
  <c r="E12" i="10"/>
  <c r="F12" i="10" s="1"/>
  <c r="E11" i="10"/>
  <c r="F11" i="10" s="1"/>
  <c r="E10" i="10"/>
  <c r="F10" i="10" s="1"/>
  <c r="E9" i="10"/>
  <c r="F9" i="10" s="1"/>
  <c r="E8" i="10"/>
  <c r="F8" i="10" s="1"/>
  <c r="E7" i="10"/>
  <c r="F7" i="10" s="1"/>
  <c r="E6" i="10"/>
  <c r="F6" i="10" s="1"/>
  <c r="E5" i="10"/>
  <c r="F5" i="10" s="1"/>
  <c r="E4" i="10"/>
  <c r="F4" i="10" s="1"/>
  <c r="E3" i="10"/>
  <c r="F3" i="10" s="1"/>
  <c r="D9" i="9"/>
  <c r="E9" i="9" s="1"/>
  <c r="D8" i="9"/>
  <c r="E8" i="9" s="1"/>
  <c r="D7" i="9"/>
  <c r="E7" i="9" s="1"/>
  <c r="D6" i="9"/>
  <c r="E6" i="9" s="1"/>
  <c r="D5" i="9"/>
  <c r="E5" i="9" s="1"/>
  <c r="D4" i="9"/>
  <c r="E4" i="9" s="1"/>
  <c r="P16" i="8"/>
  <c r="M16" i="8"/>
  <c r="J16" i="8"/>
  <c r="G16" i="8"/>
  <c r="D16" i="8"/>
  <c r="P15" i="8"/>
  <c r="M15" i="8"/>
  <c r="J15" i="8"/>
  <c r="G15" i="8"/>
  <c r="D15" i="8"/>
  <c r="P14" i="8"/>
  <c r="M14" i="8"/>
  <c r="J14" i="8"/>
  <c r="G14" i="8"/>
  <c r="D14" i="8"/>
  <c r="P13" i="8"/>
  <c r="M13" i="8"/>
  <c r="J13" i="8"/>
  <c r="G13" i="8"/>
  <c r="D13" i="8"/>
  <c r="P12" i="8"/>
  <c r="M12" i="8"/>
  <c r="J12" i="8"/>
  <c r="G12" i="8"/>
  <c r="D12" i="8"/>
  <c r="P11" i="8"/>
  <c r="M11" i="8"/>
  <c r="J11" i="8"/>
  <c r="G11" i="8"/>
  <c r="D11" i="8"/>
  <c r="P10" i="8"/>
  <c r="M10" i="8"/>
  <c r="J10" i="8"/>
  <c r="G10" i="8"/>
  <c r="D10" i="8"/>
  <c r="P9" i="8"/>
  <c r="M9" i="8"/>
  <c r="J9" i="8"/>
  <c r="G9" i="8"/>
  <c r="D9" i="8"/>
  <c r="P8" i="8"/>
  <c r="M8" i="8"/>
  <c r="J8" i="8"/>
  <c r="G8" i="8"/>
  <c r="D8" i="8"/>
  <c r="P7" i="8"/>
  <c r="M7" i="8"/>
  <c r="J7" i="8"/>
  <c r="G7" i="8"/>
  <c r="D7" i="8"/>
  <c r="P6" i="8"/>
  <c r="M6" i="8"/>
  <c r="J6" i="8"/>
  <c r="G6" i="8"/>
  <c r="D6" i="8"/>
  <c r="P5" i="8"/>
  <c r="M5" i="8"/>
  <c r="J5" i="8"/>
  <c r="G5" i="8"/>
  <c r="D5" i="8"/>
  <c r="P4" i="8"/>
  <c r="M4" i="8"/>
  <c r="J4" i="8"/>
  <c r="G4" i="8"/>
  <c r="D4" i="8"/>
  <c r="J8" i="7"/>
  <c r="J7" i="7"/>
  <c r="J6" i="7"/>
  <c r="J5" i="7"/>
  <c r="J4" i="7"/>
  <c r="J3" i="7"/>
  <c r="D7" i="6"/>
  <c r="E7" i="6" s="1"/>
  <c r="D6" i="6"/>
  <c r="E6" i="6" s="1"/>
  <c r="D5" i="6"/>
  <c r="E5" i="6" s="1"/>
  <c r="D4" i="6"/>
  <c r="E4" i="6" s="1"/>
  <c r="D3" i="6"/>
  <c r="E3" i="6" s="1"/>
  <c r="E9" i="4"/>
  <c r="C9" i="4"/>
  <c r="D15" i="32" l="1"/>
</calcChain>
</file>

<file path=xl/sharedStrings.xml><?xml version="1.0" encoding="utf-8"?>
<sst xmlns="http://schemas.openxmlformats.org/spreadsheetml/2006/main" count="1056" uniqueCount="571">
  <si>
    <t>Quadre II-1.1.</t>
  </si>
  <si>
    <t>Quadre II-1.2.</t>
  </si>
  <si>
    <t>Quadre II-1.3.</t>
  </si>
  <si>
    <t>Quadre II-1.6.</t>
  </si>
  <si>
    <t>Quadre II-1.7.</t>
  </si>
  <si>
    <t>Quadre II-1.8.</t>
  </si>
  <si>
    <t>Quadre II-1.9.</t>
  </si>
  <si>
    <t>Quadre II-1.10.</t>
  </si>
  <si>
    <t>Quadre II-1.11.</t>
  </si>
  <si>
    <t>Quadre II-1.15.</t>
  </si>
  <si>
    <t>Quadre II-1.16.</t>
  </si>
  <si>
    <t xml:space="preserve">Quadre IIA- 1.1. </t>
  </si>
  <si>
    <t xml:space="preserve">Quadre IIA-1.2. </t>
  </si>
  <si>
    <t xml:space="preserve">Quadre IIA-1.3. </t>
  </si>
  <si>
    <t xml:space="preserve">Quadre IIA-1.4. </t>
  </si>
  <si>
    <t>Gràfic IIA-1.1.</t>
  </si>
  <si>
    <t>Gràfic IIA-1.2.</t>
  </si>
  <si>
    <t xml:space="preserve">Gràfic IIA-1.3. 
</t>
  </si>
  <si>
    <t>Gràfic IIA-1.4.</t>
  </si>
  <si>
    <t>Gràfic IIA-1.5.</t>
  </si>
  <si>
    <t xml:space="preserve">Quadre IIA-1.5. </t>
  </si>
  <si>
    <t xml:space="preserve">Quadre IIA-1.7. </t>
  </si>
  <si>
    <t xml:space="preserve">Quadre IIA-1.8. </t>
  </si>
  <si>
    <t xml:space="preserve">Quadre IIA-1.9. </t>
  </si>
  <si>
    <t xml:space="preserve">Quadre IIA-1.10. </t>
  </si>
  <si>
    <t xml:space="preserve">Quadre IIA-1.11. </t>
  </si>
  <si>
    <t xml:space="preserve">Quadre IIA-1.12. </t>
  </si>
  <si>
    <t>–</t>
  </si>
  <si>
    <t>Total</t>
  </si>
  <si>
    <t>Homes</t>
  </si>
  <si>
    <t>Dones</t>
  </si>
  <si>
    <t>Nombre d'afiliacions al règim general</t>
  </si>
  <si>
    <t>Afiliacions en EJC</t>
  </si>
  <si>
    <t>EJC: Equivalència a jornada completa. Mitjana anual dels quatre trimestres.</t>
  </si>
  <si>
    <t>Illes Balears</t>
  </si>
  <si>
    <t>Espanya</t>
  </si>
  <si>
    <t>Var. abs.</t>
  </si>
  <si>
    <t>Var. (%)</t>
  </si>
  <si>
    <t>Agricultura</t>
  </si>
  <si>
    <t>Indústria</t>
  </si>
  <si>
    <t>Construcció</t>
  </si>
  <si>
    <t>Serveis</t>
  </si>
  <si>
    <t>Règim general</t>
  </si>
  <si>
    <t>RE autònoms</t>
  </si>
  <si>
    <t>RE treballadors de la llar</t>
  </si>
  <si>
    <t>RE agrari</t>
  </si>
  <si>
    <t>RE treballadors de la mar</t>
  </si>
  <si>
    <t>Indefinits fixos discontinus (1)</t>
  </si>
  <si>
    <t>Altres indefinits</t>
  </si>
  <si>
    <t>Total d'indefinits</t>
  </si>
  <si>
    <t>Temporals</t>
  </si>
  <si>
    <t>Total d'afiliats (2)</t>
  </si>
  <si>
    <t>% variació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</si>
  <si>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</si>
  <si>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</si>
  <si>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</si>
  <si>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</si>
  <si>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</si>
  <si>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</si>
  <si>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</si>
  <si>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</si>
  <si>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</si>
  <si>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</si>
  <si>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</si>
  <si>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</si>
  <si>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Mitjana anual</t>
  </si>
  <si>
    <t>(2) El total d'afiliats al règim general.</t>
  </si>
  <si>
    <t>Variació interanual</t>
  </si>
  <si>
    <t>Absoluta</t>
  </si>
  <si>
    <t>Relativa (%)</t>
  </si>
  <si>
    <t>Mallorca</t>
  </si>
  <si>
    <t>Menorca</t>
  </si>
  <si>
    <t>Eivissa</t>
  </si>
  <si>
    <t>Formentera</t>
  </si>
  <si>
    <t>Altres províncies</t>
  </si>
  <si>
    <t>Unió Europea</t>
  </si>
  <si>
    <t>No UE</t>
  </si>
  <si>
    <t>% UE</t>
  </si>
  <si>
    <t>% no UE</t>
  </si>
  <si>
    <t>Població ocupada</t>
  </si>
  <si>
    <t>Variació</t>
  </si>
  <si>
    <t>% var. hores efectives treballades</t>
  </si>
  <si>
    <t>Relativa</t>
  </si>
  <si>
    <t>Total d'ocupats</t>
  </si>
  <si>
    <t>Assalariats</t>
  </si>
  <si>
    <t>1r trimestre de 2014</t>
  </si>
  <si>
    <t>2n trimestre de 2014</t>
  </si>
  <si>
    <t>3r trimestre de 2014</t>
  </si>
  <si>
    <t>4t trimestre de 2014</t>
  </si>
  <si>
    <t>1r trimestre de 2015</t>
  </si>
  <si>
    <t>2n trimestre de 2015</t>
  </si>
  <si>
    <t>3r trimestre de 2015</t>
  </si>
  <si>
    <t>4t trimestre de 2015</t>
  </si>
  <si>
    <t>1r trimestre de 2016</t>
  </si>
  <si>
    <t>2n trimestre de 2016</t>
  </si>
  <si>
    <t>3r trimestre de 2016</t>
  </si>
  <si>
    <t>4t trimestre de 2016</t>
  </si>
  <si>
    <t>1r trimestre de 2017</t>
  </si>
  <si>
    <t>2n trimestre de 2017</t>
  </si>
  <si>
    <t>3r trimestre de 2017</t>
  </si>
  <si>
    <t>4t trimestre de 2017</t>
  </si>
  <si>
    <t>1r trimestre de 2018</t>
  </si>
  <si>
    <t>2n trimestre de 2018</t>
  </si>
  <si>
    <t>3r trimestre de 2018</t>
  </si>
  <si>
    <t>4t trimestre de 2018</t>
  </si>
  <si>
    <t>1r trimestre de 2019</t>
  </si>
  <si>
    <t>2n trimestre de 2019</t>
  </si>
  <si>
    <t>3r trimestre de 2019</t>
  </si>
  <si>
    <t>4t trimestre de 2019</t>
  </si>
  <si>
    <t>1r trimestre de 2020</t>
  </si>
  <si>
    <t>2n trimestre de 2020</t>
  </si>
  <si>
    <t>3r trimestre de 2020</t>
  </si>
  <si>
    <t>4t trimestre de 2020</t>
  </si>
  <si>
    <t>1r trimestre</t>
  </si>
  <si>
    <t>2n trimestre</t>
  </si>
  <si>
    <t>3r trimestre</t>
  </si>
  <si>
    <t>4t trimestre</t>
  </si>
  <si>
    <t>Mitjana</t>
  </si>
  <si>
    <t>Andalusia</t>
  </si>
  <si>
    <t>Aragó</t>
  </si>
  <si>
    <t>Astúries</t>
  </si>
  <si>
    <t>Illes Canàries</t>
  </si>
  <si>
    <t>Cantàbria</t>
  </si>
  <si>
    <t>Castella i Lleó</t>
  </si>
  <si>
    <t>Castella-la Manxa</t>
  </si>
  <si>
    <t>Catalunya</t>
  </si>
  <si>
    <t>Com. Valenciana</t>
  </si>
  <si>
    <t>Extremadura</t>
  </si>
  <si>
    <t>Galícia</t>
  </si>
  <si>
    <t>Madrid</t>
  </si>
  <si>
    <t>Múrcia</t>
  </si>
  <si>
    <t>Navarra</t>
  </si>
  <si>
    <t>País Basc</t>
  </si>
  <si>
    <t>La Rioja</t>
  </si>
  <si>
    <t>Ceuta</t>
  </si>
  <si>
    <t>Melilla</t>
  </si>
  <si>
    <t>Comunitat Valenciana</t>
  </si>
  <si>
    <t>Activitat</t>
  </si>
  <si>
    <t>Ocupació</t>
  </si>
  <si>
    <t>Atur</t>
  </si>
  <si>
    <t>Ambdós sexes</t>
  </si>
  <si>
    <t>16-19 anys</t>
  </si>
  <si>
    <t>20-24 anys</t>
  </si>
  <si>
    <t>25-54 anys</t>
  </si>
  <si>
    <t>55 i més anys</t>
  </si>
  <si>
    <t>Ocupats &lt; 30 anys</t>
  </si>
  <si>
    <t>Població &lt; 30 anys</t>
  </si>
  <si>
    <t>Taxa d'ocupació</t>
  </si>
  <si>
    <t>Dimensions</t>
  </si>
  <si>
    <t>Indicadors</t>
  </si>
  <si>
    <t>Retribucions salarials</t>
  </si>
  <si>
    <t>Guany mitjà anual</t>
  </si>
  <si>
    <t>Desigualtat salarial (ràtio 90/10)</t>
  </si>
  <si>
    <t>Seguretat</t>
  </si>
  <si>
    <t>% d'ocupats que cerquen feina per inseguretat</t>
  </si>
  <si>
    <t>Taxa de cobertura dels convenis col·lectius</t>
  </si>
  <si>
    <t>Modalitats laborals</t>
  </si>
  <si>
    <t>Taxa de temporalitat</t>
  </si>
  <si>
    <t>% de temporals involuntaris</t>
  </si>
  <si>
    <t>Taxa de parcialitat</t>
  </si>
  <si>
    <t>% de parcials involuntaris</t>
  </si>
  <si>
    <t>% de contractes fixos discontinus</t>
  </si>
  <si>
    <t>Subocupació</t>
  </si>
  <si>
    <t>Condicions de treball</t>
  </si>
  <si>
    <t>% d'ocupats que cerquen feina per millorar</t>
  </si>
  <si>
    <t>Desajustament de qualificacions</t>
  </si>
  <si>
    <t>Autonomia en el lloc de treball</t>
  </si>
  <si>
    <t>% d'ocupats que treballen més de 40 hores</t>
  </si>
  <si>
    <t>Hores extraordinàries per treballador</t>
  </si>
  <si>
    <t>Sinistralitat</t>
  </si>
  <si>
    <t>Incidència d’accidents laborals amb baixa</t>
  </si>
  <si>
    <t>Gravetat accidents amb baixa</t>
  </si>
  <si>
    <t>Incidència de malalties professionals</t>
  </si>
  <si>
    <t>Conciliació</t>
  </si>
  <si>
    <t>% d'ocupats que treballen al domicili particular</t>
  </si>
  <si>
    <t>% d'ocupats amb jornada continuada</t>
  </si>
  <si>
    <t>% d'ocupats amb jornada parcial voluntària</t>
  </si>
  <si>
    <t>Formació i promoció</t>
  </si>
  <si>
    <t>% d'ocupats que cursen estudis</t>
  </si>
  <si>
    <t>% de formació relacionada amb l’ocupació</t>
  </si>
  <si>
    <t>Participació empresarial en la formació</t>
  </si>
  <si>
    <t>Gènere</t>
  </si>
  <si>
    <t>Bretxa salarial D/H</t>
  </si>
  <si>
    <t>Parcialitat involuntària D/H</t>
  </si>
  <si>
    <t>Temporalitat involuntària D/H</t>
  </si>
  <si>
    <t>Desajustament de qualificacions D/H</t>
  </si>
  <si>
    <t>% d'ocupats que cursen estudis D/H</t>
  </si>
  <si>
    <t>Dimensió</t>
  </si>
  <si>
    <t>Escenari base</t>
  </si>
  <si>
    <t>Escenari social</t>
  </si>
  <si>
    <t>Estabilitat</t>
  </si>
  <si>
    <t>Dimensió 1. Retribucions</t>
  </si>
  <si>
    <t>Dimensió 2. Seguretat en el treball</t>
  </si>
  <si>
    <t>Dimensió 3. Condicions laborals</t>
  </si>
  <si>
    <t>Canàries</t>
  </si>
  <si>
    <t>Nota: La regió amb els resultats més bons ocupa el primer lloc en el rànquing, mentre que la darrera regió (la que obté els pitjors resultats) té el valor 17.</t>
  </si>
  <si>
    <t>Empreses</t>
  </si>
  <si>
    <t>Autònoms</t>
  </si>
  <si>
    <t>01. Agricultura, ramaderia, caça i serveis que s'hi relacionen</t>
  </si>
  <si>
    <t>02. Silvicultura i explotació forestal</t>
  </si>
  <si>
    <t>03. Pesca i aqüicultura</t>
  </si>
  <si>
    <t>05. Extracció d'antracita, hulla i lignit</t>
  </si>
  <si>
    <t>06. Extracció de petroli cru i gas natural</t>
  </si>
  <si>
    <t>08. Altres indústries extractives</t>
  </si>
  <si>
    <t>09. Activitats de suport a les indústries extractives</t>
  </si>
  <si>
    <t>10. Indústria de l'alimentació</t>
  </si>
  <si>
    <t>11. Fabricació de begudes</t>
  </si>
  <si>
    <t>13. Indústria tèxtil</t>
  </si>
  <si>
    <t>14. Confecció de peces de vestir</t>
  </si>
  <si>
    <t>15. Indústria del cuiro i del calçat</t>
  </si>
  <si>
    <t>16. Indústria de la fusta i del suro, excepte mobles; cistelleria i esparteria</t>
  </si>
  <si>
    <t>17. Indústria del paper</t>
  </si>
  <si>
    <t>18. Arts gràfiques i reproducció de suports enregistrats</t>
  </si>
  <si>
    <t>19. Coqueries i refinació de petroli</t>
  </si>
  <si>
    <t>20. Indústria química</t>
  </si>
  <si>
    <t>21. Fabricació de productes farmacèutics</t>
  </si>
  <si>
    <t>22. Fabricació de productes de cautxú i plàstic</t>
  </si>
  <si>
    <t>23. Fabricació d'altres productes minerals no metàl·lics</t>
  </si>
  <si>
    <t>24. Metal·lúrgia; fabricació de productes de ferro, acer i ferroaliatges</t>
  </si>
  <si>
    <t>25. Fabricació de productes metàl·lics, excepte maquinària i equip</t>
  </si>
  <si>
    <t>26. Fabricació de productes informàtics, electrònics i òptics</t>
  </si>
  <si>
    <t>27. Fabricació de material i equip elèctric</t>
  </si>
  <si>
    <t>28. Fabricació de maquinària i equip NCAA</t>
  </si>
  <si>
    <t>29. Fabricació de vehicles de motor, remolcs i semiremolcs</t>
  </si>
  <si>
    <t>30. Fabricació d'un altre tipus de material de transport</t>
  </si>
  <si>
    <t>31. Fabricació de mobles</t>
  </si>
  <si>
    <t>32. Altres indústries manufactureres</t>
  </si>
  <si>
    <t>33. Reparació i instal·lació de maquinària i equip</t>
  </si>
  <si>
    <t>35. Subministrament d'energia elèctrica, gas, vapor i aire condicionat</t>
  </si>
  <si>
    <t>36. Captació, depuració i distribució d'aigua</t>
  </si>
  <si>
    <t>37. Recollida i tractament d'aigües residuals</t>
  </si>
  <si>
    <t>38. Recollida, tractament i eliminació de residus; valorització</t>
  </si>
  <si>
    <t>39. Activitats de descontaminació i altres serveis de gestió de residus</t>
  </si>
  <si>
    <t>41. Construcció d'edificis</t>
  </si>
  <si>
    <t>42. Enginyeria civil</t>
  </si>
  <si>
    <t>43. Activitats de construcció especialitzada</t>
  </si>
  <si>
    <t>45. Venda i reparació de vehicles de motor i motocicletes</t>
  </si>
  <si>
    <t>46. Comerç a l'engròs i intermediaris del comerç, excepte de vehicles de motor</t>
  </si>
  <si>
    <t>47. Comerç al detall, excepte de vehicles de motor i motocicletes</t>
  </si>
  <si>
    <t>49. Transport terrestre i per canonades</t>
  </si>
  <si>
    <t>50. Transport marítim i per vies navegables interiors</t>
  </si>
  <si>
    <t>51. Transport aeri</t>
  </si>
  <si>
    <t>52. Emmagatzematge i activitats afins al transport</t>
  </si>
  <si>
    <t>53. Activitats postals i de correus</t>
  </si>
  <si>
    <t>55. Serveis d'allotjament</t>
  </si>
  <si>
    <t>56. Serveis de menjars i begudes</t>
  </si>
  <si>
    <t>58. Edició</t>
  </si>
  <si>
    <t>59. Activitats cinematogràfiques, de vídeo i de televisió, enregistrament de so i edició musical</t>
  </si>
  <si>
    <t>60. Activitats de programació i emissió de ràdio i televisió</t>
  </si>
  <si>
    <t>61. Telecomunicacions</t>
  </si>
  <si>
    <t>62. Programació, consultoria i altres activitats relacionades amb la informàtica</t>
  </si>
  <si>
    <t>63. Serveis d'informació</t>
  </si>
  <si>
    <t>64. Serveis financers, excepte assegurances i fons de pensions</t>
  </si>
  <si>
    <t>65. Assegurances, fons de pensions, excepte Seguretat Social obligatòria</t>
  </si>
  <si>
    <t>66. Activitats auxiliars dels serveis financers i de les assegurances</t>
  </si>
  <si>
    <t>68. Activitats immobiliàries</t>
  </si>
  <si>
    <t>69. Activitats jurídiques i de comptabilitat</t>
  </si>
  <si>
    <t>70. Activitats de les seus centrals; activitats de consultoria de gestió empresarial</t>
  </si>
  <si>
    <t>71. Serveis tècnics d'arquitectura i enginyeria; assaigs i anàlisis tècniques</t>
  </si>
  <si>
    <t>72. Investigació i desenvolupament</t>
  </si>
  <si>
    <t>73. Publicitat i estudis de mercat</t>
  </si>
  <si>
    <t>74. Altres activitats professionals, científiques i tècniques</t>
  </si>
  <si>
    <t>75. Activitats veterinàries</t>
  </si>
  <si>
    <t>77. Activitats de lloguer</t>
  </si>
  <si>
    <t>78. Activitats relacionades amb l'ocupació</t>
  </si>
  <si>
    <t>79. Activitats d'agències de viatges, operadors turístics, serveis de reserves</t>
  </si>
  <si>
    <t>80. Activitats de seguretat i investigació</t>
  </si>
  <si>
    <t>81. Serveis en edificis i activitats de jardineria</t>
  </si>
  <si>
    <t>82. Activitats administratives d'oficina i altres activitats auxiliars de les empreses</t>
  </si>
  <si>
    <t>84. Administració pública i defensa; Seguretat Social obligatòria</t>
  </si>
  <si>
    <t>85. Educació</t>
  </si>
  <si>
    <t>86. Activitats sanitàries</t>
  </si>
  <si>
    <t>87. Assistència en establiments residencials</t>
  </si>
  <si>
    <t>88. Activitats de serveis socials sense allotjament</t>
  </si>
  <si>
    <t>90. Activitats de creació, artístiques i espectacles</t>
  </si>
  <si>
    <t>91. Activitats de biblioteques, arxius, museus i altres activitats culturals</t>
  </si>
  <si>
    <t>92. Activitats de jocs d'atzar i apostes</t>
  </si>
  <si>
    <t>93. Activitats esportives, recreatives i d'entreteniment</t>
  </si>
  <si>
    <t>94. Activitats associatives</t>
  </si>
  <si>
    <t>95. Reparació d'ordinadors, efectes personals i articles d'ús domèstic</t>
  </si>
  <si>
    <t>96. Altres serveis personals</t>
  </si>
  <si>
    <t>97. Activitats de les llars que donen ocupació a personal domèstic</t>
  </si>
  <si>
    <t>99. Activitats d'organitzacions i organismes extraterritorials</t>
  </si>
  <si>
    <t>No tipificades</t>
  </si>
  <si>
    <t>General</t>
  </si>
  <si>
    <t>Agrari</t>
  </si>
  <si>
    <t>Mar</t>
  </si>
  <si>
    <t>Llar</t>
  </si>
  <si>
    <t>Total UE</t>
  </si>
  <si>
    <t>Itàlia</t>
  </si>
  <si>
    <t>Alemanya</t>
  </si>
  <si>
    <t>Romania</t>
  </si>
  <si>
    <t>França</t>
  </si>
  <si>
    <t>Polònia</t>
  </si>
  <si>
    <t>Països Baixos</t>
  </si>
  <si>
    <t>Portugal</t>
  </si>
  <si>
    <t>Suècia</t>
  </si>
  <si>
    <t>Bèlgica</t>
  </si>
  <si>
    <t>Àustria</t>
  </si>
  <si>
    <t>Rep. Txeca</t>
  </si>
  <si>
    <t>Eslovàquia</t>
  </si>
  <si>
    <t>Hongria</t>
  </si>
  <si>
    <t>Irlanda</t>
  </si>
  <si>
    <t>Dinamarca</t>
  </si>
  <si>
    <t>Lituània</t>
  </si>
  <si>
    <t>Grècia</t>
  </si>
  <si>
    <t>Finlàndia</t>
  </si>
  <si>
    <t>Resta de països</t>
  </si>
  <si>
    <t>Total no EU</t>
  </si>
  <si>
    <t>Marroc</t>
  </si>
  <si>
    <t>Regne Unit</t>
  </si>
  <si>
    <t>Colòmbia</t>
  </si>
  <si>
    <t>Argentina</t>
  </si>
  <si>
    <t>Equador</t>
  </si>
  <si>
    <t>Xina</t>
  </si>
  <si>
    <t>Senegal</t>
  </si>
  <si>
    <t>Bolívia</t>
  </si>
  <si>
    <t>Paraguai</t>
  </si>
  <si>
    <t>Brasil</t>
  </si>
  <si>
    <t>Mitjana 2020</t>
  </si>
  <si>
    <t>Absolut</t>
  </si>
  <si>
    <t>% sobre el total</t>
  </si>
  <si>
    <t>Agricultura, ramaderia, caça, silvicultura i pesca</t>
  </si>
  <si>
    <t>Indústries extractives</t>
  </si>
  <si>
    <t>Indústries manufactureres</t>
  </si>
  <si>
    <t>Subministrament d'energia elèctrica, gas, vapor i aire condicionat</t>
  </si>
  <si>
    <t>Subministrament d'aigua, activitats de sanejament, gestió de residus i descontaminació</t>
  </si>
  <si>
    <t>Comerç; reparació de vehicles de motor i bicicletes</t>
  </si>
  <si>
    <t>Transport i emmagatzematge</t>
  </si>
  <si>
    <t>Hoteleria</t>
  </si>
  <si>
    <t>Informació i comunicacions</t>
  </si>
  <si>
    <t>Activitats financeres i d'assegurances</t>
  </si>
  <si>
    <t>Activitats immobiliàries</t>
  </si>
  <si>
    <t>Activitats professionals científiques i tècniques</t>
  </si>
  <si>
    <t>Activitats administratives i serveis auxiliars</t>
  </si>
  <si>
    <t>Administració pública i defensa; Seguretat Social obligatòria</t>
  </si>
  <si>
    <t>Educació</t>
  </si>
  <si>
    <t>Activitats sanitàries i serveis centrals</t>
  </si>
  <si>
    <t>Activitats artístiques, recreatives i d'entreteniment</t>
  </si>
  <si>
    <t>Altres serveis</t>
  </si>
  <si>
    <t>Activitats de les llars com a ocupadors de personal domèstic i productor de béns i serveis per a ús propi</t>
  </si>
  <si>
    <t>Activitats d'organitzacions i organismes extraterritorials</t>
  </si>
  <si>
    <t>Sistema especial agrari</t>
  </si>
  <si>
    <t>Sistema especial de la llar</t>
  </si>
  <si>
    <t>Gen.</t>
  </si>
  <si>
    <t>Febr.</t>
  </si>
  <si>
    <t>Abr.</t>
  </si>
  <si>
    <t>Jul.</t>
  </si>
  <si>
    <t>Ag.</t>
  </si>
  <si>
    <t>Set.</t>
  </si>
  <si>
    <t>Oct.</t>
  </si>
  <si>
    <t>Nov.</t>
  </si>
  <si>
    <t>Des.</t>
  </si>
  <si>
    <t>Analfabets</t>
  </si>
  <si>
    <t>Educació primària incompleta</t>
  </si>
  <si>
    <t>Educació primària completa</t>
  </si>
  <si>
    <t>Educació secundària 1a etapa</t>
  </si>
  <si>
    <t>Educació secundària 2a etapa (batx.)</t>
  </si>
  <si>
    <t>Actius</t>
  </si>
  <si>
    <t>Educació secundària 2a etapa (FP)</t>
  </si>
  <si>
    <t>Ambos sexos</t>
  </si>
  <si>
    <t>Hombres</t>
  </si>
  <si>
    <t>Mujeres</t>
  </si>
  <si>
    <t>Educació superior</t>
  </si>
  <si>
    <t>04 Balears, Illes</t>
  </si>
  <si>
    <t>Total Nacional</t>
  </si>
  <si>
    <t xml:space="preserve">    Total</t>
  </si>
  <si>
    <t xml:space="preserve">    Analfabetos</t>
  </si>
  <si>
    <t xml:space="preserve">    Estudios primarios incompletos</t>
  </si>
  <si>
    <t xml:space="preserve">    Educación primaria</t>
  </si>
  <si>
    <t xml:space="preserve">    Primera etapa de Educación Secundaria y similar</t>
  </si>
  <si>
    <t xml:space="preserve">    Segunda etapa de educación secundaria, con orientación general</t>
  </si>
  <si>
    <t xml:space="preserve">    Segunda etapa de educación secundaria con orientación profesional (incluye educación postsecundaria no superior)</t>
  </si>
  <si>
    <t xml:space="preserve">    Educación Superior</t>
  </si>
  <si>
    <t>Població 16 i més</t>
  </si>
  <si>
    <t>Analfabetes</t>
  </si>
  <si>
    <t>Evolució de l'atur: Espanya-Illes Balears (diferència de les taxes trimestrals interanuals, 2016-2020)</t>
  </si>
  <si>
    <t>2014TI</t>
  </si>
  <si>
    <t>2014TII</t>
  </si>
  <si>
    <t>2014TIII</t>
  </si>
  <si>
    <t>2014TIV</t>
  </si>
  <si>
    <t>2017T1</t>
  </si>
  <si>
    <t>2015TI</t>
  </si>
  <si>
    <t>2017T2</t>
  </si>
  <si>
    <t>2015TII</t>
  </si>
  <si>
    <t>2017T3</t>
  </si>
  <si>
    <t>2015TIII</t>
  </si>
  <si>
    <t>2017T4</t>
  </si>
  <si>
    <t>2015TIV</t>
  </si>
  <si>
    <t>2018T1</t>
  </si>
  <si>
    <t>2016TI</t>
  </si>
  <si>
    <t>2018T2</t>
  </si>
  <si>
    <t>2016TII</t>
  </si>
  <si>
    <t>2018T3</t>
  </si>
  <si>
    <t>2016TIII</t>
  </si>
  <si>
    <t>2018T4</t>
  </si>
  <si>
    <t>2016TIV</t>
  </si>
  <si>
    <t>2019T1</t>
  </si>
  <si>
    <t>2017TI</t>
  </si>
  <si>
    <t>2019T2</t>
  </si>
  <si>
    <t>2017TII</t>
  </si>
  <si>
    <t>2019T3</t>
  </si>
  <si>
    <t>2017TIII</t>
  </si>
  <si>
    <t>2019T4</t>
  </si>
  <si>
    <t>2017TIV</t>
  </si>
  <si>
    <t xml:space="preserve">    2020T1</t>
  </si>
  <si>
    <t>2018TI</t>
  </si>
  <si>
    <t xml:space="preserve">    2020T2</t>
  </si>
  <si>
    <t>2018TII</t>
  </si>
  <si>
    <t xml:space="preserve">    2020T3</t>
  </si>
  <si>
    <t>2018TIII</t>
  </si>
  <si>
    <t xml:space="preserve">    2020T4</t>
  </si>
  <si>
    <t>2018TIV</t>
  </si>
  <si>
    <t>2019TI</t>
  </si>
  <si>
    <t>2019TII</t>
  </si>
  <si>
    <t>2019TIII</t>
  </si>
  <si>
    <t>2019TIV</t>
  </si>
  <si>
    <t>2020TI</t>
  </si>
  <si>
    <t>2020TII</t>
  </si>
  <si>
    <t>2020TIII</t>
  </si>
  <si>
    <t>2020TIV</t>
  </si>
  <si>
    <t>Dimensió 1: Retribucions salarials</t>
  </si>
  <si>
    <t>Dimensió 2: Seguretat en en el treball. Modalitats laborals</t>
  </si>
  <si>
    <t>Dimensió 3: Condicions laborals. Condicions de treball</t>
  </si>
  <si>
    <t>% d'ocupats que treballen més de 40 h</t>
  </si>
  <si>
    <t>Dimensió 3: Condicions laborals. Sinistralitat</t>
  </si>
  <si>
    <t>Gravetat d'accidents amb baixa</t>
  </si>
  <si>
    <t>Dimensió 3: Condicions laborals. Conciliació</t>
  </si>
  <si>
    <t>% d'ocupats en jornada continuada</t>
  </si>
  <si>
    <t>Dimensió 3: Condicions laborals. Formació i promoció</t>
  </si>
  <si>
    <t>Dimensió 3: Condicions laborals. Gènere</t>
  </si>
  <si>
    <t>Índex de quadres i gràfics II-1. Panorama general del mercat de treball</t>
  </si>
  <si>
    <t>Mitjana 2021</t>
  </si>
  <si>
    <t>1r trimestre de 2021</t>
  </si>
  <si>
    <t>2n trimestre de 2021</t>
  </si>
  <si>
    <t>3r trimestre de 2021</t>
  </si>
  <si>
    <t>4t trimestre de 2021</t>
  </si>
  <si>
    <t>UE 27*</t>
  </si>
  <si>
    <t>* Dades UE-27 corresponen a 2020</t>
  </si>
  <si>
    <t>Quadre IIA–1.1. Treballadors assalariats, autònoms i empreses per activitat econòmica (CNAE 09) a les Illes Balears (2020–2021)</t>
  </si>
  <si>
    <t>Taxes d'activitat per nivell formatiu assolit i gènere, 2021 (dones)</t>
  </si>
  <si>
    <t>Diferències d'atur per gènere i per comunitats autònomes (2021) (diferència entre les taxes d'atur femení i masculí a cada comunitat autònoma)</t>
  </si>
  <si>
    <t>2021TII</t>
  </si>
  <si>
    <t>2021TIII</t>
  </si>
  <si>
    <t>2021TIV</t>
  </si>
  <si>
    <t>2021TI</t>
  </si>
  <si>
    <t>Bulgaria</t>
  </si>
  <si>
    <t>Quadre IIA-1.2. Total d'afiliats estrangers (UE) a la Seguretat Social per nacionalitats i per règims a les Illes Balears (2021)</t>
  </si>
  <si>
    <t>Veneçuela</t>
  </si>
  <si>
    <t>Quadre IIA-1.3. Total d'afiliats estrangers (fora de la UE) a la Seguretat Social per nacionalitats i per règims a les Illes Balears (2021)</t>
  </si>
  <si>
    <t>Quadre IIA-1.4. Total d'afiliats estrangers per sectors d'activitat a les Illes Balears (règim general, mitjana 2020 i 2021)</t>
  </si>
  <si>
    <t>Total d'afiliats estrangers a la Seguretat Social a les Illes Balears (2021)</t>
  </si>
  <si>
    <t>Memòria sobre l'economia, el treball i la societat de les Illes Balears 2021</t>
  </si>
  <si>
    <t>Afiliacions al règim general de la Seguretat Social en equivalència a jornada completa a les Illes Balears (2015-2021)</t>
  </si>
  <si>
    <t>Quadre II-1-4.</t>
  </si>
  <si>
    <t>Quadre II-1.5.</t>
  </si>
  <si>
    <t>Quadre II-1.14.</t>
  </si>
  <si>
    <t>Evolució del pes de la població ocupada femenina sobre el total de població ocupada a les Illes Balears i Espanya (2014-2021)</t>
  </si>
  <si>
    <t>Creixement de l'ocupació per sectors d'activitat a les Illes Balears (2020-2021)</t>
  </si>
  <si>
    <t>Evolució de les afiliacions per tipus de contracte a les Illes Balears (2020-2021)</t>
  </si>
  <si>
    <t>Treballadors afiliats a les Illes Balears per illes (2020-2021)</t>
  </si>
  <si>
    <t>Taxa d'activitat per comunitats autònomes (2020-2021)</t>
  </si>
  <si>
    <t>Taxes d'ocupació per comunitats autònomes (2020-2021)</t>
  </si>
  <si>
    <t>Taxa d'activitat, d'ocupació i d'atur per sexes i per grups d'edat a les Illes Balears (2020-2021)</t>
  </si>
  <si>
    <t>Taxes d'atur per comunitats autònomes (2020-2021)</t>
  </si>
  <si>
    <t>Treballadors assalariats, autònoms i empreses per activitat econòmica (CNAE 09) a les Illes Balears (2020-2021)</t>
  </si>
  <si>
    <t>Evolució de l'ocupació a les Illes Balears (2010-2021)</t>
  </si>
  <si>
    <t>Evolució de la població ocupada (milers) per sectors d'activitat a les Illes Balears per trimestres (2014-2021)</t>
  </si>
  <si>
    <t>Taxa d'ocupació dels joves menors de 30 anys per comunitats autònomes (2021)</t>
  </si>
  <si>
    <t>Total d'afiliats estrangers (UE) a la Seguretat Social per nacionalitats i per règims a les Illes Balears (2021)</t>
  </si>
  <si>
    <t>Total d'afiliats estrangers (fora de la UE) a la Seguretat Social per nacionalitats i per règims a les Illes Balears (2021)</t>
  </si>
  <si>
    <t>Total d'afiliats estrangers per sectors d'activitat a les Illes Balears (règim general, mitjana 2020 i 2021)</t>
  </si>
  <si>
    <t>Taxes d'activitat per nivell formatiu assolit a Espanya i a les Balears (2021)</t>
  </si>
  <si>
    <t>Taxes d'activitat dels homes per nivell formatiu assolit a Espanya i a les Balears (2021)</t>
  </si>
  <si>
    <t>Taxes d'activitat de les dones per nivell formatiu assolit a Espanya i a les Balears (2021)</t>
  </si>
  <si>
    <t xml:space="preserve">Diferències d'atur per gènere i per comunitats autònomes (2021) (entre les taxes d'atur femení i masculí a cada comunitat autònoma)
</t>
  </si>
  <si>
    <t>Quadre II-1.3. Evolució del pes de la població ocupada femenina sobre el total de població ocupada a les Illes Balears i Espanya (2014-2021)</t>
  </si>
  <si>
    <t>Quadre II-1.4. Creixement de l'ocupació per sectors d'activitat a les Illes Balears (2020-2021)</t>
  </si>
  <si>
    <t>Quadre II-1.5. Treballadors en alta laboral segons el règim a les Illes Balears (2014-2021)</t>
  </si>
  <si>
    <t>Quadre II-1.6. Evolució de les afiliacions per tipus de contracte a les Illes Balears (2020-2021)</t>
  </si>
  <si>
    <t>Quadre II-1.7. Treballadors afiliats a les Illes Balears per illes (2020-2021)</t>
  </si>
  <si>
    <t>Quadre II-1.8. Total d'afiliats estrangers a la Seguretat Social a les Illes Balears (2021)</t>
  </si>
  <si>
    <t>Quadre II-1.9. Evolució de l'ocupació a les Illes Balears (2010-2021)</t>
  </si>
  <si>
    <t>Quadre II-1.10. Evolució de la població ocupada (milers) per sectors d'activitat a les Illes Balears per trimestres (2014-2021)</t>
  </si>
  <si>
    <t>Quadre II-1.11. Taxa d'activitat per comunitats autònomes (2020-2021)</t>
  </si>
  <si>
    <t>Quadre II-1.14. Taxa d'ocupació dels joves menors de 30 anys per comunitats autònomes (2021)</t>
  </si>
  <si>
    <t>Quadre II-1.16. Taxes d'atur per comunitats autònomes (2020-2021)</t>
  </si>
  <si>
    <t>Quadre II-1.17. Dimensions i indicadors de qualitat del treball (2021)</t>
  </si>
  <si>
    <t>Quadre II-1.18. Ponderacions establertes en els diversos escenaris, IQT (2021)</t>
  </si>
  <si>
    <t>Quadre II-1.1. Afiliacions al règim general de la Seguretat Social en equivalència a jornada completa a les Illes Balears (2015-2021)</t>
  </si>
  <si>
    <t>Quadre II-1.2. Treballadors i treballadores en alta laboral a les Illes Balears per sexe (2014-2021)</t>
  </si>
  <si>
    <t>Treballadors i treballadores en alta laboral a les Illes Balears per sexe (2014-2021)</t>
  </si>
  <si>
    <t>Treballadors i treballadores en alta laboral segons el règim a les Illes Balears (2014-2021)</t>
  </si>
  <si>
    <t xml:space="preserve">Quadre II-1.12. </t>
  </si>
  <si>
    <t>Quadre II-1.12. Taxa d'activitat, d'ocupació i d'atur per sexes i per grups d'edat a les Illes Balears (2020-2021)</t>
  </si>
  <si>
    <t>Quadre II-1.13.</t>
  </si>
  <si>
    <t>Quadre II-1.13. Taxes d'ocupació per comunitats autònomes (2020-2021)</t>
  </si>
  <si>
    <t>Gràfic IIA-1.6.</t>
  </si>
  <si>
    <t>L'Índex de qualitat del treball (IQT)</t>
  </si>
  <si>
    <t>Quadre II-1.19. Rànquing d'IQT de les comunitats autònomes segons les ponderacions establertes (2009-2021)</t>
  </si>
  <si>
    <t>Quadre IIA-1.5. Rànquing dels indicadors de qualitat del treball de les comunitats autònomes segons les dimensions establertes (2021)</t>
  </si>
  <si>
    <t>Quadre IIA-1.6. Rànquing dels indicadors de qualitat del treball de les comunitats autònomes segons les dimensions establertes (2021)</t>
  </si>
  <si>
    <t>Quadre IIA-1.7. Rànquing dels indicadors de qualitat del treball de les comunitats autònomes segons les dimensions establertes (2021)</t>
  </si>
  <si>
    <t>Quadre IIA-1.8. Rànquing dels indicadors de qualitat del treball de les comunitats autònomes segons les dimensions establertes (2021)</t>
  </si>
  <si>
    <t>Quadre IIA-1.9. Rànquing dels indicadors de qualitat del treball de les comunitats autònomes segons les dimensions establertes (2021)</t>
  </si>
  <si>
    <t>Quadre IIA-1.10. Rànquing dels indicadors de qualitat del treball de les comunitats autònomes segons les dimensions establertes (2021)</t>
  </si>
  <si>
    <t>Quadre IIA-1.11. Rànquing dels indicadors de qualitat del treball de les comunitats autònomes segons les dimensions establertes (2021)</t>
  </si>
  <si>
    <t>Quadre IIA-1.12. Rànquing dels indicadors de qualitat del treball de les comunitats autònomes segons les dimensions establertes (2021)</t>
  </si>
  <si>
    <t>Dimensions i indicadors de qualitat del treball (2021)</t>
  </si>
  <si>
    <t xml:space="preserve">Quadre II-1.17. </t>
  </si>
  <si>
    <t>Ponderacions establertes en els diversos escenaris, IQT (2021)</t>
  </si>
  <si>
    <t xml:space="preserve">Quadre II-1.18. </t>
  </si>
  <si>
    <t>Rànquing d'IQT de les comunitats autònomes segons les ponderacions establertes (2009-2021)</t>
  </si>
  <si>
    <t xml:space="preserve">Quadre II-1.19. </t>
  </si>
  <si>
    <t>Rànquing dels indicadors de qualitat del treball de les comunitats autònomes segons les dimensions establertes (2021)</t>
  </si>
  <si>
    <t>Quadre IIA-1.6.</t>
  </si>
  <si>
    <t>Població d'entre 18 i 24 anys que no ha completat el nivell d'educació secundària per comunitats autònomes (2021)</t>
  </si>
  <si>
    <t xml:space="preserve">Evolució de l'atur: Espanya-Illes Balears (diferència de les taxes trimestrals interanuals 2017-2021)
</t>
  </si>
  <si>
    <r>
      <t xml:space="preserve">Font: IBESTAT (2022). </t>
    </r>
    <r>
      <rPr>
        <sz val="8"/>
        <color rgb="FF000000"/>
        <rFont val="Arial"/>
        <family val="2"/>
      </rPr>
      <t>Afiliats i comptes de cotització a la Seguretat Social (dades TGSS).</t>
    </r>
    <r>
      <rPr>
        <i/>
        <sz val="8"/>
        <color rgb="FF000000"/>
        <rFont val="Arial"/>
        <family val="2"/>
        <charset val="1"/>
      </rPr>
      <t xml:space="preserve"> Disponible a: </t>
    </r>
    <r>
      <rPr>
        <sz val="8"/>
        <color rgb="FF000000"/>
        <rFont val="Arial"/>
        <family val="2"/>
      </rPr>
      <t>https://ibestat.caib.es/ibestat/estadistiques/treball/afiliacions-seguretat-social/c6d84018-046c-4e4e-b111-fb2f17416531</t>
    </r>
    <r>
      <rPr>
        <i/>
        <sz val="8"/>
        <color rgb="FF000000"/>
        <rFont val="Arial"/>
        <family val="2"/>
        <charset val="1"/>
      </rPr>
      <t xml:space="preserve"> (Accedit: 26 juliol 2022)</t>
    </r>
  </si>
  <si>
    <r>
      <t xml:space="preserve">Font: Tesorería de la Seguridad Social (2022). </t>
    </r>
    <r>
      <rPr>
        <sz val="8"/>
        <rFont val="Arial"/>
        <family val="2"/>
      </rPr>
      <t>Afiliaciones en alta laboral.</t>
    </r>
    <r>
      <rPr>
        <i/>
        <sz val="8"/>
        <rFont val="Arial"/>
        <family val="2"/>
        <charset val="1"/>
      </rPr>
      <t xml:space="preserve"> Disponible a: </t>
    </r>
    <r>
      <rPr>
        <sz val="8"/>
        <rFont val="Arial"/>
        <family val="2"/>
      </rPr>
      <t>https://www.seg-social.es/wps/portal/wss/internet/EstadisticasPresupuestosEstudios/Estadisticas/EST8/EST10</t>
    </r>
    <r>
      <rPr>
        <i/>
        <sz val="8"/>
        <rFont val="Arial"/>
        <family val="2"/>
        <charset val="1"/>
      </rPr>
      <t xml:space="preserve"> (Accedit: 28 juny 2022)</t>
    </r>
  </si>
  <si>
    <r>
      <t xml:space="preserve">Font: Tesorería de la Seguridad Social (2022). </t>
    </r>
    <r>
      <rPr>
        <sz val="8"/>
        <rFont val="Arial"/>
        <family val="2"/>
      </rPr>
      <t>Afiliaciones en alta laboral</t>
    </r>
    <r>
      <rPr>
        <i/>
        <sz val="8"/>
        <rFont val="Arial"/>
        <family val="2"/>
        <charset val="1"/>
      </rPr>
      <t xml:space="preserve">. Disponible a: </t>
    </r>
    <r>
      <rPr>
        <sz val="8"/>
        <rFont val="Arial"/>
        <family val="2"/>
      </rPr>
      <t>https://www.seg-social.es/wps/portal/wss/internet/EstadisticasPresupuestosEstudios/Estadisticas/EST8/EST10</t>
    </r>
    <r>
      <rPr>
        <i/>
        <sz val="8"/>
        <rFont val="Arial"/>
        <family val="2"/>
        <charset val="1"/>
      </rPr>
      <t xml:space="preserve"> (Accedit: 28 juny 2022)</t>
    </r>
  </si>
  <si>
    <t>% var. interanual</t>
  </si>
  <si>
    <t>% var. 2021-2020</t>
  </si>
  <si>
    <t>(1) Afiliacions al règim general. El total d'afiliats contractats inclou la categoria «no consta». El sumatori d'indefinits i de temporals no es correspon amb el total.</t>
  </si>
  <si>
    <r>
      <t xml:space="preserve">Font: INE (2022). </t>
    </r>
    <r>
      <rPr>
        <sz val="8"/>
        <rFont val="Arial"/>
        <family val="2"/>
      </rPr>
      <t>Encuesta de población activa</t>
    </r>
    <r>
      <rPr>
        <i/>
        <sz val="8"/>
        <rFont val="Arial"/>
        <family val="2"/>
        <charset val="1"/>
      </rPr>
      <t xml:space="preserve">. Disponible a: </t>
    </r>
    <r>
      <rPr>
        <sz val="8"/>
        <rFont val="Arial"/>
        <family val="2"/>
      </rPr>
      <t>https://www.ine.es/dyngs/INEbase/operacion.htm?c=Estadistica_C&amp;cid=1254736176918&amp;menu=resultados&amp;secc=1254736195129&amp;idp=1254735976595</t>
    </r>
    <r>
      <rPr>
        <i/>
        <sz val="8"/>
        <rFont val="Arial"/>
        <family val="2"/>
        <charset val="1"/>
      </rPr>
      <t xml:space="preserve"> (Accedit: 29 juny 2022)</t>
    </r>
  </si>
  <si>
    <t>Var. 2021-2020 (abs.)</t>
  </si>
  <si>
    <r>
      <t xml:space="preserve">Font: INE (2022). </t>
    </r>
    <r>
      <rPr>
        <sz val="8"/>
        <rFont val="Arial"/>
        <family val="2"/>
      </rPr>
      <t>Encuesta de población activa.</t>
    </r>
    <r>
      <rPr>
        <i/>
        <sz val="8"/>
        <rFont val="Arial"/>
        <family val="2"/>
        <charset val="1"/>
      </rPr>
      <t xml:space="preserve"> Disponible a: </t>
    </r>
    <r>
      <rPr>
        <sz val="8"/>
        <rFont val="Arial"/>
        <family val="2"/>
      </rPr>
      <t>https://www.ine.es/dyngs/INEbase/operacion.htm?c=Estadistica_C&amp;cid=1254736176918&amp;menu=resultados&amp;secc=1254736195129&amp;idp=1254735976595</t>
    </r>
    <r>
      <rPr>
        <i/>
        <sz val="8"/>
        <rFont val="Arial"/>
        <family val="2"/>
        <charset val="1"/>
      </rPr>
      <t xml:space="preserve"> (Accedit: 29 juny 2022)</t>
    </r>
  </si>
  <si>
    <r>
      <t xml:space="preserve">Font: INE (2022). </t>
    </r>
    <r>
      <rPr>
        <sz val="8"/>
        <rFont val="Arial"/>
        <family val="2"/>
      </rPr>
      <t>Encuesta de población activa</t>
    </r>
    <r>
      <rPr>
        <i/>
        <sz val="8"/>
        <rFont val="Arial"/>
        <family val="2"/>
        <charset val="1"/>
      </rPr>
      <t>. Disponible a:</t>
    </r>
    <r>
      <rPr>
        <sz val="8"/>
        <rFont val="Arial"/>
        <family val="2"/>
      </rPr>
      <t xml:space="preserve"> https://www.ine.es/dyngs/INEbase/operacion.htm?c=Estadistica_C&amp;cid=1254736176918&amp;menu=resultados&amp;secc=1254736195129&amp;idp=1254735976595</t>
    </r>
    <r>
      <rPr>
        <i/>
        <sz val="8"/>
        <rFont val="Arial"/>
        <family val="2"/>
        <charset val="1"/>
      </rPr>
      <t xml:space="preserve"> (Accedit: 29 juny 2022)</t>
    </r>
  </si>
  <si>
    <t>Quadre II-1.15. Població d'entre 18 i 24 anys que no ha completat el nivell d'educació secundària per comunitats autònomes (2021)</t>
  </si>
  <si>
    <t>—</t>
  </si>
  <si>
    <t>Taxes d'activitat per nivell formatiu assolit a Espanya i a les Balears (2021) (ambdós sexes)</t>
  </si>
  <si>
    <r>
      <t>Font: INE (2022).</t>
    </r>
    <r>
      <rPr>
        <sz val="8"/>
        <color rgb="FF000000"/>
        <rFont val="Arial"/>
        <family val="2"/>
      </rPr>
      <t xml:space="preserve"> Encuesta de población activa</t>
    </r>
    <r>
      <rPr>
        <i/>
        <sz val="8"/>
        <color rgb="FF000000"/>
        <rFont val="Arial"/>
        <family val="2"/>
        <charset val="1"/>
      </rPr>
      <t xml:space="preserve">. Disponible a: </t>
    </r>
    <r>
      <rPr>
        <sz val="8"/>
        <color rgb="FF000000"/>
        <rFont val="Arial"/>
        <family val="2"/>
      </rPr>
      <t>https://www.ine.es/dyngs/INEbase/operacion.htm?c=Estadistica_C&amp;cid=1254736176918&amp;menu=resultados&amp;secc=1254736195129&amp;idp=1254735976595</t>
    </r>
    <r>
      <rPr>
        <i/>
        <sz val="8"/>
        <color rgb="FF000000"/>
        <rFont val="Arial"/>
        <family val="2"/>
        <charset val="1"/>
      </rPr>
      <t xml:space="preserve"> (Accedit: 29 juny 2022)</t>
    </r>
  </si>
  <si>
    <t>Taxes d'activitat per nivell formatiu assolit i gènere (2021) (homes)</t>
  </si>
  <si>
    <r>
      <t xml:space="preserve">Font: INE (2022). </t>
    </r>
    <r>
      <rPr>
        <sz val="8"/>
        <color rgb="FF000000"/>
        <rFont val="Arial"/>
        <family val="2"/>
      </rPr>
      <t>Encuesta de población activa</t>
    </r>
    <r>
      <rPr>
        <i/>
        <sz val="8"/>
        <color rgb="FF000000"/>
        <rFont val="Arial"/>
        <family val="2"/>
        <charset val="1"/>
      </rPr>
      <t xml:space="preserve">. Disponible a: </t>
    </r>
    <r>
      <rPr>
        <sz val="8"/>
        <color rgb="FF000000"/>
        <rFont val="Arial"/>
        <family val="2"/>
      </rPr>
      <t xml:space="preserve">https://www.ine.es/dyngs/INEbase/operacion.htm?c=Estadistica_C&amp;cid=1254736176918&amp;menu=resultados&amp;secc=1254736195129&amp;idp=1254735976595 </t>
    </r>
    <r>
      <rPr>
        <i/>
        <sz val="8"/>
        <color rgb="FF000000"/>
        <rFont val="Arial"/>
        <family val="2"/>
        <charset val="1"/>
      </rPr>
      <t>(Accedit: 29 juny 2022)</t>
    </r>
  </si>
  <si>
    <r>
      <t xml:space="preserve">Font: INE (2022). Encuesta de población activa. Disponible a: </t>
    </r>
    <r>
      <rPr>
        <sz val="8"/>
        <color rgb="FF000000"/>
        <rFont val="Arial"/>
        <family val="2"/>
      </rPr>
      <t xml:space="preserve">https://www.ine.es/dyngs/INEbase/operacion.htm?c=Estadistica_C&amp;cid=1254736176918&amp;menu=resultados&amp;secc=1254736195129&amp;idp=1254735976595 </t>
    </r>
    <r>
      <rPr>
        <i/>
        <sz val="8"/>
        <color rgb="FF000000"/>
        <rFont val="Arial"/>
        <family val="2"/>
        <charset val="1"/>
      </rPr>
      <t>(Accedit: 29 juny 2022)</t>
    </r>
  </si>
  <si>
    <r>
      <t xml:space="preserve">Font: INE (2022). </t>
    </r>
    <r>
      <rPr>
        <sz val="8"/>
        <color rgb="FF000000"/>
        <rFont val="Arial"/>
        <family val="2"/>
      </rPr>
      <t>Encuesta de población activa</t>
    </r>
    <r>
      <rPr>
        <i/>
        <sz val="8"/>
        <color rgb="FF000000"/>
        <rFont val="Arial"/>
        <family val="2"/>
        <charset val="1"/>
      </rPr>
      <t>. Disponible a:</t>
    </r>
    <r>
      <rPr>
        <sz val="8"/>
        <color rgb="FF000000"/>
        <rFont val="Arial"/>
        <family val="2"/>
      </rPr>
      <t xml:space="preserve"> https://www.ine.es/dyngs/INEbase/operacion.htm?c=Estadistica_C&amp;cid=1254736176918&amp;menu=resultados&amp;secc=1254736195129&amp;idp=1254735976595</t>
    </r>
    <r>
      <rPr>
        <i/>
        <sz val="8"/>
        <color rgb="FF000000"/>
        <rFont val="Arial"/>
        <family val="2"/>
        <charset val="1"/>
      </rPr>
      <t xml:space="preserve"> (Accedit: 29 juny 2022)</t>
    </r>
  </si>
  <si>
    <t>% de població en llars de baixa intensitat de treball</t>
  </si>
  <si>
    <t>Risc de quedar a l’atur</t>
  </si>
  <si>
    <t>Taxa neta de cobertura de prestacions per atur</t>
  </si>
  <si>
    <t>% de treballadors afectats per un ERO</t>
  </si>
  <si>
    <t>Autonomia en el lloc de feina</t>
  </si>
  <si>
    <t>% d'ocupats que treballen dissabte, diumenge, final de capvespre o nit</t>
  </si>
  <si>
    <t>Risc de quedar a l’atur D/H</t>
  </si>
  <si>
    <t>% d'ocupats que treballen al domicili particular D/H</t>
  </si>
  <si>
    <r>
      <t xml:space="preserve">Font: Garcia, G.; Parellada, M.; Puiggròs, A.; Ribas, M. (2020). </t>
    </r>
    <r>
      <rPr>
        <sz val="8"/>
        <rFont val="Arial"/>
        <family val="2"/>
      </rPr>
      <t>La qualitat del treball a les Illes Balears, 2009-2018</t>
    </r>
    <r>
      <rPr>
        <i/>
        <sz val="8"/>
        <rFont val="Arial"/>
        <family val="2"/>
        <charset val="1"/>
      </rPr>
      <t xml:space="preserve">. Consell Econòmic i Social de les Illes Balears. Disponible a: </t>
    </r>
    <r>
      <rPr>
        <sz val="8"/>
        <rFont val="Arial"/>
        <family val="2"/>
      </rPr>
      <t>https://www.caib.es/sites/ces/ca/n/la_qualitat_del_treball_a_les_illes_balears_2009_2018/</t>
    </r>
  </si>
  <si>
    <t>Condicions laborals</t>
  </si>
  <si>
    <r>
      <t xml:space="preserve">Font: Garcia, G.; Parellada, M.; Puiggròs, A.; Ribas, M. (2020). </t>
    </r>
    <r>
      <rPr>
        <sz val="8"/>
        <rFont val="Arial"/>
        <family val="2"/>
      </rPr>
      <t>La qualitat del treball a les Illes Balears, 2009-2018.</t>
    </r>
    <r>
      <rPr>
        <i/>
        <sz val="8"/>
        <rFont val="Arial"/>
        <family val="2"/>
        <charset val="1"/>
      </rPr>
      <t xml:space="preserve"> Consell Econòmic i Social de les Illes Balears. Disponible a: </t>
    </r>
    <r>
      <rPr>
        <sz val="8"/>
        <rFont val="Arial"/>
        <family val="2"/>
      </rPr>
      <t>https://www.caib.es/sites/ces/ca/n/la_qualitat_del_treball_a_les_illes_balears_2009_2018/</t>
    </r>
  </si>
  <si>
    <t>Escenari d'estabilitat</t>
  </si>
  <si>
    <r>
      <t xml:space="preserve">Font: Actualització de l'IQT a partir de la metodologia de Garcia, G.; Parellada, M.; Puiggròs, A.; Ribas, M. (2020). </t>
    </r>
    <r>
      <rPr>
        <sz val="8"/>
        <rFont val="Arial"/>
        <family val="2"/>
      </rPr>
      <t>La qualitat del treball a les Illes Balears, 2009-2018.</t>
    </r>
    <r>
      <rPr>
        <i/>
        <sz val="8"/>
        <rFont val="Arial"/>
        <family val="2"/>
        <charset val="1"/>
      </rPr>
      <t xml:space="preserve"> Consell Econòmic i Social de les Illes Balears. Disponible a:</t>
    </r>
    <r>
      <rPr>
        <sz val="8"/>
        <rFont val="Arial"/>
        <family val="2"/>
      </rPr>
      <t xml:space="preserve"> https://www.caib.es/sites/ces/ca/n/la_qualitat_del_treball_a_les_illes_balears_2009_2018/</t>
    </r>
  </si>
  <si>
    <r>
      <t xml:space="preserve">Font: Actualització de l'IQT a partir de la metodologia de Garcia, G.; Parellada, M.; Puiggròs, A.; Ribas, M. (2020). </t>
    </r>
    <r>
      <rPr>
        <sz val="8"/>
        <rFont val="Arial"/>
        <family val="2"/>
      </rPr>
      <t xml:space="preserve">La qualitat del treball a les Illes Balears, 2009-2018. </t>
    </r>
    <r>
      <rPr>
        <i/>
        <sz val="8"/>
        <rFont val="Arial"/>
        <family val="2"/>
        <charset val="1"/>
      </rPr>
      <t xml:space="preserve">Consell Econòmic i Social de les Illes Balears. Disponible a: </t>
    </r>
    <r>
      <rPr>
        <sz val="8"/>
        <rFont val="Arial"/>
        <family val="2"/>
      </rPr>
      <t>https://www.caib.es/sites/ces/ca/n/la_qualitat_del_treball_a_les_illes_balears_2009_2018/</t>
    </r>
  </si>
  <si>
    <t>Dimensió 2: Seguretat en el treball. Seguretat</t>
  </si>
  <si>
    <r>
      <t xml:space="preserve">Font: Actualització de l'IQT a partir de la metodologia de Garcia, G.; Parellada, M.; Puiggròs, A.; Ribas, M. (2020). </t>
    </r>
    <r>
      <rPr>
        <sz val="8"/>
        <rFont val="Arial"/>
        <family val="2"/>
      </rPr>
      <t>La qualitat del treball a les Illes Balears, 2009-2018</t>
    </r>
    <r>
      <rPr>
        <i/>
        <sz val="8"/>
        <rFont val="Arial"/>
        <family val="2"/>
        <charset val="1"/>
      </rPr>
      <t>. Consell Econòmic i Social de les Illes Balears. Disponible a:</t>
    </r>
    <r>
      <rPr>
        <sz val="8"/>
        <rFont val="Arial"/>
        <family val="2"/>
      </rPr>
      <t xml:space="preserve"> https://www.caib.es/sites/ces/ca/n/la_qualitat_del_treball_a_les_illes_balears_2009_2018/</t>
    </r>
  </si>
  <si>
    <r>
      <t xml:space="preserve">Font: Actualització de l'IQT a partir de la metodologia de Garcia, G.; Parellada, M.; Puiggròs, A.; Ribas, M. (2020). </t>
    </r>
    <r>
      <rPr>
        <sz val="8"/>
        <rFont val="Arial"/>
        <family val="2"/>
      </rPr>
      <t>La qualitat del treball a les Illes Balears, 2009-2018</t>
    </r>
    <r>
      <rPr>
        <i/>
        <sz val="8"/>
        <rFont val="Arial"/>
        <family val="2"/>
        <charset val="1"/>
      </rPr>
      <t xml:space="preserve">. Consell Econòmic i Social de les Illes Balears. Disponible a: </t>
    </r>
    <r>
      <rPr>
        <sz val="8"/>
        <rFont val="Arial"/>
        <family val="2"/>
      </rPr>
      <t>https://www.caib.es/sites/ces/ca/n/la_qualitat_del_treball_a_les_illes_balears_2009_2018/</t>
    </r>
  </si>
  <si>
    <r>
      <t xml:space="preserve">Font: Actualització de l'IQT a partir de la metodologia de Garcia, G.; Parellada, M.; Puiggròs, A.; Ribas, M. (2020). </t>
    </r>
    <r>
      <rPr>
        <sz val="8"/>
        <rFont val="Arial"/>
        <family val="2"/>
      </rPr>
      <t>La qualitat del treball a les Illes Balears, 2009-2018.</t>
    </r>
    <r>
      <rPr>
        <i/>
        <sz val="8"/>
        <rFont val="Arial"/>
        <family val="2"/>
        <charset val="1"/>
      </rPr>
      <t xml:space="preserve"> Consell Econòmic i Social de les Illes Balears. Disponible a: </t>
    </r>
    <r>
      <rPr>
        <sz val="8"/>
        <rFont val="Arial"/>
        <family val="2"/>
      </rPr>
      <t>https://www.caib.es/sites/ces/ca/n/la_qualitat_del_treball_a_les_illes_balears_2009_2018/</t>
    </r>
  </si>
  <si>
    <t>% d'ocupats que treballen dissabte, diumenge, final del capvespre o nit</t>
  </si>
  <si>
    <t>Dimensió 1.</t>
  </si>
  <si>
    <t>Retribucions</t>
  </si>
  <si>
    <t>Dimensió 2.</t>
  </si>
  <si>
    <t>Seguretat en el treball</t>
  </si>
  <si>
    <t>Dimensió 3.</t>
  </si>
  <si>
    <r>
      <t xml:space="preserve">Font: Tesorería de la Seguridad Social (2022). </t>
    </r>
    <r>
      <rPr>
        <sz val="8"/>
        <rFont val="Arial"/>
        <family val="2"/>
      </rPr>
      <t>Afiliaciones en alta laboral.</t>
    </r>
    <r>
      <rPr>
        <i/>
        <sz val="8"/>
        <rFont val="Arial"/>
        <family val="2"/>
      </rPr>
      <t xml:space="preserve"> Disponible a:</t>
    </r>
    <r>
      <rPr>
        <sz val="8"/>
        <rFont val="Arial"/>
        <family val="2"/>
      </rPr>
      <t xml:space="preserve"> https://www.seg-social.es/wps/portal/wss/internet/EstadisticasPresupuestosEstudios/Estadisticas/EST8/EST10</t>
    </r>
    <r>
      <rPr>
        <i/>
        <sz val="8"/>
        <rFont val="Arial"/>
        <family val="2"/>
      </rPr>
      <t xml:space="preserve"> (Accedit: 28 juny 2022)</t>
    </r>
  </si>
  <si>
    <r>
      <t xml:space="preserve">Font: Tesorería de la Seguridad Social (2022). </t>
    </r>
    <r>
      <rPr>
        <sz val="8"/>
        <color rgb="FF000000"/>
        <rFont val="Arial"/>
        <family val="2"/>
      </rPr>
      <t>Afiliaciones en alta laboral</t>
    </r>
    <r>
      <rPr>
        <i/>
        <sz val="8"/>
        <color rgb="FF000000"/>
        <rFont val="Arial"/>
        <family val="2"/>
      </rPr>
      <t>. Disponible a:</t>
    </r>
    <r>
      <rPr>
        <sz val="8"/>
        <color rgb="FF000000"/>
        <rFont val="Arial"/>
        <family val="2"/>
      </rPr>
      <t xml:space="preserve"> https://www.seg-social.es/wps/portal/wss/internet/EstadisticasPresupuestosEstudios/Estadisticas/EST8/EST10 </t>
    </r>
    <r>
      <rPr>
        <i/>
        <sz val="8"/>
        <color rgb="FF000000"/>
        <rFont val="Arial"/>
        <family val="2"/>
      </rPr>
      <t>(Accedit: 28 juny 2022)</t>
    </r>
  </si>
  <si>
    <r>
      <t xml:space="preserve">Font: Tesorería de la Seguridad Social (2022). </t>
    </r>
    <r>
      <rPr>
        <sz val="8"/>
        <rFont val="Arial"/>
        <family val="2"/>
      </rPr>
      <t>Afiliaciones en alta laboral</t>
    </r>
    <r>
      <rPr>
        <i/>
        <sz val="8"/>
        <rFont val="Arial"/>
        <family val="2"/>
      </rPr>
      <t>. Disponible a:</t>
    </r>
    <r>
      <rPr>
        <sz val="8"/>
        <rFont val="Arial"/>
        <family val="2"/>
      </rPr>
      <t xml:space="preserve"> https://www.seg-social.es/wps/portal/wss/internet/EstadisticasPresupuestosEstudios/Estadisticas/EST8/EST10</t>
    </r>
    <r>
      <rPr>
        <i/>
        <sz val="8"/>
        <rFont val="Arial"/>
        <family val="2"/>
      </rPr>
      <t xml:space="preserve"> (Accedit: 28 juny 2022)</t>
    </r>
  </si>
  <si>
    <r>
      <t xml:space="preserve">Font: Tesorería de la Seguridad Social (2022). </t>
    </r>
    <r>
      <rPr>
        <sz val="8"/>
        <rFont val="Arial"/>
        <family val="2"/>
      </rPr>
      <t>Afiliaciones en alta laboral.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 xml:space="preserve">https://www.seg-social.es/wps/portal/wss/internet/EstadisticasPresupuestosEstudios/Estadisticas/EST8/EST10 </t>
    </r>
    <r>
      <rPr>
        <i/>
        <sz val="8"/>
        <rFont val="Arial"/>
        <family val="2"/>
      </rPr>
      <t>(Accedit: 28 juny 2022)</t>
    </r>
  </si>
  <si>
    <r>
      <t xml:space="preserve">Font: INE (2022). </t>
    </r>
    <r>
      <rPr>
        <sz val="8"/>
        <rFont val="Arial"/>
        <family val="2"/>
      </rPr>
      <t>Encuesta de población activa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https://www.ine.es/dyngs/INEbase/operacion.htm?c=Estadistica_C&amp;cid=1254736176918&amp;menu=resultados&amp;secc=1254736195129&amp;idp=1254735976595</t>
    </r>
    <r>
      <rPr>
        <i/>
        <sz val="8"/>
        <rFont val="Arial"/>
        <family val="2"/>
      </rPr>
      <t xml:space="preserve"> (Accedit: 29 juny 2022)</t>
    </r>
  </si>
  <si>
    <r>
      <t xml:space="preserve">Font: INE (2022). </t>
    </r>
    <r>
      <rPr>
        <sz val="8"/>
        <rFont val="Arial"/>
        <family val="2"/>
      </rPr>
      <t>Encuesta de población activa.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https://www.ine.es/dyngs/INEbase/operacion.htm?c=Estadistica_C&amp;cid=1254736176918&amp;menu=resultados&amp;secc=1254736195129&amp;idp=1254735976595</t>
    </r>
    <r>
      <rPr>
        <i/>
        <sz val="8"/>
        <rFont val="Arial"/>
        <family val="2"/>
      </rPr>
      <t xml:space="preserve"> (Accedit: 29 juny 2022)</t>
    </r>
  </si>
  <si>
    <r>
      <t xml:space="preserve">Font: Ministerio de Educación y Formación Profesional (2022). </t>
    </r>
    <r>
      <rPr>
        <sz val="8"/>
        <rFont val="Arial"/>
        <family val="2"/>
      </rPr>
      <t>Las cifras de educación en España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 xml:space="preserve">https://www.educacionyfp.gob.es/servicios-al-ciudadano/estadisticas/indicadores/cifras-educacion-espana.html </t>
    </r>
    <r>
      <rPr>
        <i/>
        <sz val="8"/>
        <rFont val="Arial"/>
        <family val="2"/>
      </rPr>
      <t>(Accedit: 29 juny 2022)</t>
    </r>
  </si>
  <si>
    <r>
      <t>Font: INE (2022).</t>
    </r>
    <r>
      <rPr>
        <sz val="8"/>
        <rFont val="Arial"/>
        <family val="2"/>
      </rPr>
      <t xml:space="preserve"> Encuesta de población activa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https://www.ine.es/dyngs/INEbase/operacion.htm?c=Estadistica_C&amp;cid=1254736176918&amp;menu=resultados&amp;secc=1254736195129&amp;idp=1254735976595</t>
    </r>
    <r>
      <rPr>
        <i/>
        <sz val="8"/>
        <rFont val="Arial"/>
        <family val="2"/>
      </rPr>
      <t xml:space="preserve"> (Accedit: 29 juny 2022)</t>
    </r>
  </si>
  <si>
    <r>
      <t xml:space="preserve">Font: Tesorería de la Seguridad Social (2022). </t>
    </r>
    <r>
      <rPr>
        <sz val="8"/>
        <rFont val="Arial"/>
        <family val="2"/>
      </rPr>
      <t>Afiliaciones en alta laboral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https://www.seg-social.es/wps/portal/wss/internet/EstadisticasPresupuestosEstudios/Estadisticas/EST8/EST10</t>
    </r>
    <r>
      <rPr>
        <i/>
        <sz val="8"/>
        <rFont val="Arial"/>
        <family val="2"/>
      </rPr>
      <t xml:space="preserve"> (Accedit: 28 juny 2022)</t>
    </r>
  </si>
  <si>
    <r>
      <t xml:space="preserve">Font: Tesorería de la Seguridad Social (2022). </t>
    </r>
    <r>
      <rPr>
        <sz val="8"/>
        <rFont val="Arial"/>
        <family val="2"/>
      </rPr>
      <t>Afiliaciones en alta laboral.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https://www.seg-social.es/wps/portal/wss/internet/EstadisticasPresupuestosEstudios/Estadisticas/EST8/EST10</t>
    </r>
    <r>
      <rPr>
        <i/>
        <sz val="8"/>
        <rFont val="Arial"/>
        <family val="2"/>
      </rPr>
      <t xml:space="preserve"> (Accedit: 28 juny 2022)</t>
    </r>
  </si>
  <si>
    <r>
      <t xml:space="preserve">Font: Tesorería de la Seguridad Social (2022). </t>
    </r>
    <r>
      <rPr>
        <sz val="8"/>
        <rFont val="Arial"/>
        <family val="2"/>
      </rPr>
      <t>Afiliaciones en alta laboral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https://www.seg-social.es/wps/portal/wss/internet/Estadisticas.PresupuestosEstudios/Estadisticas/EST8/EST10</t>
    </r>
    <r>
      <rPr>
        <i/>
        <sz val="8"/>
        <rFont val="Arial"/>
        <family val="2"/>
      </rPr>
      <t xml:space="preserve"> (Accedit: 28 juny 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</si>
</sst>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0.0"/>
    <numFmt numFmtId="166" formatCode="#,##0.0"/>
    <numFmt numFmtId="167" formatCode="_-* #,##0.00\ _P_t_s_-;\-* #,##0.00\ _P_t_s_-;_-* \-??\ _P_t_s_-;_-@_-"/>
    <numFmt numFmtId="168" formatCode="###0"/>
  </numFmts>
  <fonts count="31">
    <font>
      <sz val="10"/>
      <name val="Arial"/>
      <family val="2"/>
      <charset val="1"/>
    </font>
    <font>
      <b/>
      <sz val="10"/>
      <name val="Arial"/>
      <family val="2"/>
      <charset val="1"/>
    </font>
    <font>
      <b/>
      <sz val="11"/>
      <color rgb="FFFFFFFF"/>
      <name val="Arial"/>
      <family val="2"/>
      <charset val="1"/>
    </font>
    <font>
      <u/>
      <sz val="10"/>
      <color rgb="FF0563C1"/>
      <name val="Arial"/>
      <family val="2"/>
      <charset val="1"/>
    </font>
    <font>
      <sz val="10"/>
      <color rgb="FF000000"/>
      <name val="Arial"/>
      <family val="2"/>
      <charset val="1"/>
    </font>
    <font>
      <sz val="8"/>
      <name val="Arial"/>
      <family val="2"/>
      <charset val="1"/>
    </font>
    <font>
      <b/>
      <sz val="8"/>
      <color rgb="FFFFFFFF"/>
      <name val="Arial"/>
      <family val="2"/>
      <charset val="1"/>
    </font>
    <font>
      <b/>
      <sz val="8"/>
      <name val="Arial"/>
      <family val="2"/>
      <charset val="1"/>
    </font>
    <font>
      <sz val="8"/>
      <color rgb="FF000000"/>
      <name val="Arial"/>
      <family val="2"/>
      <charset val="1"/>
    </font>
    <font>
      <i/>
      <sz val="8"/>
      <name val="Arial"/>
      <family val="2"/>
      <charset val="1"/>
    </font>
    <font>
      <b/>
      <sz val="8"/>
      <color rgb="FF000000"/>
      <name val="Arial"/>
      <family val="2"/>
      <charset val="1"/>
    </font>
    <font>
      <i/>
      <sz val="8"/>
      <color rgb="FF000000"/>
      <name val="Arial"/>
      <family val="2"/>
      <charset val="1"/>
    </font>
    <font>
      <sz val="8"/>
      <color rgb="FFFF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9"/>
      <color rgb="FF000000"/>
      <name val="Arial"/>
      <family val="2"/>
      <charset val="1"/>
    </font>
    <font>
      <sz val="9"/>
      <name val="Arial"/>
      <family val="2"/>
      <charset val="1"/>
    </font>
    <font>
      <sz val="10"/>
      <name val="Arial"/>
      <family val="2"/>
      <charset val="1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b/>
      <sz val="8"/>
      <color rgb="FFFFFFFF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i/>
      <sz val="8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A6A6A6"/>
        <bgColor rgb="FFB2B2B2"/>
      </patternFill>
    </fill>
    <fill>
      <patternFill patternType="solid">
        <fgColor rgb="FF808080"/>
        <bgColor rgb="FF878787"/>
      </patternFill>
    </fill>
    <fill>
      <patternFill patternType="solid">
        <fgColor rgb="FFFFCC00"/>
        <bgColor rgb="FFFFC000"/>
      </patternFill>
    </fill>
    <fill>
      <patternFill patternType="solid">
        <fgColor rgb="FFC0C0C0"/>
        <bgColor rgb="FFBFBFBF"/>
      </patternFill>
    </fill>
    <fill>
      <patternFill patternType="solid">
        <fgColor rgb="FFB2B2B2"/>
        <bgColor rgb="FFA6A6A6"/>
      </patternFill>
    </fill>
    <fill>
      <patternFill patternType="solid">
        <fgColor rgb="FFDDDDDD"/>
        <bgColor rgb="FFDDEEEC"/>
      </patternFill>
    </fill>
    <fill>
      <patternFill patternType="solid">
        <fgColor rgb="FF89BEBA"/>
        <bgColor rgb="FF8FAADC"/>
      </patternFill>
    </fill>
    <fill>
      <patternFill patternType="solid">
        <fgColor rgb="FFDDEEEC"/>
        <bgColor rgb="FFF3F4F7"/>
      </patternFill>
    </fill>
    <fill>
      <patternFill patternType="solid">
        <fgColor rgb="FFF3F4F7"/>
        <bgColor rgb="FFFFFFFF"/>
      </patternFill>
    </fill>
    <fill>
      <patternFill patternType="solid">
        <fgColor rgb="FFBFBFBF"/>
        <bgColor rgb="FFC0C0C0"/>
      </patternFill>
    </fill>
    <fill>
      <patternFill patternType="solid">
        <fgColor rgb="FFFFCC00"/>
        <bgColor rgb="FFFFCC00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2">
    <xf numFmtId="0" fontId="0" fillId="0" borderId="0"/>
    <xf numFmtId="167" fontId="17" fillId="0" borderId="0" applyBorder="0" applyProtection="0"/>
    <xf numFmtId="9" fontId="17" fillId="0" borderId="0" applyBorder="0" applyProtection="0"/>
    <xf numFmtId="0" fontId="3" fillId="0" borderId="0" applyBorder="0" applyProtection="0"/>
    <xf numFmtId="9" fontId="17" fillId="0" borderId="0" applyBorder="0" applyProtection="0"/>
    <xf numFmtId="9" fontId="17" fillId="0" borderId="0" applyBorder="0" applyProtection="0"/>
    <xf numFmtId="0" fontId="17" fillId="0" borderId="0"/>
    <xf numFmtId="0" fontId="18" fillId="0" borderId="0"/>
    <xf numFmtId="0" fontId="19" fillId="0" borderId="0" applyNumberFormat="0" applyFill="0" applyBorder="0" applyAlignment="0" applyProtection="0">
      <alignment vertical="top"/>
      <protection locked="0"/>
    </xf>
    <xf numFmtId="9" fontId="18" fillId="0" borderId="0" applyFont="0" applyFill="0" applyBorder="0" applyAlignment="0" applyProtection="0"/>
    <xf numFmtId="0" fontId="20" fillId="0" borderId="0"/>
    <xf numFmtId="0" fontId="20" fillId="0" borderId="0"/>
  </cellStyleXfs>
  <cellXfs count="294">
    <xf numFmtId="0" fontId="0" fillId="0" borderId="0" xfId="0"/>
    <xf numFmtId="0" fontId="5" fillId="0" borderId="0" xfId="0" applyFont="1"/>
    <xf numFmtId="0" fontId="5" fillId="0" borderId="2" xfId="0" applyFont="1" applyBorder="1"/>
    <xf numFmtId="0" fontId="5" fillId="4" borderId="2" xfId="0" applyFont="1" applyFill="1" applyBorder="1" applyAlignment="1">
      <alignment horizontal="center"/>
    </xf>
    <xf numFmtId="0" fontId="7" fillId="5" borderId="2" xfId="0" applyFont="1" applyFill="1" applyBorder="1"/>
    <xf numFmtId="3" fontId="7" fillId="5" borderId="2" xfId="0" applyNumberFormat="1" applyFont="1" applyFill="1" applyBorder="1" applyAlignment="1">
      <alignment horizontal="right"/>
    </xf>
    <xf numFmtId="3" fontId="0" fillId="0" borderId="0" xfId="0" applyNumberFormat="1"/>
    <xf numFmtId="164" fontId="17" fillId="0" borderId="0" xfId="2" applyNumberFormat="1" applyBorder="1" applyProtection="1"/>
    <xf numFmtId="3" fontId="5" fillId="0" borderId="2" xfId="0" applyNumberFormat="1" applyFont="1" applyBorder="1" applyAlignment="1">
      <alignment horizontal="right"/>
    </xf>
    <xf numFmtId="3" fontId="5" fillId="0" borderId="0" xfId="0" applyNumberFormat="1" applyFont="1"/>
    <xf numFmtId="164" fontId="5" fillId="0" borderId="0" xfId="2" applyNumberFormat="1" applyFont="1" applyBorder="1" applyAlignment="1" applyProtection="1"/>
    <xf numFmtId="0" fontId="8" fillId="0" borderId="2" xfId="0" applyFont="1" applyBorder="1" applyAlignment="1"/>
    <xf numFmtId="0" fontId="8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2" applyNumberFormat="1" applyFont="1" applyBorder="1" applyAlignment="1" applyProtection="1">
      <alignment horizontal="right" vertical="center"/>
    </xf>
    <xf numFmtId="0" fontId="10" fillId="5" borderId="2" xfId="0" applyFont="1" applyFill="1" applyBorder="1" applyAlignment="1">
      <alignment horizontal="left"/>
    </xf>
    <xf numFmtId="3" fontId="10" fillId="5" borderId="2" xfId="0" applyNumberFormat="1" applyFont="1" applyFill="1" applyBorder="1" applyAlignment="1">
      <alignment horizontal="right" vertical="center"/>
    </xf>
    <xf numFmtId="165" fontId="10" fillId="5" borderId="2" xfId="2" applyNumberFormat="1" applyFont="1" applyFill="1" applyBorder="1" applyAlignment="1" applyProtection="1">
      <alignment horizontal="right" vertical="center"/>
    </xf>
    <xf numFmtId="0" fontId="5" fillId="0" borderId="2" xfId="0" applyFont="1" applyBorder="1" applyAlignment="1">
      <alignment horizontal="left"/>
    </xf>
    <xf numFmtId="164" fontId="5" fillId="0" borderId="2" xfId="0" applyNumberFormat="1" applyFont="1" applyBorder="1" applyAlignment="1">
      <alignment horizontal="right"/>
    </xf>
    <xf numFmtId="164" fontId="5" fillId="0" borderId="0" xfId="0" applyNumberFormat="1" applyFont="1"/>
    <xf numFmtId="0" fontId="5" fillId="0" borderId="0" xfId="0" applyFont="1" applyAlignment="1">
      <alignment horizontal="left"/>
    </xf>
    <xf numFmtId="164" fontId="5" fillId="0" borderId="0" xfId="0" applyNumberFormat="1" applyFont="1" applyAlignment="1"/>
    <xf numFmtId="1" fontId="5" fillId="0" borderId="0" xfId="0" applyNumberFormat="1" applyFont="1" applyAlignment="1"/>
    <xf numFmtId="3" fontId="5" fillId="0" borderId="0" xfId="0" applyNumberFormat="1" applyFont="1" applyAlignment="1"/>
    <xf numFmtId="1" fontId="0" fillId="0" borderId="0" xfId="0" applyNumberFormat="1"/>
    <xf numFmtId="0" fontId="5" fillId="0" borderId="2" xfId="0" applyFont="1" applyBorder="1" applyProtection="1"/>
    <xf numFmtId="0" fontId="7" fillId="5" borderId="2" xfId="0" applyFont="1" applyFill="1" applyBorder="1" applyAlignment="1">
      <alignment horizontal="left"/>
    </xf>
    <xf numFmtId="3" fontId="7" fillId="5" borderId="2" xfId="0" applyNumberFormat="1" applyFont="1" applyFill="1" applyBorder="1" applyAlignment="1">
      <alignment horizontal="center"/>
    </xf>
    <xf numFmtId="165" fontId="7" fillId="5" borderId="2" xfId="0" applyNumberFormat="1" applyFont="1" applyFill="1" applyBorder="1" applyAlignment="1">
      <alignment horizontal="center"/>
    </xf>
    <xf numFmtId="3" fontId="5" fillId="0" borderId="2" xfId="0" applyNumberFormat="1" applyFont="1" applyBorder="1" applyAlignment="1">
      <alignment horizontal="center"/>
    </xf>
    <xf numFmtId="165" fontId="5" fillId="0" borderId="2" xfId="0" applyNumberFormat="1" applyFont="1" applyBorder="1" applyAlignment="1">
      <alignment horizontal="center"/>
    </xf>
    <xf numFmtId="0" fontId="5" fillId="4" borderId="2" xfId="0" applyFont="1" applyFill="1" applyBorder="1" applyAlignment="1">
      <alignment horizontal="center" vertical="center"/>
    </xf>
    <xf numFmtId="1" fontId="5" fillId="0" borderId="0" xfId="0" applyNumberFormat="1" applyFont="1"/>
    <xf numFmtId="0" fontId="8" fillId="0" borderId="0" xfId="0" applyFont="1" applyBorder="1" applyAlignment="1">
      <alignment horizontal="center"/>
    </xf>
    <xf numFmtId="165" fontId="7" fillId="5" borderId="2" xfId="0" applyNumberFormat="1" applyFont="1" applyFill="1" applyBorder="1" applyAlignment="1">
      <alignment horizontal="center" vertical="center"/>
    </xf>
    <xf numFmtId="165" fontId="5" fillId="0" borderId="2" xfId="0" applyNumberFormat="1" applyFont="1" applyBorder="1" applyAlignment="1">
      <alignment horizontal="center" vertical="center"/>
    </xf>
    <xf numFmtId="165" fontId="5" fillId="0" borderId="2" xfId="0" applyNumberFormat="1" applyFont="1" applyBorder="1" applyAlignment="1">
      <alignment horizontal="right" vertical="center"/>
    </xf>
    <xf numFmtId="165" fontId="7" fillId="5" borderId="2" xfId="0" applyNumberFormat="1" applyFont="1" applyFill="1" applyBorder="1" applyAlignment="1">
      <alignment horizontal="right" vertical="center"/>
    </xf>
    <xf numFmtId="0" fontId="5" fillId="0" borderId="0" xfId="0" applyFont="1" applyAlignment="1"/>
    <xf numFmtId="0" fontId="7" fillId="0" borderId="2" xfId="0" applyFont="1" applyBorder="1" applyAlignment="1">
      <alignment horizontal="left"/>
    </xf>
    <xf numFmtId="165" fontId="5" fillId="0" borderId="0" xfId="2" applyNumberFormat="1" applyFont="1" applyBorder="1" applyAlignment="1" applyProtection="1"/>
    <xf numFmtId="0" fontId="7" fillId="0" borderId="0" xfId="0" applyFont="1" applyAlignment="1">
      <alignment horizontal="center" vertical="center"/>
    </xf>
    <xf numFmtId="166" fontId="5" fillId="0" borderId="0" xfId="0" applyNumberFormat="1" applyFont="1"/>
    <xf numFmtId="0" fontId="5" fillId="0" borderId="0" xfId="0" applyFont="1" applyAlignment="1">
      <alignment wrapText="1"/>
    </xf>
    <xf numFmtId="165" fontId="5" fillId="0" borderId="0" xfId="0" applyNumberFormat="1" applyFont="1"/>
    <xf numFmtId="2" fontId="5" fillId="0" borderId="0" xfId="0" applyNumberFormat="1" applyFont="1"/>
    <xf numFmtId="165" fontId="5" fillId="0" borderId="0" xfId="0" applyNumberFormat="1" applyFont="1" applyBorder="1" applyAlignment="1"/>
    <xf numFmtId="0" fontId="7" fillId="0" borderId="0" xfId="0" applyFont="1" applyBorder="1" applyAlignment="1">
      <alignment horizontal="left"/>
    </xf>
    <xf numFmtId="165" fontId="7" fillId="0" borderId="0" xfId="0" applyNumberFormat="1" applyFont="1" applyBorder="1" applyAlignment="1">
      <alignment horizontal="right" vertical="center"/>
    </xf>
    <xf numFmtId="0" fontId="5" fillId="0" borderId="0" xfId="0" applyFont="1" applyBorder="1" applyAlignment="1"/>
    <xf numFmtId="0" fontId="5" fillId="0" borderId="0" xfId="0" applyFont="1" applyBorder="1" applyAlignment="1">
      <alignment horizontal="left"/>
    </xf>
    <xf numFmtId="165" fontId="5" fillId="0" borderId="0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left" indent="1"/>
    </xf>
    <xf numFmtId="165" fontId="7" fillId="0" borderId="2" xfId="0" applyNumberFormat="1" applyFont="1" applyBorder="1" applyAlignment="1">
      <alignment horizontal="center" vertical="center"/>
    </xf>
    <xf numFmtId="165" fontId="5" fillId="0" borderId="0" xfId="0" applyNumberFormat="1" applyFont="1" applyAlignment="1"/>
    <xf numFmtId="0" fontId="5" fillId="0" borderId="0" xfId="0" applyFont="1" applyBorder="1"/>
    <xf numFmtId="166" fontId="5" fillId="0" borderId="0" xfId="0" applyNumberFormat="1" applyFont="1" applyBorder="1" applyAlignment="1">
      <alignment horizontal="right" vertical="center"/>
    </xf>
    <xf numFmtId="165" fontId="5" fillId="0" borderId="0" xfId="0" applyNumberFormat="1" applyFont="1" applyBorder="1" applyAlignment="1">
      <alignment horizontal="right" vertical="center"/>
    </xf>
    <xf numFmtId="0" fontId="7" fillId="0" borderId="0" xfId="0" applyFont="1" applyBorder="1"/>
    <xf numFmtId="166" fontId="7" fillId="0" borderId="0" xfId="0" applyNumberFormat="1" applyFont="1" applyBorder="1" applyAlignment="1">
      <alignment horizontal="right" vertical="center"/>
    </xf>
    <xf numFmtId="165" fontId="7" fillId="0" borderId="0" xfId="0" applyNumberFormat="1" applyFont="1" applyBorder="1" applyAlignment="1">
      <alignment horizontal="right" vertical="center"/>
    </xf>
    <xf numFmtId="0" fontId="3" fillId="0" borderId="0" xfId="3" applyFont="1" applyBorder="1" applyAlignment="1" applyProtection="1"/>
    <xf numFmtId="2" fontId="5" fillId="0" borderId="0" xfId="0" applyNumberFormat="1" applyFont="1" applyAlignment="1"/>
    <xf numFmtId="0" fontId="8" fillId="0" borderId="0" xfId="0" applyFont="1"/>
    <xf numFmtId="0" fontId="10" fillId="0" borderId="3" xfId="0" applyFont="1" applyBorder="1" applyAlignment="1">
      <alignment horizontal="justify"/>
    </xf>
    <xf numFmtId="0" fontId="8" fillId="0" borderId="9" xfId="0" applyFont="1" applyBorder="1" applyAlignment="1">
      <alignment horizontal="justify"/>
    </xf>
    <xf numFmtId="0" fontId="8" fillId="0" borderId="7" xfId="0" applyFont="1" applyBorder="1" applyAlignment="1">
      <alignment horizontal="justify"/>
    </xf>
    <xf numFmtId="0" fontId="10" fillId="0" borderId="10" xfId="0" applyFont="1" applyBorder="1" applyAlignment="1">
      <alignment horizontal="justify"/>
    </xf>
    <xf numFmtId="0" fontId="8" fillId="0" borderId="11" xfId="0" applyFont="1" applyBorder="1" applyAlignment="1">
      <alignment horizontal="justify"/>
    </xf>
    <xf numFmtId="0" fontId="8" fillId="0" borderId="12" xfId="0" applyFont="1" applyBorder="1" applyAlignment="1">
      <alignment horizontal="justify"/>
    </xf>
    <xf numFmtId="0" fontId="8" fillId="0" borderId="2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4" borderId="3" xfId="0" applyFont="1" applyFill="1" applyBorder="1"/>
    <xf numFmtId="0" fontId="8" fillId="0" borderId="0" xfId="0" applyFont="1" applyBorder="1"/>
    <xf numFmtId="0" fontId="9" fillId="0" borderId="0" xfId="0" applyFont="1" applyBorder="1"/>
    <xf numFmtId="0" fontId="10" fillId="0" borderId="0" xfId="0" applyFont="1"/>
    <xf numFmtId="164" fontId="8" fillId="0" borderId="0" xfId="0" applyNumberFormat="1" applyFont="1"/>
    <xf numFmtId="164" fontId="8" fillId="0" borderId="0" xfId="0" applyNumberFormat="1" applyFont="1" applyAlignment="1">
      <alignment horizontal="right"/>
    </xf>
    <xf numFmtId="0" fontId="0" fillId="8" borderId="15" xfId="0" applyFont="1" applyFill="1" applyBorder="1" applyAlignment="1"/>
    <xf numFmtId="0" fontId="13" fillId="9" borderId="15" xfId="0" applyFont="1" applyFill="1" applyBorder="1" applyAlignment="1">
      <alignment horizontal="left"/>
    </xf>
    <xf numFmtId="0" fontId="14" fillId="8" borderId="15" xfId="5" applyNumberFormat="1" applyFont="1" applyFill="1" applyBorder="1" applyProtection="1"/>
    <xf numFmtId="0" fontId="13" fillId="9" borderId="15" xfId="5" applyNumberFormat="1" applyFont="1" applyFill="1" applyBorder="1" applyAlignment="1" applyProtection="1">
      <alignment horizontal="left"/>
    </xf>
    <xf numFmtId="0" fontId="13" fillId="8" borderId="15" xfId="0" applyFont="1" applyFill="1" applyBorder="1" applyAlignment="1"/>
    <xf numFmtId="166" fontId="15" fillId="10" borderId="15" xfId="0" applyNumberFormat="1" applyFont="1" applyFill="1" applyBorder="1" applyAlignment="1">
      <alignment horizontal="right"/>
    </xf>
    <xf numFmtId="166" fontId="15" fillId="10" borderId="15" xfId="5" applyNumberFormat="1" applyFont="1" applyFill="1" applyBorder="1" applyAlignment="1" applyProtection="1">
      <alignment horizontal="right"/>
    </xf>
    <xf numFmtId="164" fontId="8" fillId="0" borderId="0" xfId="2" applyNumberFormat="1" applyFont="1" applyBorder="1" applyAlignment="1" applyProtection="1"/>
    <xf numFmtId="0" fontId="9" fillId="0" borderId="0" xfId="0" applyFont="1" applyBorder="1" applyAlignment="1"/>
    <xf numFmtId="0" fontId="13" fillId="9" borderId="15" xfId="0" applyFont="1" applyFill="1" applyBorder="1" applyAlignment="1">
      <alignment horizontal="center"/>
    </xf>
    <xf numFmtId="0" fontId="13" fillId="8" borderId="15" xfId="0" applyFont="1" applyFill="1" applyBorder="1" applyAlignment="1">
      <alignment horizontal="left"/>
    </xf>
    <xf numFmtId="4" fontId="15" fillId="10" borderId="15" xfId="0" applyNumberFormat="1" applyFont="1" applyFill="1" applyBorder="1" applyAlignment="1">
      <alignment horizontal="right"/>
    </xf>
    <xf numFmtId="4" fontId="5" fillId="0" borderId="0" xfId="0" applyNumberFormat="1" applyFont="1"/>
    <xf numFmtId="0" fontId="0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4" fontId="16" fillId="0" borderId="0" xfId="0" applyNumberFormat="1" applyFont="1" applyBorder="1" applyAlignment="1">
      <alignment horizontal="right"/>
    </xf>
    <xf numFmtId="0" fontId="6" fillId="0" borderId="8" xfId="0" applyFont="1" applyBorder="1" applyAlignment="1">
      <alignment wrapText="1"/>
    </xf>
    <xf numFmtId="0" fontId="5" fillId="0" borderId="2" xfId="0" applyFont="1" applyBorder="1" applyAlignment="1">
      <alignment horizontal="right" vertical="center"/>
    </xf>
    <xf numFmtId="0" fontId="5" fillId="11" borderId="2" xfId="0" applyFont="1" applyFill="1" applyBorder="1" applyAlignment="1">
      <alignment horizontal="right" vertical="center"/>
    </xf>
    <xf numFmtId="0" fontId="7" fillId="5" borderId="2" xfId="0" applyFont="1" applyFill="1" applyBorder="1" applyAlignment="1">
      <alignment horizontal="right" vertical="center"/>
    </xf>
    <xf numFmtId="1" fontId="5" fillId="0" borderId="2" xfId="4" applyNumberFormat="1" applyFont="1" applyBorder="1" applyAlignment="1" applyProtection="1">
      <alignment horizontal="right" vertical="center"/>
    </xf>
    <xf numFmtId="1" fontId="7" fillId="5" borderId="2" xfId="4" applyNumberFormat="1" applyFont="1" applyFill="1" applyBorder="1" applyAlignment="1" applyProtection="1">
      <alignment horizontal="right" vertical="center"/>
    </xf>
    <xf numFmtId="0" fontId="5" fillId="0" borderId="2" xfId="4" applyNumberFormat="1" applyFont="1" applyBorder="1" applyAlignment="1" applyProtection="1">
      <alignment horizontal="right" vertical="center"/>
    </xf>
    <xf numFmtId="0" fontId="7" fillId="5" borderId="2" xfId="4" applyNumberFormat="1" applyFont="1" applyFill="1" applyBorder="1" applyAlignment="1" applyProtection="1">
      <alignment horizontal="right" vertical="center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164" fontId="17" fillId="0" borderId="0" xfId="2" applyNumberFormat="1"/>
    <xf numFmtId="164" fontId="5" fillId="0" borderId="2" xfId="0" applyNumberFormat="1" applyFont="1" applyFill="1" applyBorder="1" applyAlignment="1">
      <alignment horizontal="right"/>
    </xf>
    <xf numFmtId="3" fontId="17" fillId="0" borderId="0" xfId="2" applyNumberFormat="1" applyBorder="1" applyProtection="1"/>
    <xf numFmtId="0" fontId="5" fillId="4" borderId="2" xfId="0" applyFont="1" applyFill="1" applyBorder="1" applyAlignment="1">
      <alignment horizontal="center" vertical="center" wrapText="1"/>
    </xf>
    <xf numFmtId="0" fontId="21" fillId="0" borderId="0" xfId="10" applyFont="1" applyBorder="1" applyAlignment="1">
      <alignment vertical="center"/>
    </xf>
    <xf numFmtId="0" fontId="20" fillId="0" borderId="0" xfId="10" applyFont="1" applyBorder="1" applyAlignment="1">
      <alignment vertical="center"/>
    </xf>
    <xf numFmtId="0" fontId="22" fillId="0" borderId="0" xfId="10" applyFont="1" applyBorder="1" applyAlignment="1"/>
    <xf numFmtId="0" fontId="20" fillId="0" borderId="0" xfId="11" applyFont="1" applyBorder="1" applyAlignment="1">
      <alignment vertical="center"/>
    </xf>
    <xf numFmtId="0" fontId="21" fillId="0" borderId="0" xfId="11" applyFont="1" applyBorder="1" applyAlignment="1">
      <alignment vertical="center"/>
    </xf>
    <xf numFmtId="0" fontId="22" fillId="0" borderId="0" xfId="11" applyFont="1" applyBorder="1" applyAlignment="1"/>
    <xf numFmtId="0" fontId="5" fillId="0" borderId="2" xfId="0" applyFont="1" applyBorder="1"/>
    <xf numFmtId="0" fontId="7" fillId="0" borderId="2" xfId="0" applyFont="1" applyBorder="1" applyAlignment="1">
      <alignment horizontal="left" vertical="center"/>
    </xf>
    <xf numFmtId="0" fontId="5" fillId="0" borderId="0" xfId="0" applyFont="1" applyFill="1"/>
    <xf numFmtId="3" fontId="5" fillId="0" borderId="0" xfId="0" applyNumberFormat="1" applyFont="1" applyFill="1"/>
    <xf numFmtId="0" fontId="12" fillId="0" borderId="0" xfId="0" applyFont="1" applyFill="1"/>
    <xf numFmtId="0" fontId="5" fillId="0" borderId="0" xfId="0" applyFont="1" applyFill="1" applyBorder="1"/>
    <xf numFmtId="0" fontId="0" fillId="0" borderId="0" xfId="0" applyFill="1" applyBorder="1"/>
    <xf numFmtId="0" fontId="23" fillId="0" borderId="0" xfId="0" applyFont="1" applyFill="1" applyBorder="1" applyAlignment="1"/>
    <xf numFmtId="0" fontId="23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left"/>
    </xf>
    <xf numFmtId="4" fontId="22" fillId="0" borderId="0" xfId="0" applyNumberFormat="1" applyFont="1" applyFill="1" applyBorder="1" applyAlignment="1">
      <alignment horizontal="right"/>
    </xf>
    <xf numFmtId="0" fontId="5" fillId="0" borderId="7" xfId="0" applyFont="1" applyBorder="1"/>
    <xf numFmtId="0" fontId="5" fillId="0" borderId="9" xfId="0" applyFont="1" applyBorder="1"/>
    <xf numFmtId="0" fontId="10" fillId="0" borderId="9" xfId="0" applyFont="1" applyBorder="1"/>
    <xf numFmtId="0" fontId="10" fillId="0" borderId="3" xfId="0" applyFont="1" applyBorder="1"/>
    <xf numFmtId="0" fontId="6" fillId="3" borderId="6" xfId="0" applyFont="1" applyFill="1" applyBorder="1"/>
    <xf numFmtId="0" fontId="6" fillId="3" borderId="4" xfId="0" applyFont="1" applyFill="1" applyBorder="1"/>
    <xf numFmtId="0" fontId="6" fillId="3" borderId="5" xfId="0" applyFont="1" applyFill="1" applyBorder="1"/>
    <xf numFmtId="0" fontId="6" fillId="3" borderId="0" xfId="0" applyFont="1" applyFill="1"/>
    <xf numFmtId="0" fontId="6" fillId="3" borderId="13" xfId="0" applyFont="1" applyFill="1" applyBorder="1"/>
    <xf numFmtId="0" fontId="5" fillId="0" borderId="0" xfId="0" applyFont="1" applyAlignment="1">
      <alignment horizontal="right" vertical="center"/>
    </xf>
    <xf numFmtId="2" fontId="5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2" fontId="7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6" fillId="0" borderId="8" xfId="0" applyFont="1" applyBorder="1"/>
    <xf numFmtId="0" fontId="5" fillId="0" borderId="0" xfId="0" applyFont="1" applyAlignment="1">
      <alignment horizontal="left" vertical="top"/>
    </xf>
    <xf numFmtId="0" fontId="6" fillId="0" borderId="10" xfId="0" applyFont="1" applyBorder="1"/>
    <xf numFmtId="0" fontId="20" fillId="0" borderId="0" xfId="10" applyBorder="1" applyAlignment="1"/>
    <xf numFmtId="168" fontId="8" fillId="0" borderId="0" xfId="0" applyNumberFormat="1" applyFont="1" applyBorder="1"/>
    <xf numFmtId="164" fontId="17" fillId="0" borderId="0" xfId="2" applyNumberFormat="1" applyBorder="1"/>
    <xf numFmtId="0" fontId="20" fillId="0" borderId="0" xfId="10" applyBorder="1" applyAlignment="1">
      <alignment vertical="center"/>
    </xf>
    <xf numFmtId="0" fontId="22" fillId="0" borderId="0" xfId="10" applyFont="1" applyBorder="1" applyAlignment="1">
      <alignment horizontal="center"/>
    </xf>
    <xf numFmtId="0" fontId="22" fillId="0" borderId="0" xfId="10" applyFont="1" applyBorder="1" applyAlignment="1">
      <alignment vertical="top"/>
    </xf>
    <xf numFmtId="0" fontId="22" fillId="0" borderId="0" xfId="10" applyFont="1" applyBorder="1" applyAlignment="1">
      <alignment horizontal="left" vertical="top"/>
    </xf>
    <xf numFmtId="168" fontId="22" fillId="0" borderId="0" xfId="10" applyNumberFormat="1" applyFont="1" applyBorder="1" applyAlignment="1">
      <alignment horizontal="right" vertical="top"/>
    </xf>
    <xf numFmtId="168" fontId="22" fillId="0" borderId="0" xfId="10" applyNumberFormat="1" applyFont="1" applyBorder="1" applyAlignment="1">
      <alignment vertical="top"/>
    </xf>
    <xf numFmtId="0" fontId="22" fillId="0" borderId="0" xfId="11" applyFont="1" applyBorder="1" applyAlignment="1">
      <alignment vertical="top"/>
    </xf>
    <xf numFmtId="0" fontId="22" fillId="0" borderId="0" xfId="11" applyFont="1" applyBorder="1" applyAlignment="1">
      <alignment horizontal="center"/>
    </xf>
    <xf numFmtId="0" fontId="22" fillId="0" borderId="0" xfId="11" applyFont="1" applyBorder="1" applyAlignment="1">
      <alignment horizontal="left" vertical="top"/>
    </xf>
    <xf numFmtId="168" fontId="22" fillId="0" borderId="0" xfId="11" applyNumberFormat="1" applyFont="1" applyBorder="1" applyAlignment="1">
      <alignment horizontal="right" vertical="top"/>
    </xf>
    <xf numFmtId="0" fontId="9" fillId="0" borderId="0" xfId="0" applyFont="1" applyBorder="1" applyAlignment="1">
      <alignment wrapText="1"/>
    </xf>
    <xf numFmtId="0" fontId="11" fillId="0" borderId="0" xfId="0" applyFont="1" applyAlignment="1">
      <alignment wrapText="1"/>
    </xf>
    <xf numFmtId="0" fontId="11" fillId="0" borderId="0" xfId="0" applyFont="1" applyBorder="1" applyAlignment="1">
      <alignment wrapText="1"/>
    </xf>
    <xf numFmtId="0" fontId="5" fillId="4" borderId="2" xfId="0" applyFont="1" applyFill="1" applyBorder="1" applyAlignment="1">
      <alignment horizontal="center"/>
    </xf>
    <xf numFmtId="0" fontId="25" fillId="0" borderId="2" xfId="0" applyFont="1" applyBorder="1"/>
    <xf numFmtId="0" fontId="25" fillId="4" borderId="2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wrapText="1"/>
    </xf>
    <xf numFmtId="0" fontId="27" fillId="5" borderId="2" xfId="0" applyFont="1" applyFill="1" applyBorder="1"/>
    <xf numFmtId="3" fontId="27" fillId="5" borderId="2" xfId="0" applyNumberFormat="1" applyFont="1" applyFill="1" applyBorder="1" applyAlignment="1">
      <alignment horizontal="center" vertical="center"/>
    </xf>
    <xf numFmtId="166" fontId="27" fillId="5" borderId="2" xfId="0" applyNumberFormat="1" applyFont="1" applyFill="1" applyBorder="1" applyAlignment="1">
      <alignment horizontal="center" vertical="center"/>
    </xf>
    <xf numFmtId="3" fontId="25" fillId="0" borderId="2" xfId="0" applyNumberFormat="1" applyFont="1" applyBorder="1" applyAlignment="1">
      <alignment horizontal="center" vertical="center"/>
    </xf>
    <xf numFmtId="166" fontId="25" fillId="0" borderId="2" xfId="0" applyNumberFormat="1" applyFont="1" applyBorder="1" applyAlignment="1">
      <alignment horizontal="center" vertical="center"/>
    </xf>
    <xf numFmtId="0" fontId="25" fillId="4" borderId="2" xfId="0" applyFont="1" applyFill="1" applyBorder="1" applyAlignment="1">
      <alignment horizontal="center"/>
    </xf>
    <xf numFmtId="0" fontId="24" fillId="0" borderId="2" xfId="0" applyFont="1" applyBorder="1"/>
    <xf numFmtId="3" fontId="25" fillId="0" borderId="2" xfId="1" applyNumberFormat="1" applyFont="1" applyBorder="1" applyAlignment="1" applyProtection="1">
      <alignment horizontal="center" vertical="center"/>
    </xf>
    <xf numFmtId="4" fontId="25" fillId="0" borderId="2" xfId="0" applyNumberFormat="1" applyFont="1" applyBorder="1" applyAlignment="1">
      <alignment horizontal="center" vertical="center"/>
    </xf>
    <xf numFmtId="2" fontId="25" fillId="0" borderId="2" xfId="0" applyNumberFormat="1" applyFont="1" applyBorder="1" applyAlignment="1">
      <alignment horizontal="center" vertical="center"/>
    </xf>
    <xf numFmtId="0" fontId="24" fillId="0" borderId="2" xfId="0" applyFont="1" applyBorder="1" applyAlignment="1"/>
    <xf numFmtId="3" fontId="25" fillId="0" borderId="2" xfId="1" applyNumberFormat="1" applyFont="1" applyBorder="1" applyAlignment="1" applyProtection="1">
      <alignment horizontal="center"/>
    </xf>
    <xf numFmtId="4" fontId="25" fillId="0" borderId="2" xfId="0" applyNumberFormat="1" applyFont="1" applyBorder="1" applyAlignment="1">
      <alignment horizontal="center"/>
    </xf>
    <xf numFmtId="2" fontId="25" fillId="0" borderId="2" xfId="0" applyNumberFormat="1" applyFont="1" applyBorder="1" applyAlignment="1">
      <alignment horizontal="center"/>
    </xf>
    <xf numFmtId="0" fontId="29" fillId="5" borderId="2" xfId="0" applyFont="1" applyFill="1" applyBorder="1" applyAlignment="1"/>
    <xf numFmtId="3" fontId="27" fillId="5" borderId="2" xfId="1" applyNumberFormat="1" applyFont="1" applyFill="1" applyBorder="1" applyAlignment="1" applyProtection="1">
      <alignment horizontal="center"/>
    </xf>
    <xf numFmtId="4" fontId="27" fillId="5" borderId="2" xfId="0" applyNumberFormat="1" applyFont="1" applyFill="1" applyBorder="1" applyAlignment="1">
      <alignment horizontal="center"/>
    </xf>
    <xf numFmtId="3" fontId="27" fillId="5" borderId="2" xfId="0" applyNumberFormat="1" applyFont="1" applyFill="1" applyBorder="1" applyAlignment="1">
      <alignment horizontal="center"/>
    </xf>
    <xf numFmtId="2" fontId="27" fillId="5" borderId="2" xfId="0" applyNumberFormat="1" applyFont="1" applyFill="1" applyBorder="1" applyAlignment="1">
      <alignment horizontal="center"/>
    </xf>
    <xf numFmtId="0" fontId="24" fillId="0" borderId="0" xfId="0" applyFont="1" applyBorder="1" applyAlignment="1">
      <alignment horizontal="center"/>
    </xf>
    <xf numFmtId="165" fontId="27" fillId="5" borderId="2" xfId="0" applyNumberFormat="1" applyFont="1" applyFill="1" applyBorder="1" applyAlignment="1">
      <alignment horizontal="center" vertical="center"/>
    </xf>
    <xf numFmtId="165" fontId="25" fillId="0" borderId="2" xfId="0" applyNumberFormat="1" applyFont="1" applyBorder="1" applyAlignment="1">
      <alignment horizontal="center" vertical="center"/>
    </xf>
    <xf numFmtId="3" fontId="25" fillId="0" borderId="2" xfId="0" applyNumberFormat="1" applyFont="1" applyBorder="1" applyAlignment="1">
      <alignment horizontal="right" vertical="center"/>
    </xf>
    <xf numFmtId="165" fontId="25" fillId="0" borderId="2" xfId="0" applyNumberFormat="1" applyFont="1" applyBorder="1" applyAlignment="1">
      <alignment horizontal="right" vertical="center"/>
    </xf>
    <xf numFmtId="3" fontId="27" fillId="5" borderId="2" xfId="0" applyNumberFormat="1" applyFont="1" applyFill="1" applyBorder="1" applyAlignment="1">
      <alignment horizontal="right" vertical="center"/>
    </xf>
    <xf numFmtId="165" fontId="27" fillId="5" borderId="2" xfId="0" applyNumberFormat="1" applyFont="1" applyFill="1" applyBorder="1" applyAlignment="1">
      <alignment horizontal="right" vertical="center"/>
    </xf>
    <xf numFmtId="0" fontId="25" fillId="0" borderId="2" xfId="0" applyFont="1" applyBorder="1" applyAlignment="1">
      <alignment horizontal="left"/>
    </xf>
    <xf numFmtId="3" fontId="25" fillId="0" borderId="2" xfId="0" applyNumberFormat="1" applyFont="1" applyBorder="1" applyAlignment="1">
      <alignment horizontal="center"/>
    </xf>
    <xf numFmtId="165" fontId="25" fillId="0" borderId="2" xfId="0" applyNumberFormat="1" applyFont="1" applyBorder="1" applyAlignment="1">
      <alignment horizontal="center"/>
    </xf>
    <xf numFmtId="0" fontId="27" fillId="6" borderId="2" xfId="0" applyFont="1" applyFill="1" applyBorder="1" applyAlignment="1">
      <alignment horizontal="left"/>
    </xf>
    <xf numFmtId="3" fontId="27" fillId="6" borderId="2" xfId="0" applyNumberFormat="1" applyFont="1" applyFill="1" applyBorder="1" applyAlignment="1">
      <alignment horizontal="center"/>
    </xf>
    <xf numFmtId="165" fontId="27" fillId="6" borderId="2" xfId="0" applyNumberFormat="1" applyFont="1" applyFill="1" applyBorder="1" applyAlignment="1">
      <alignment horizontal="center"/>
    </xf>
    <xf numFmtId="0" fontId="27" fillId="0" borderId="2" xfId="0" applyFont="1" applyBorder="1"/>
    <xf numFmtId="0" fontId="27" fillId="5" borderId="2" xfId="0" applyFont="1" applyFill="1" applyBorder="1" applyAlignment="1">
      <alignment horizontal="left"/>
    </xf>
    <xf numFmtId="0" fontId="25" fillId="4" borderId="2" xfId="0" applyFont="1" applyFill="1" applyBorder="1" applyAlignment="1">
      <alignment horizontal="center" vertical="center" wrapText="1"/>
    </xf>
    <xf numFmtId="3" fontId="29" fillId="5" borderId="2" xfId="5" applyNumberFormat="1" applyFont="1" applyFill="1" applyBorder="1" applyAlignment="1" applyProtection="1">
      <alignment horizontal="right" vertical="center"/>
    </xf>
    <xf numFmtId="166" fontId="27" fillId="5" borderId="2" xfId="5" applyNumberFormat="1" applyFont="1" applyFill="1" applyBorder="1" applyAlignment="1" applyProtection="1">
      <alignment horizontal="right" vertical="center"/>
    </xf>
    <xf numFmtId="3" fontId="24" fillId="0" borderId="2" xfId="5" applyNumberFormat="1" applyFont="1" applyBorder="1" applyAlignment="1" applyProtection="1">
      <alignment horizontal="right" vertical="center"/>
    </xf>
    <xf numFmtId="166" fontId="25" fillId="0" borderId="2" xfId="5" applyNumberFormat="1" applyFont="1" applyBorder="1" applyAlignment="1" applyProtection="1">
      <alignment horizontal="right" vertical="center"/>
    </xf>
    <xf numFmtId="0" fontId="27" fillId="7" borderId="2" xfId="0" applyFont="1" applyFill="1" applyBorder="1"/>
    <xf numFmtId="166" fontId="27" fillId="7" borderId="2" xfId="0" applyNumberFormat="1" applyFont="1" applyFill="1" applyBorder="1" applyAlignment="1">
      <alignment horizontal="right" vertical="center"/>
    </xf>
    <xf numFmtId="0" fontId="27" fillId="7" borderId="2" xfId="0" applyFont="1" applyFill="1" applyBorder="1" applyAlignment="1">
      <alignment horizontal="right" vertical="center"/>
    </xf>
    <xf numFmtId="165" fontId="27" fillId="7" borderId="2" xfId="0" applyNumberFormat="1" applyFont="1" applyFill="1" applyBorder="1" applyAlignment="1">
      <alignment horizontal="right" vertical="center"/>
    </xf>
    <xf numFmtId="166" fontId="27" fillId="5" borderId="2" xfId="0" applyNumberFormat="1" applyFont="1" applyFill="1" applyBorder="1" applyAlignment="1">
      <alignment horizontal="right" vertical="center"/>
    </xf>
    <xf numFmtId="166" fontId="25" fillId="0" borderId="2" xfId="0" applyNumberFormat="1" applyFont="1" applyBorder="1" applyAlignment="1">
      <alignment horizontal="right" vertical="center"/>
    </xf>
    <xf numFmtId="0" fontId="25" fillId="0" borderId="0" xfId="0" applyFont="1"/>
    <xf numFmtId="3" fontId="27" fillId="5" borderId="2" xfId="0" applyNumberFormat="1" applyFont="1" applyFill="1" applyBorder="1" applyAlignment="1">
      <alignment horizontal="left" vertical="center"/>
    </xf>
    <xf numFmtId="3" fontId="27" fillId="5" borderId="2" xfId="0" applyNumberFormat="1" applyFont="1" applyFill="1" applyBorder="1" applyAlignment="1">
      <alignment horizontal="right" vertical="center" wrapText="1"/>
    </xf>
    <xf numFmtId="3" fontId="25" fillId="0" borderId="2" xfId="0" applyNumberFormat="1" applyFont="1" applyBorder="1" applyAlignment="1">
      <alignment horizontal="left" vertical="center"/>
    </xf>
    <xf numFmtId="3" fontId="25" fillId="0" borderId="2" xfId="0" applyNumberFormat="1" applyFont="1" applyBorder="1" applyAlignment="1">
      <alignment horizontal="right" vertical="center" wrapText="1"/>
    </xf>
    <xf numFmtId="0" fontId="25" fillId="0" borderId="2" xfId="0" applyFont="1" applyBorder="1" applyAlignment="1">
      <alignment horizontal="right"/>
    </xf>
    <xf numFmtId="0" fontId="27" fillId="0" borderId="2" xfId="0" applyFont="1" applyBorder="1" applyAlignment="1"/>
    <xf numFmtId="0" fontId="27" fillId="5" borderId="2" xfId="0" applyFont="1" applyFill="1" applyBorder="1" applyAlignment="1"/>
    <xf numFmtId="0" fontId="25" fillId="0" borderId="2" xfId="0" applyFont="1" applyBorder="1" applyAlignment="1"/>
    <xf numFmtId="0" fontId="25" fillId="5" borderId="2" xfId="0" applyFont="1" applyFill="1" applyBorder="1" applyAlignment="1">
      <alignment wrapText="1"/>
    </xf>
    <xf numFmtId="0" fontId="3" fillId="0" borderId="2" xfId="3" applyBorder="1" applyProtection="1"/>
    <xf numFmtId="0" fontId="0" fillId="0" borderId="2" xfId="0" applyFont="1" applyBorder="1" applyAlignment="1">
      <alignment horizontal="left"/>
    </xf>
    <xf numFmtId="0" fontId="3" fillId="0" borderId="4" xfId="3" applyBorder="1" applyProtection="1"/>
    <xf numFmtId="0" fontId="3" fillId="0" borderId="6" xfId="3" applyBorder="1" applyProtection="1"/>
    <xf numFmtId="0" fontId="4" fillId="2" borderId="3" xfId="3" applyFont="1" applyFill="1" applyBorder="1" applyAlignment="1" applyProtection="1">
      <alignment horizontal="left"/>
    </xf>
    <xf numFmtId="0" fontId="3" fillId="0" borderId="7" xfId="3" applyBorder="1" applyProtection="1"/>
    <xf numFmtId="0" fontId="0" fillId="0" borderId="7" xfId="0" applyFont="1" applyBorder="1" applyAlignment="1">
      <alignment horizontal="left"/>
    </xf>
    <xf numFmtId="0" fontId="4" fillId="0" borderId="2" xfId="3" applyFont="1" applyFill="1" applyBorder="1" applyAlignment="1" applyProtection="1">
      <alignment horizontal="left"/>
    </xf>
    <xf numFmtId="0" fontId="4" fillId="0" borderId="4" xfId="3" applyFont="1" applyFill="1" applyBorder="1" applyAlignment="1" applyProtection="1">
      <alignment horizontal="left"/>
    </xf>
    <xf numFmtId="0" fontId="4" fillId="0" borderId="5" xfId="3" applyFont="1" applyFill="1" applyBorder="1" applyAlignment="1" applyProtection="1">
      <alignment horizontal="left"/>
    </xf>
    <xf numFmtId="0" fontId="4" fillId="0" borderId="6" xfId="3" applyFont="1" applyFill="1" applyBorder="1" applyAlignment="1" applyProtection="1">
      <alignment horizontal="left"/>
    </xf>
    <xf numFmtId="0" fontId="3" fillId="0" borderId="2" xfId="3" applyFont="1" applyFill="1" applyBorder="1" applyAlignment="1" applyProtection="1">
      <alignment horizontal="left"/>
    </xf>
    <xf numFmtId="0" fontId="0" fillId="0" borderId="2" xfId="0" applyFont="1" applyFill="1" applyBorder="1" applyAlignment="1">
      <alignment wrapText="1"/>
    </xf>
    <xf numFmtId="0" fontId="0" fillId="0" borderId="2" xfId="0" applyFont="1" applyFill="1" applyBorder="1" applyAlignment="1"/>
    <xf numFmtId="0" fontId="0" fillId="0" borderId="2" xfId="0" applyFont="1" applyFill="1" applyBorder="1" applyAlignment="1">
      <alignment vertical="top" wrapText="1"/>
    </xf>
    <xf numFmtId="0" fontId="3" fillId="0" borderId="2" xfId="3" applyBorder="1" applyAlignment="1" applyProtection="1">
      <alignment horizontal="left"/>
    </xf>
    <xf numFmtId="0" fontId="0" fillId="0" borderId="4" xfId="0" applyFont="1" applyFill="1" applyBorder="1" applyAlignment="1">
      <alignment horizontal="left" vertical="top" wrapText="1"/>
    </xf>
    <xf numFmtId="0" fontId="0" fillId="0" borderId="5" xfId="0" applyFont="1" applyFill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3" fillId="0" borderId="4" xfId="3" quotePrefix="1" applyFill="1" applyBorder="1" applyProtection="1"/>
    <xf numFmtId="0" fontId="3" fillId="0" borderId="6" xfId="3" applyFill="1" applyBorder="1" applyProtection="1"/>
    <xf numFmtId="0" fontId="3" fillId="0" borderId="2" xfId="3" applyFont="1" applyFill="1" applyBorder="1" applyAlignment="1" applyProtection="1"/>
    <xf numFmtId="0" fontId="3" fillId="0" borderId="2" xfId="3" applyFont="1" applyFill="1" applyBorder="1" applyAlignment="1" applyProtection="1">
      <alignment wrapText="1"/>
    </xf>
    <xf numFmtId="0" fontId="0" fillId="0" borderId="2" xfId="0" applyFont="1" applyFill="1" applyBorder="1"/>
    <xf numFmtId="0" fontId="3" fillId="0" borderId="2" xfId="3" applyFill="1" applyBorder="1" applyProtection="1"/>
    <xf numFmtId="0" fontId="2" fillId="2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wrapText="1"/>
    </xf>
    <xf numFmtId="0" fontId="11" fillId="0" borderId="8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horizontal="center"/>
    </xf>
    <xf numFmtId="0" fontId="9" fillId="0" borderId="8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6" fillId="3" borderId="2" xfId="0" applyFont="1" applyFill="1" applyBorder="1" applyAlignment="1">
      <alignment horizontal="center" wrapText="1"/>
    </xf>
    <xf numFmtId="0" fontId="26" fillId="3" borderId="2" xfId="0" applyFont="1" applyFill="1" applyBorder="1" applyAlignment="1">
      <alignment horizontal="center"/>
    </xf>
    <xf numFmtId="0" fontId="28" fillId="0" borderId="8" xfId="0" applyFont="1" applyBorder="1" applyAlignment="1">
      <alignment horizontal="center" wrapText="1"/>
    </xf>
    <xf numFmtId="0" fontId="28" fillId="0" borderId="0" xfId="0" applyFont="1" applyBorder="1" applyAlignment="1">
      <alignment horizontal="center" wrapText="1"/>
    </xf>
    <xf numFmtId="0" fontId="24" fillId="0" borderId="0" xfId="0" applyFont="1" applyBorder="1" applyAlignment="1">
      <alignment horizontal="center"/>
    </xf>
    <xf numFmtId="0" fontId="30" fillId="0" borderId="8" xfId="0" applyFont="1" applyBorder="1" applyAlignment="1">
      <alignment horizontal="center" wrapText="1"/>
    </xf>
    <xf numFmtId="0" fontId="30" fillId="0" borderId="0" xfId="0" applyFont="1" applyBorder="1" applyAlignment="1">
      <alignment horizontal="center" wrapText="1"/>
    </xf>
    <xf numFmtId="0" fontId="25" fillId="0" borderId="2" xfId="0" applyFont="1" applyBorder="1"/>
    <xf numFmtId="0" fontId="25" fillId="12" borderId="2" xfId="0" applyFont="1" applyFill="1" applyBorder="1" applyAlignment="1">
      <alignment horizontal="center"/>
    </xf>
    <xf numFmtId="0" fontId="25" fillId="4" borderId="2" xfId="0" applyFont="1" applyFill="1" applyBorder="1" applyAlignment="1">
      <alignment horizontal="center" vertical="center"/>
    </xf>
    <xf numFmtId="0" fontId="26" fillId="3" borderId="2" xfId="0" applyFont="1" applyFill="1" applyBorder="1" applyAlignment="1">
      <alignment horizontal="center" wrapText="1"/>
    </xf>
    <xf numFmtId="0" fontId="27" fillId="0" borderId="2" xfId="0" applyFont="1" applyBorder="1" applyAlignment="1">
      <alignment horizontal="left"/>
    </xf>
    <xf numFmtId="0" fontId="25" fillId="4" borderId="2" xfId="0" applyFont="1" applyFill="1" applyBorder="1" applyAlignment="1">
      <alignment horizontal="center" wrapText="1"/>
    </xf>
    <xf numFmtId="0" fontId="25" fillId="4" borderId="2" xfId="0" applyFont="1" applyFill="1" applyBorder="1" applyAlignment="1">
      <alignment horizontal="center"/>
    </xf>
    <xf numFmtId="0" fontId="25" fillId="0" borderId="2" xfId="0" applyFont="1" applyBorder="1" applyAlignment="1"/>
    <xf numFmtId="0" fontId="7" fillId="0" borderId="2" xfId="0" applyFont="1" applyBorder="1" applyAlignment="1">
      <alignment horizontal="left"/>
    </xf>
    <xf numFmtId="0" fontId="5" fillId="12" borderId="2" xfId="0" applyFont="1" applyFill="1" applyBorder="1" applyAlignment="1">
      <alignment horizontal="center"/>
    </xf>
    <xf numFmtId="0" fontId="5" fillId="0" borderId="2" xfId="0" applyFont="1" applyBorder="1" applyAlignment="1"/>
    <xf numFmtId="0" fontId="5" fillId="4" borderId="2" xfId="0" applyFont="1" applyFill="1" applyBorder="1" applyAlignment="1">
      <alignment horizontal="center"/>
    </xf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wrapText="1"/>
    </xf>
    <xf numFmtId="0" fontId="13" fillId="8" borderId="15" xfId="5" applyNumberFormat="1" applyFont="1" applyFill="1" applyBorder="1" applyAlignment="1" applyProtection="1">
      <alignment horizontal="left"/>
    </xf>
    <xf numFmtId="0" fontId="11" fillId="0" borderId="0" xfId="0" applyFont="1" applyAlignment="1">
      <alignment horizontal="center" wrapText="1"/>
    </xf>
    <xf numFmtId="0" fontId="7" fillId="0" borderId="2" xfId="0" applyFont="1" applyBorder="1" applyAlignment="1">
      <alignment horizontal="left" vertical="center"/>
    </xf>
    <xf numFmtId="0" fontId="9" fillId="0" borderId="0" xfId="0" applyFont="1" applyAlignment="1">
      <alignment horizontal="center" wrapText="1"/>
    </xf>
    <xf numFmtId="0" fontId="5" fillId="0" borderId="14" xfId="0" applyFont="1" applyBorder="1"/>
    <xf numFmtId="0" fontId="5" fillId="4" borderId="4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 wrapText="1"/>
    </xf>
    <xf numFmtId="0" fontId="7" fillId="0" borderId="2" xfId="0" applyFont="1" applyBorder="1"/>
    <xf numFmtId="0" fontId="6" fillId="3" borderId="13" xfId="0" applyFont="1" applyFill="1" applyBorder="1" applyAlignment="1">
      <alignment horizontal="center" wrapText="1"/>
    </xf>
    <xf numFmtId="0" fontId="5" fillId="0" borderId="2" xfId="0" applyFont="1" applyBorder="1"/>
    <xf numFmtId="0" fontId="5" fillId="12" borderId="16" xfId="0" applyFont="1" applyFill="1" applyBorder="1" applyAlignment="1">
      <alignment horizontal="center"/>
    </xf>
    <xf numFmtId="0" fontId="5" fillId="12" borderId="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 wrapText="1"/>
    </xf>
    <xf numFmtId="0" fontId="5" fillId="12" borderId="2" xfId="0" applyFont="1" applyFill="1" applyBorder="1" applyAlignment="1">
      <alignment horizontal="center" vertical="center"/>
    </xf>
  </cellXfs>
  <cellStyles count="12">
    <cellStyle name="Excel Built-in Explanatory Text" xfId="5" xr:uid="{00000000-0005-0000-0000-000008000000}"/>
    <cellStyle name="Hipervínculo" xfId="3" builtinId="8"/>
    <cellStyle name="Hipervínculo 2" xfId="8" xr:uid="{472B7A1F-0CB8-41C5-83B0-A8350C72EF77}"/>
    <cellStyle name="Millares" xfId="1" builtinId="3"/>
    <cellStyle name="Normal" xfId="0" builtinId="0"/>
    <cellStyle name="Normal 2" xfId="6" xr:uid="{68A6A934-99FD-4142-8877-F91E9174DD09}"/>
    <cellStyle name="Normal 3" xfId="7" xr:uid="{9A67822B-F213-4BFC-B792-65D99472EA9F}"/>
    <cellStyle name="Normal_GA2" xfId="10" xr:uid="{9BC24429-511D-448A-8A30-CB309B5660EB}"/>
    <cellStyle name="Normal_GA3" xfId="11" xr:uid="{E2AFC27D-CF09-4C8C-AC0D-911E634CCD40}"/>
    <cellStyle name="Porcentaje" xfId="2" builtinId="5"/>
    <cellStyle name="Porcentaje 2" xfId="9" xr:uid="{448887A7-8F50-4E63-8855-13645BB6E48F}"/>
    <cellStyle name="Texto explicativo 2" xfId="4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B8B8B"/>
      <rgbColor rgb="FF800080"/>
      <rgbColor rgb="FF008080"/>
      <rgbColor rgb="FFC0C0C0"/>
      <rgbColor rgb="FF808080"/>
      <rgbColor rgb="FF8FAADC"/>
      <rgbColor rgb="FF993366"/>
      <rgbColor rgb="FFF3F4F7"/>
      <rgbColor rgb="FFDDEEEC"/>
      <rgbColor rgb="FF660066"/>
      <rgbColor rgb="FFFF8080"/>
      <rgbColor rgb="FF0563C1"/>
      <rgbColor rgb="FFDDDDDD"/>
      <rgbColor rgb="FF000080"/>
      <rgbColor rgb="FFFF00FF"/>
      <rgbColor rgb="FFFFC0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9BEBA"/>
      <rgbColor rgb="FFA6A6A6"/>
      <rgbColor rgb="FFB2B2B2"/>
      <rgbColor rgb="FFBFBFBF"/>
      <rgbColor rgb="FF4472C4"/>
      <rgbColor rgb="FF33CCCC"/>
      <rgbColor rgb="FF99CC00"/>
      <rgbColor rgb="FFFFCC00"/>
      <rgbColor rgb="FFFF9900"/>
      <rgbColor rgb="FFFF6600"/>
      <rgbColor rgb="FF878787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IIA-1.1. Total d'afiliats estrangers a la Seguretat Social a les Illes Balears (2021)</a:t>
            </a:r>
          </a:p>
        </c:rich>
      </c:tx>
      <c:layout>
        <c:manualLayout>
          <c:xMode val="edge"/>
          <c:yMode val="edge"/>
          <c:x val="0.16065974343310899"/>
          <c:y val="5.1137816415239103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979230299328"/>
          <c:y val="0.27205318332907202"/>
          <c:w val="0.85369578497251097"/>
          <c:h val="0.58182050626438298"/>
        </c:manualLayout>
      </c:layout>
      <c:lineChart>
        <c:grouping val="standard"/>
        <c:varyColors val="0"/>
        <c:ser>
          <c:idx val="0"/>
          <c:order val="0"/>
          <c:tx>
            <c:strRef>
              <c:f>'GA1'!$B$2:$B$2</c:f>
              <c:strCache>
                <c:ptCount val="1"/>
                <c:pt idx="0">
                  <c:v>Unió Europea</c:v>
                </c:pt>
              </c:strCache>
            </c:strRef>
          </c:tx>
          <c:spPr>
            <a:ln w="25560">
              <a:solidFill>
                <a:srgbClr val="8FAADC"/>
              </a:solidFill>
              <a:round/>
            </a:ln>
          </c:spPr>
          <c:marker>
            <c:symbol val="diamond"/>
            <c:size val="5"/>
            <c:spPr>
              <a:solidFill>
                <a:srgbClr val="8FAADC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'GA1'!$A$3:$A$14</c:f>
              <c:strCache>
                <c:ptCount val="12"/>
                <c:pt idx="0">
                  <c:v>Gen.</c:v>
                </c:pt>
                <c:pt idx="1">
                  <c:v>Febr.</c:v>
                </c:pt>
                <c:pt idx="2">
                  <c:v>Març</c:v>
                </c:pt>
                <c:pt idx="3">
                  <c:v>Abr.</c:v>
                </c:pt>
                <c:pt idx="4">
                  <c:v>Maig</c:v>
                </c:pt>
                <c:pt idx="5">
                  <c:v>Juny</c:v>
                </c:pt>
                <c:pt idx="6">
                  <c:v>Jul.</c:v>
                </c:pt>
                <c:pt idx="7">
                  <c:v>Ag.</c:v>
                </c:pt>
                <c:pt idx="8">
                  <c:v>Set.</c:v>
                </c:pt>
                <c:pt idx="9">
                  <c:v>Oct.</c:v>
                </c:pt>
                <c:pt idx="10">
                  <c:v>Nov.</c:v>
                </c:pt>
                <c:pt idx="11">
                  <c:v>Des.</c:v>
                </c:pt>
              </c:strCache>
            </c:strRef>
          </c:cat>
          <c:val>
            <c:numRef>
              <c:f>'GA1'!$B$3:$B$14</c:f>
              <c:numCache>
                <c:formatCode>#,##0</c:formatCode>
                <c:ptCount val="12"/>
                <c:pt idx="0">
                  <c:v>31161</c:v>
                </c:pt>
                <c:pt idx="1">
                  <c:v>34132</c:v>
                </c:pt>
                <c:pt idx="2">
                  <c:v>32531</c:v>
                </c:pt>
                <c:pt idx="3">
                  <c:v>34132</c:v>
                </c:pt>
                <c:pt idx="4">
                  <c:v>39530</c:v>
                </c:pt>
                <c:pt idx="5">
                  <c:v>46641</c:v>
                </c:pt>
                <c:pt idx="6">
                  <c:v>49040</c:v>
                </c:pt>
                <c:pt idx="7">
                  <c:v>48655</c:v>
                </c:pt>
                <c:pt idx="8">
                  <c:v>46699</c:v>
                </c:pt>
                <c:pt idx="9">
                  <c:v>42346</c:v>
                </c:pt>
                <c:pt idx="10">
                  <c:v>34794</c:v>
                </c:pt>
                <c:pt idx="11">
                  <c:v>34096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07-4E72-A72A-5231E439DBC2}"/>
            </c:ext>
          </c:extLst>
        </c:ser>
        <c:ser>
          <c:idx val="1"/>
          <c:order val="1"/>
          <c:tx>
            <c:strRef>
              <c:f>'GA1'!$C$2:$C$2</c:f>
              <c:strCache>
                <c:ptCount val="1"/>
                <c:pt idx="0">
                  <c:v>No UE</c:v>
                </c:pt>
              </c:strCache>
            </c:strRef>
          </c:tx>
          <c:spPr>
            <a:ln w="25560">
              <a:solidFill>
                <a:srgbClr val="FFC000"/>
              </a:solidFill>
              <a:round/>
            </a:ln>
          </c:spPr>
          <c:marker>
            <c:symbol val="square"/>
            <c:size val="5"/>
            <c:spPr>
              <a:solidFill>
                <a:srgbClr val="FFC00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'GA1'!$A$3:$A$14</c:f>
              <c:strCache>
                <c:ptCount val="12"/>
                <c:pt idx="0">
                  <c:v>Gen.</c:v>
                </c:pt>
                <c:pt idx="1">
                  <c:v>Febr.</c:v>
                </c:pt>
                <c:pt idx="2">
                  <c:v>Març</c:v>
                </c:pt>
                <c:pt idx="3">
                  <c:v>Abr.</c:v>
                </c:pt>
                <c:pt idx="4">
                  <c:v>Maig</c:v>
                </c:pt>
                <c:pt idx="5">
                  <c:v>Juny</c:v>
                </c:pt>
                <c:pt idx="6">
                  <c:v>Jul.</c:v>
                </c:pt>
                <c:pt idx="7">
                  <c:v>Ag.</c:v>
                </c:pt>
                <c:pt idx="8">
                  <c:v>Set.</c:v>
                </c:pt>
                <c:pt idx="9">
                  <c:v>Oct.</c:v>
                </c:pt>
                <c:pt idx="10">
                  <c:v>Nov.</c:v>
                </c:pt>
                <c:pt idx="11">
                  <c:v>Des.</c:v>
                </c:pt>
              </c:strCache>
            </c:strRef>
          </c:cat>
          <c:val>
            <c:numRef>
              <c:f>'GA1'!$C$3:$C$14</c:f>
              <c:numCache>
                <c:formatCode>#,##0</c:formatCode>
                <c:ptCount val="12"/>
                <c:pt idx="0">
                  <c:v>38698</c:v>
                </c:pt>
                <c:pt idx="1">
                  <c:v>42537</c:v>
                </c:pt>
                <c:pt idx="2">
                  <c:v>40789</c:v>
                </c:pt>
                <c:pt idx="3">
                  <c:v>42537</c:v>
                </c:pt>
                <c:pt idx="4">
                  <c:v>48529</c:v>
                </c:pt>
                <c:pt idx="5">
                  <c:v>57135</c:v>
                </c:pt>
                <c:pt idx="6">
                  <c:v>61282</c:v>
                </c:pt>
                <c:pt idx="7">
                  <c:v>60896</c:v>
                </c:pt>
                <c:pt idx="8">
                  <c:v>58834</c:v>
                </c:pt>
                <c:pt idx="9">
                  <c:v>53691</c:v>
                </c:pt>
                <c:pt idx="10">
                  <c:v>44768</c:v>
                </c:pt>
                <c:pt idx="11">
                  <c:v>43719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07-4E72-A72A-5231E439D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83628289"/>
        <c:axId val="14574894"/>
      </c:lineChart>
      <c:catAx>
        <c:axId val="83628289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14574894"/>
        <c:crosses val="autoZero"/>
        <c:auto val="1"/>
        <c:lblAlgn val="ctr"/>
        <c:lblOffset val="100"/>
        <c:noMultiLvlLbl val="0"/>
      </c:catAx>
      <c:valAx>
        <c:axId val="14574894"/>
        <c:scaling>
          <c:orientation val="minMax"/>
          <c:min val="20000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83628289"/>
        <c:crosses val="autoZero"/>
        <c:crossBetween val="between"/>
        <c:majorUnit val="1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0.32304591555685502"/>
          <c:y val="0.144531660104987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IIA-1.2. Taxes d'activitat per nivell formatiu assolit a Espanya i a les Balears (2021)</a:t>
            </a:r>
          </a:p>
        </c:rich>
      </c:tx>
      <c:layout>
        <c:manualLayout>
          <c:xMode val="edge"/>
          <c:yMode val="edge"/>
          <c:x val="0.113141496884408"/>
          <c:y val="3.8871689026487799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846670867464797"/>
          <c:y val="0.23196881091617899"/>
          <c:w val="0.63558076034446498"/>
          <c:h val="0.658984061460841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'GA2'!$B$2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'GA2'!$A$3:$A$9</c:f>
              <c:strCache>
                <c:ptCount val="7"/>
                <c:pt idx="0">
                  <c:v>Analfabets</c:v>
                </c:pt>
                <c:pt idx="1">
                  <c:v>Educació primària incompleta</c:v>
                </c:pt>
                <c:pt idx="2">
                  <c:v>Educació primària completa</c:v>
                </c:pt>
                <c:pt idx="3">
                  <c:v>Educació secundària 1a etapa</c:v>
                </c:pt>
                <c:pt idx="4">
                  <c:v>Educació secundària 2a etapa (batx.)</c:v>
                </c:pt>
                <c:pt idx="5">
                  <c:v>Educació secundària 2a etapa (FP)</c:v>
                </c:pt>
                <c:pt idx="6">
                  <c:v>Educació superior</c:v>
                </c:pt>
              </c:strCache>
            </c:strRef>
          </c:cat>
          <c:val>
            <c:numRef>
              <c:f>'GA2'!$B$3:$B$9</c:f>
              <c:numCache>
                <c:formatCode>0.0%</c:formatCode>
                <c:ptCount val="7"/>
                <c:pt idx="0">
                  <c:v>0.139012094841962</c:v>
                </c:pt>
                <c:pt idx="1">
                  <c:v>0.1192275717206816</c:v>
                </c:pt>
                <c:pt idx="2">
                  <c:v>0.22533376956741191</c:v>
                </c:pt>
                <c:pt idx="3">
                  <c:v>0.54763201134468265</c:v>
                </c:pt>
                <c:pt idx="4">
                  <c:v>0.57057490347764872</c:v>
                </c:pt>
                <c:pt idx="5">
                  <c:v>0.73956797583354106</c:v>
                </c:pt>
                <c:pt idx="6">
                  <c:v>0.78561884226798773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7D-44C8-AC40-C16E9F8C2BEA}"/>
            </c:ext>
          </c:extLst>
        </c:ser>
        <c:ser>
          <c:idx val="1"/>
          <c:order val="1"/>
          <c:tx>
            <c:strRef>
              <c:f>'GA2'!$C$2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'GA2'!$A$3:$A$9</c:f>
              <c:strCache>
                <c:ptCount val="7"/>
                <c:pt idx="0">
                  <c:v>Analfabets</c:v>
                </c:pt>
                <c:pt idx="1">
                  <c:v>Educació primària incompleta</c:v>
                </c:pt>
                <c:pt idx="2">
                  <c:v>Educació primària completa</c:v>
                </c:pt>
                <c:pt idx="3">
                  <c:v>Educació secundària 1a etapa</c:v>
                </c:pt>
                <c:pt idx="4">
                  <c:v>Educació secundària 2a etapa (batx.)</c:v>
                </c:pt>
                <c:pt idx="5">
                  <c:v>Educació secundària 2a etapa (FP)</c:v>
                </c:pt>
                <c:pt idx="6">
                  <c:v>Educació superior</c:v>
                </c:pt>
              </c:strCache>
            </c:strRef>
          </c:cat>
          <c:val>
            <c:numRef>
              <c:f>'GA2'!$C$3:$C$9</c:f>
              <c:numCache>
                <c:formatCode>0.0%</c:formatCode>
                <c:ptCount val="7"/>
                <c:pt idx="0">
                  <c:v>0.25495242551863984</c:v>
                </c:pt>
                <c:pt idx="1">
                  <c:v>0.10584615384615384</c:v>
                </c:pt>
                <c:pt idx="2">
                  <c:v>0.25279317224562181</c:v>
                </c:pt>
                <c:pt idx="3">
                  <c:v>0.57516093999424278</c:v>
                </c:pt>
                <c:pt idx="4">
                  <c:v>0.65472444031313348</c:v>
                </c:pt>
                <c:pt idx="5">
                  <c:v>0.75473404609804162</c:v>
                </c:pt>
                <c:pt idx="6">
                  <c:v>0.81629629140733795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7D-44C8-AC40-C16E9F8C2B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-30"/>
        <c:axId val="28598040"/>
        <c:axId val="64292897"/>
      </c:barChart>
      <c:catAx>
        <c:axId val="2859804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64292897"/>
        <c:crosses val="autoZero"/>
        <c:auto val="1"/>
        <c:lblAlgn val="ctr"/>
        <c:lblOffset val="100"/>
        <c:noMultiLvlLbl val="0"/>
      </c:catAx>
      <c:valAx>
        <c:axId val="64292897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8598040"/>
        <c:crosses val="autoZero"/>
        <c:crossBetween val="between"/>
      </c:valAx>
      <c:spPr>
        <a:noFill/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25228465534436001"/>
          <c:y val="0.11927533448563001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IIA-1.3. Taxes d'activitat dels homes per nivell formatiu assolit a Espanya i a les Balears (2021)</a:t>
            </a:r>
          </a:p>
        </c:rich>
      </c:tx>
      <c:layout>
        <c:manualLayout>
          <c:xMode val="edge"/>
          <c:yMode val="edge"/>
          <c:x val="9.7372272949048599E-2"/>
          <c:y val="3.9908406934903502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207987732626999"/>
          <c:y val="0.18602115363646299"/>
          <c:w val="0.65776817453126102"/>
          <c:h val="0.730127576054956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'GA3'!$B$2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'GA3'!$A$3:$A$9</c:f>
              <c:strCache>
                <c:ptCount val="7"/>
                <c:pt idx="0">
                  <c:v>Analfabets</c:v>
                </c:pt>
                <c:pt idx="1">
                  <c:v>Educació primària incompleta</c:v>
                </c:pt>
                <c:pt idx="2">
                  <c:v>Educació primària completa</c:v>
                </c:pt>
                <c:pt idx="3">
                  <c:v>Educació secundària 1a etapa</c:v>
                </c:pt>
                <c:pt idx="4">
                  <c:v>Educació secundària 2a etapa (batx.)</c:v>
                </c:pt>
                <c:pt idx="5">
                  <c:v>Educació secundària 2a etapa (FP)</c:v>
                </c:pt>
                <c:pt idx="6">
                  <c:v>Educació superior</c:v>
                </c:pt>
              </c:strCache>
            </c:strRef>
          </c:cat>
          <c:val>
            <c:numRef>
              <c:f>'GA3'!$B$3:$B$9</c:f>
              <c:numCache>
                <c:formatCode>0.0%</c:formatCode>
                <c:ptCount val="7"/>
                <c:pt idx="0">
                  <c:v>0.22634272405973566</c:v>
                </c:pt>
                <c:pt idx="1">
                  <c:v>0.18516875005232886</c:v>
                </c:pt>
                <c:pt idx="2">
                  <c:v>0.31426529026435401</c:v>
                </c:pt>
                <c:pt idx="3">
                  <c:v>0.62702129006624763</c:v>
                </c:pt>
                <c:pt idx="4">
                  <c:v>0.60627771906920536</c:v>
                </c:pt>
                <c:pt idx="5">
                  <c:v>0.78757886487948736</c:v>
                </c:pt>
                <c:pt idx="6">
                  <c:v>0.7845646566606751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B3-413B-8116-79540C41E6AB}"/>
            </c:ext>
          </c:extLst>
        </c:ser>
        <c:ser>
          <c:idx val="1"/>
          <c:order val="1"/>
          <c:tx>
            <c:strRef>
              <c:f>'GA3'!$C$2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'GA3'!$A$3:$A$9</c:f>
              <c:strCache>
                <c:ptCount val="7"/>
                <c:pt idx="0">
                  <c:v>Analfabets</c:v>
                </c:pt>
                <c:pt idx="1">
                  <c:v>Educació primària incompleta</c:v>
                </c:pt>
                <c:pt idx="2">
                  <c:v>Educació primària completa</c:v>
                </c:pt>
                <c:pt idx="3">
                  <c:v>Educació secundària 1a etapa</c:v>
                </c:pt>
                <c:pt idx="4">
                  <c:v>Educació secundària 2a etapa (batx.)</c:v>
                </c:pt>
                <c:pt idx="5">
                  <c:v>Educació secundària 2a etapa (FP)</c:v>
                </c:pt>
                <c:pt idx="6">
                  <c:v>Educació superior</c:v>
                </c:pt>
              </c:strCache>
            </c:strRef>
          </c:cat>
          <c:val>
            <c:numRef>
              <c:f>'GA3'!$C$3:$C$9</c:f>
              <c:numCache>
                <c:formatCode>0.0%</c:formatCode>
                <c:ptCount val="7"/>
                <c:pt idx="0">
                  <c:v>0.44575786463298378</c:v>
                </c:pt>
                <c:pt idx="1">
                  <c:v>0.16946408792706824</c:v>
                </c:pt>
                <c:pt idx="2">
                  <c:v>0.37290381772771292</c:v>
                </c:pt>
                <c:pt idx="3">
                  <c:v>0.64324088334808815</c:v>
                </c:pt>
                <c:pt idx="4">
                  <c:v>0.67273216979099337</c:v>
                </c:pt>
                <c:pt idx="5">
                  <c:v>0.78348732817494282</c:v>
                </c:pt>
                <c:pt idx="6">
                  <c:v>0.80450049957282899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B3-413B-8116-79540C41E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-30"/>
        <c:axId val="29437917"/>
        <c:axId val="62062300"/>
      </c:barChart>
      <c:catAx>
        <c:axId val="29437917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62062300"/>
        <c:crosses val="autoZero"/>
        <c:auto val="1"/>
        <c:lblAlgn val="ctr"/>
        <c:lblOffset val="100"/>
        <c:noMultiLvlLbl val="0"/>
      </c:catAx>
      <c:valAx>
        <c:axId val="62062300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9437917"/>
        <c:crosses val="autoZero"/>
        <c:crossBetween val="between"/>
      </c:valAx>
      <c:spPr>
        <a:noFill/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29095212066596698"/>
          <c:y val="0.10239127275214401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IIA-1.4. Taxes d'activitat de les dones per nivell formatiu assolit a Espanya i a les Balears (2021)</a:t>
            </a:r>
          </a:p>
        </c:rich>
      </c:tx>
      <c:layout>
        <c:manualLayout>
          <c:xMode val="edge"/>
          <c:yMode val="edge"/>
          <c:x val="0.10263281302338"/>
          <c:y val="3.95811518324607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311114088564299"/>
          <c:y val="0.18586387434554999"/>
          <c:w val="0.65806927044952102"/>
          <c:h val="0.7305759162303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'GA4'!$B$3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'GA4'!$A$4:$A$10</c:f>
              <c:strCache>
                <c:ptCount val="7"/>
                <c:pt idx="0">
                  <c:v>Analfabetes</c:v>
                </c:pt>
                <c:pt idx="1">
                  <c:v>Educació primària incompleta</c:v>
                </c:pt>
                <c:pt idx="2">
                  <c:v>Educació primària completa</c:v>
                </c:pt>
                <c:pt idx="3">
                  <c:v>Educació secundària 1a etapa</c:v>
                </c:pt>
                <c:pt idx="4">
                  <c:v>Educació secundària 2a etapa (batx.)</c:v>
                </c:pt>
                <c:pt idx="5">
                  <c:v>Educació secundària 2a etapa (FP)</c:v>
                </c:pt>
                <c:pt idx="6">
                  <c:v>Educació superior</c:v>
                </c:pt>
              </c:strCache>
            </c:strRef>
          </c:cat>
          <c:val>
            <c:numRef>
              <c:f>'GA4'!$B$4:$B$10</c:f>
              <c:numCache>
                <c:formatCode>0.0%</c:formatCode>
                <c:ptCount val="7"/>
                <c:pt idx="0">
                  <c:v>8.6547371392453221E-2</c:v>
                </c:pt>
                <c:pt idx="1">
                  <c:v>7.3077283683427155E-2</c:v>
                </c:pt>
                <c:pt idx="2">
                  <c:v>0.15387420908897978</c:v>
                </c:pt>
                <c:pt idx="3">
                  <c:v>0.45825412869661392</c:v>
                </c:pt>
                <c:pt idx="4">
                  <c:v>0.53585418498680948</c:v>
                </c:pt>
                <c:pt idx="5">
                  <c:v>0.69236434459859164</c:v>
                </c:pt>
                <c:pt idx="6">
                  <c:v>0.78655237843085346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4C-46F0-92C1-F45990E73CC5}"/>
            </c:ext>
          </c:extLst>
        </c:ser>
        <c:ser>
          <c:idx val="1"/>
          <c:order val="1"/>
          <c:tx>
            <c:strRef>
              <c:f>'GA4'!$C$3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'GA4'!$A$4:$A$10</c:f>
              <c:strCache>
                <c:ptCount val="7"/>
                <c:pt idx="0">
                  <c:v>Analfabetes</c:v>
                </c:pt>
                <c:pt idx="1">
                  <c:v>Educació primària incompleta</c:v>
                </c:pt>
                <c:pt idx="2">
                  <c:v>Educació primària completa</c:v>
                </c:pt>
                <c:pt idx="3">
                  <c:v>Educació secundària 1a etapa</c:v>
                </c:pt>
                <c:pt idx="4">
                  <c:v>Educació secundària 2a etapa (batx.)</c:v>
                </c:pt>
                <c:pt idx="5">
                  <c:v>Educació secundària 2a etapa (FP)</c:v>
                </c:pt>
                <c:pt idx="6">
                  <c:v>Educació superior</c:v>
                </c:pt>
              </c:strCache>
            </c:strRef>
          </c:cat>
          <c:val>
            <c:numRef>
              <c:f>'GA4'!$C$4:$C$10</c:f>
              <c:numCache>
                <c:formatCode>0.0%</c:formatCode>
                <c:ptCount val="7"/>
                <c:pt idx="0">
                  <c:v>0.12287184901676125</c:v>
                </c:pt>
                <c:pt idx="1">
                  <c:v>6.677813773644059E-2</c:v>
                </c:pt>
                <c:pt idx="2">
                  <c:v>0.16034756683600415</c:v>
                </c:pt>
                <c:pt idx="3">
                  <c:v>0.49541147557285525</c:v>
                </c:pt>
                <c:pt idx="4">
                  <c:v>0.63523787313432833</c:v>
                </c:pt>
                <c:pt idx="5">
                  <c:v>0.72027708599292639</c:v>
                </c:pt>
                <c:pt idx="6">
                  <c:v>0.82617580711669536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4C-46F0-92C1-F45990E73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-30"/>
        <c:axId val="77909536"/>
        <c:axId val="8324898"/>
      </c:barChart>
      <c:catAx>
        <c:axId val="7790953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8324898"/>
        <c:crosses val="autoZero"/>
        <c:auto val="1"/>
        <c:lblAlgn val="ctr"/>
        <c:lblOffset val="100"/>
        <c:noMultiLvlLbl val="0"/>
      </c:catAx>
      <c:valAx>
        <c:axId val="8324898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7909536"/>
        <c:crosses val="autoZero"/>
        <c:crossBetween val="between"/>
      </c:valAx>
      <c:spPr>
        <a:noFill/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28328088752971597"/>
          <c:y val="0.10576923076923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IIA-1.5. Diferències d'atur per gènere i per comunitats autònomes (2021) (entre les taxes d'atur femení i masculí a cada comunitat autònoma)</a:t>
            </a:r>
          </a:p>
        </c:rich>
      </c:tx>
      <c:layout>
        <c:manualLayout>
          <c:xMode val="edge"/>
          <c:yMode val="edge"/>
          <c:x val="0.130531888493672"/>
          <c:y val="2.7393919687855602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663413020100899"/>
          <c:y val="0.13672573565273899"/>
          <c:w val="0.73314583505666298"/>
          <c:h val="0.7734514713054789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69696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BA06-4088-BBDD-855413FCF168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3-BA06-4088-BBDD-855413FCF16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5-BA06-4088-BBDD-855413FCF168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7-BA06-4088-BBDD-855413FCF168}"/>
              </c:ext>
            </c:extLst>
          </c:dPt>
          <c:dPt>
            <c:idx val="8"/>
            <c:invertIfNegative val="0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9-BA06-4088-BBDD-855413FCF168}"/>
              </c:ext>
            </c:extLst>
          </c:dPt>
          <c:dPt>
            <c:idx val="10"/>
            <c:invertIfNegative val="0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B-BA06-4088-BBDD-855413FCF168}"/>
              </c:ext>
            </c:extLst>
          </c:dPt>
          <c:dPt>
            <c:idx val="12"/>
            <c:invertIfNegative val="0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D-BA06-4088-BBDD-855413FCF168}"/>
              </c:ext>
            </c:extLst>
          </c:dPt>
          <c:dPt>
            <c:idx val="14"/>
            <c:invertIfNegative val="0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F-BA06-4088-BBDD-855413FCF168}"/>
              </c:ext>
            </c:extLst>
          </c:dPt>
          <c:dPt>
            <c:idx val="16"/>
            <c:invertIfNegative val="0"/>
            <c:bubble3D val="0"/>
            <c:spPr>
              <a:solidFill>
                <a:srgbClr val="FFC000"/>
              </a:solidFill>
              <a:ln w="12600">
                <a:solidFill>
                  <a:srgbClr val="00000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11-BA06-4088-BBDD-855413FCF168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06-4088-BBDD-855413FCF168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06-4088-BBDD-855413FCF168}"/>
                </c:ext>
              </c:extLst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06-4088-BBDD-855413FCF168}"/>
                </c:ext>
              </c:extLst>
            </c:dLbl>
            <c:dLbl>
              <c:idx val="6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A06-4088-BBDD-855413FCF168}"/>
                </c:ext>
              </c:extLst>
            </c:dLbl>
            <c:dLbl>
              <c:idx val="8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A06-4088-BBDD-855413FCF168}"/>
                </c:ext>
              </c:extLst>
            </c:dLbl>
            <c:dLbl>
              <c:idx val="1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A06-4088-BBDD-855413FCF168}"/>
                </c:ext>
              </c:extLst>
            </c:dLbl>
            <c:dLbl>
              <c:idx val="1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A06-4088-BBDD-855413FCF168}"/>
                </c:ext>
              </c:extLst>
            </c:dLbl>
            <c:dLbl>
              <c:idx val="14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A06-4088-BBDD-855413FCF168}"/>
                </c:ext>
              </c:extLst>
            </c:dLbl>
            <c:dLbl>
              <c:idx val="16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A06-4088-BBDD-855413FCF1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'GA5'!$A$4:$A$21</c:f>
              <c:strCache>
                <c:ptCount val="18"/>
                <c:pt idx="0">
                  <c:v>Espanya</c:v>
                </c:pt>
                <c:pt idx="1">
                  <c:v>Andalusia</c:v>
                </c:pt>
                <c:pt idx="2">
                  <c:v>Aragó</c:v>
                </c:pt>
                <c:pt idx="3">
                  <c:v>Astúries</c:v>
                </c:pt>
                <c:pt idx="4">
                  <c:v>Illes Balears</c:v>
                </c:pt>
                <c:pt idx="5">
                  <c:v>Illes Canàries</c:v>
                </c:pt>
                <c:pt idx="6">
                  <c:v>Cantàbria</c:v>
                </c:pt>
                <c:pt idx="7">
                  <c:v>Castella i Lleó</c:v>
                </c:pt>
                <c:pt idx="8">
                  <c:v>Castella-la Manxa</c:v>
                </c:pt>
                <c:pt idx="9">
                  <c:v>Catalunya</c:v>
                </c:pt>
                <c:pt idx="10">
                  <c:v>Comunitat Valenciana</c:v>
                </c:pt>
                <c:pt idx="11">
                  <c:v>Extremadura</c:v>
                </c:pt>
                <c:pt idx="12">
                  <c:v>Galícia</c:v>
                </c:pt>
                <c:pt idx="13">
                  <c:v>Madrid</c:v>
                </c:pt>
                <c:pt idx="14">
                  <c:v>Múrcia</c:v>
                </c:pt>
                <c:pt idx="15">
                  <c:v>Navarra</c:v>
                </c:pt>
                <c:pt idx="16">
                  <c:v>País Basc</c:v>
                </c:pt>
                <c:pt idx="17">
                  <c:v>La Rioja</c:v>
                </c:pt>
              </c:strCache>
            </c:strRef>
          </c:cat>
          <c:val>
            <c:numRef>
              <c:f>'GA5'!$D$4:$D$21</c:f>
              <c:numCache>
                <c:formatCode>0.0</c:formatCode>
                <c:ptCount val="18"/>
                <c:pt idx="0">
                  <c:v>3.66</c:v>
                </c:pt>
                <c:pt idx="1">
                  <c:v>6.9400000000000013</c:v>
                </c:pt>
                <c:pt idx="2">
                  <c:v>3.5399999999999991</c:v>
                </c:pt>
                <c:pt idx="3">
                  <c:v>2.34</c:v>
                </c:pt>
                <c:pt idx="4">
                  <c:v>2.5499999999999989</c:v>
                </c:pt>
                <c:pt idx="5">
                  <c:v>2.0999999999999979</c:v>
                </c:pt>
                <c:pt idx="6">
                  <c:v>2.91</c:v>
                </c:pt>
                <c:pt idx="7">
                  <c:v>4.26</c:v>
                </c:pt>
                <c:pt idx="8">
                  <c:v>9.259999999999998</c:v>
                </c:pt>
                <c:pt idx="9">
                  <c:v>2.4800000000000004</c:v>
                </c:pt>
                <c:pt idx="10">
                  <c:v>4.1099999999999994</c:v>
                </c:pt>
                <c:pt idx="11">
                  <c:v>9.5</c:v>
                </c:pt>
                <c:pt idx="12">
                  <c:v>2.2000000000000011</c:v>
                </c:pt>
                <c:pt idx="13">
                  <c:v>1.8100000000000005</c:v>
                </c:pt>
                <c:pt idx="14">
                  <c:v>5.2099999999999991</c:v>
                </c:pt>
                <c:pt idx="15">
                  <c:v>-1.7200000000000006</c:v>
                </c:pt>
                <c:pt idx="16">
                  <c:v>0.35999999999999943</c:v>
                </c:pt>
                <c:pt idx="17">
                  <c:v>6.1099999999999994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A06-4088-BBDD-855413FCF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8011243"/>
        <c:axId val="21314587"/>
      </c:barChart>
      <c:catAx>
        <c:axId val="28011243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1314587"/>
        <c:crosses val="autoZero"/>
        <c:auto val="1"/>
        <c:lblAlgn val="ctr"/>
        <c:lblOffset val="100"/>
        <c:noMultiLvlLbl val="0"/>
      </c:catAx>
      <c:valAx>
        <c:axId val="21314587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8011243"/>
        <c:crosses val="max"/>
        <c:crossBetween val="between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IIA-1.6. Evolució de l'atur: Espanya-Illes Balears  (diferència de les taxes trimestrals interanuals 2017-2021)</a:t>
            </a:r>
          </a:p>
        </c:rich>
      </c:tx>
      <c:layout>
        <c:manualLayout>
          <c:xMode val="edge"/>
          <c:yMode val="edge"/>
          <c:x val="0.12694704049844199"/>
          <c:y val="4.11741267100545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945842319674101E-2"/>
          <c:y val="0.24345862664364501"/>
          <c:w val="0.90522405942966699"/>
          <c:h val="0.543896931863461"/>
        </c:manualLayout>
      </c:layout>
      <c:lineChart>
        <c:grouping val="standard"/>
        <c:varyColors val="0"/>
        <c:ser>
          <c:idx val="0"/>
          <c:order val="0"/>
          <c:tx>
            <c:strRef>
              <c:f>'GA6'!$B$2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8FAADC"/>
              </a:solidFill>
              <a:round/>
            </a:ln>
          </c:spPr>
          <c:marker>
            <c:symbol val="diamond"/>
            <c:size val="7"/>
            <c:spPr>
              <a:solidFill>
                <a:srgbClr val="8FAADC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'GA6'!$A$15:$A$34</c:f>
              <c:strCache>
                <c:ptCount val="20"/>
                <c:pt idx="0">
                  <c:v>2017TI</c:v>
                </c:pt>
                <c:pt idx="1">
                  <c:v>2017TII</c:v>
                </c:pt>
                <c:pt idx="2">
                  <c:v>2017TIII</c:v>
                </c:pt>
                <c:pt idx="3">
                  <c:v>2017TIV</c:v>
                </c:pt>
                <c:pt idx="4">
                  <c:v>2018TI</c:v>
                </c:pt>
                <c:pt idx="5">
                  <c:v>2018TII</c:v>
                </c:pt>
                <c:pt idx="6">
                  <c:v>2018TIII</c:v>
                </c:pt>
                <c:pt idx="7">
                  <c:v>2018TIV</c:v>
                </c:pt>
                <c:pt idx="8">
                  <c:v>2019TI</c:v>
                </c:pt>
                <c:pt idx="9">
                  <c:v>2019TII</c:v>
                </c:pt>
                <c:pt idx="10">
                  <c:v>2019TIII</c:v>
                </c:pt>
                <c:pt idx="11">
                  <c:v>2019TIV</c:v>
                </c:pt>
                <c:pt idx="12">
                  <c:v>2020TI</c:v>
                </c:pt>
                <c:pt idx="13">
                  <c:v>2020TII</c:v>
                </c:pt>
                <c:pt idx="14">
                  <c:v>2020TIII</c:v>
                </c:pt>
                <c:pt idx="15">
                  <c:v>2020TIV</c:v>
                </c:pt>
                <c:pt idx="16">
                  <c:v>2021TI</c:v>
                </c:pt>
                <c:pt idx="17">
                  <c:v>2021TII</c:v>
                </c:pt>
                <c:pt idx="18">
                  <c:v>2021TIII</c:v>
                </c:pt>
                <c:pt idx="19">
                  <c:v>2021TIV</c:v>
                </c:pt>
              </c:strCache>
            </c:strRef>
          </c:cat>
          <c:val>
            <c:numRef>
              <c:f>'GA6'!$B$15:$B$34</c:f>
              <c:numCache>
                <c:formatCode>General</c:formatCode>
                <c:ptCount val="20"/>
                <c:pt idx="0">
                  <c:v>-11.195057811912999</c:v>
                </c:pt>
                <c:pt idx="1">
                  <c:v>-14.435919295254299</c:v>
                </c:pt>
                <c:pt idx="2">
                  <c:v>-13.634049250138901</c:v>
                </c:pt>
                <c:pt idx="3">
                  <c:v>-11.116617112652801</c:v>
                </c:pt>
                <c:pt idx="4">
                  <c:v>-10.72</c:v>
                </c:pt>
                <c:pt idx="5">
                  <c:v>-11.265969802555199</c:v>
                </c:pt>
                <c:pt idx="6">
                  <c:v>-11.1721611721612</c:v>
                </c:pt>
                <c:pt idx="7">
                  <c:v>-12.6888217522659</c:v>
                </c:pt>
                <c:pt idx="8">
                  <c:v>-12.1863799283154</c:v>
                </c:pt>
                <c:pt idx="9">
                  <c:v>-8.2460732984293106</c:v>
                </c:pt>
                <c:pt idx="10">
                  <c:v>-4.3298969072164999</c:v>
                </c:pt>
                <c:pt idx="11">
                  <c:v>-4.6366782006920504</c:v>
                </c:pt>
                <c:pt idx="12">
                  <c:v>-1.97278911564626</c:v>
                </c:pt>
                <c:pt idx="13">
                  <c:v>9.3437945791726005</c:v>
                </c:pt>
                <c:pt idx="14">
                  <c:v>16.810344827586199</c:v>
                </c:pt>
                <c:pt idx="15">
                  <c:v>17.053701015965199</c:v>
                </c:pt>
                <c:pt idx="16">
                  <c:v>10.895211658570435</c:v>
                </c:pt>
                <c:pt idx="17">
                  <c:v>-0.45662100456621557</c:v>
                </c:pt>
                <c:pt idx="18">
                  <c:v>-10.393603936039364</c:v>
                </c:pt>
                <c:pt idx="19">
                  <c:v>-17.358958462492247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98-4F36-AC2A-49E922C19B4B}"/>
            </c:ext>
          </c:extLst>
        </c:ser>
        <c:ser>
          <c:idx val="1"/>
          <c:order val="1"/>
          <c:tx>
            <c:strRef>
              <c:f>'GA6'!$C$2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C000"/>
              </a:solidFill>
              <a:round/>
            </a:ln>
          </c:spPr>
          <c:marker>
            <c:symbol val="square"/>
            <c:size val="5"/>
            <c:spPr>
              <a:solidFill>
                <a:srgbClr val="FFC00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'GA6'!$A$15:$A$34</c:f>
              <c:strCache>
                <c:ptCount val="20"/>
                <c:pt idx="0">
                  <c:v>2017TI</c:v>
                </c:pt>
                <c:pt idx="1">
                  <c:v>2017TII</c:v>
                </c:pt>
                <c:pt idx="2">
                  <c:v>2017TIII</c:v>
                </c:pt>
                <c:pt idx="3">
                  <c:v>2017TIV</c:v>
                </c:pt>
                <c:pt idx="4">
                  <c:v>2018TI</c:v>
                </c:pt>
                <c:pt idx="5">
                  <c:v>2018TII</c:v>
                </c:pt>
                <c:pt idx="6">
                  <c:v>2018TIII</c:v>
                </c:pt>
                <c:pt idx="7">
                  <c:v>2018TIV</c:v>
                </c:pt>
                <c:pt idx="8">
                  <c:v>2019TI</c:v>
                </c:pt>
                <c:pt idx="9">
                  <c:v>2019TII</c:v>
                </c:pt>
                <c:pt idx="10">
                  <c:v>2019TIII</c:v>
                </c:pt>
                <c:pt idx="11">
                  <c:v>2019TIV</c:v>
                </c:pt>
                <c:pt idx="12">
                  <c:v>2020TI</c:v>
                </c:pt>
                <c:pt idx="13">
                  <c:v>2020TII</c:v>
                </c:pt>
                <c:pt idx="14">
                  <c:v>2020TIII</c:v>
                </c:pt>
                <c:pt idx="15">
                  <c:v>2020TIV</c:v>
                </c:pt>
                <c:pt idx="16">
                  <c:v>2021TI</c:v>
                </c:pt>
                <c:pt idx="17">
                  <c:v>2021TII</c:v>
                </c:pt>
                <c:pt idx="18">
                  <c:v>2021TIII</c:v>
                </c:pt>
                <c:pt idx="19">
                  <c:v>2021TIV</c:v>
                </c:pt>
              </c:strCache>
            </c:strRef>
          </c:cat>
          <c:val>
            <c:numRef>
              <c:f>'GA6'!$C$15:$C$34</c:f>
              <c:numCache>
                <c:formatCode>General</c:formatCode>
                <c:ptCount val="20"/>
                <c:pt idx="0">
                  <c:v>-11.101083032490999</c:v>
                </c:pt>
                <c:pt idx="1">
                  <c:v>-12.0879120879121</c:v>
                </c:pt>
                <c:pt idx="2">
                  <c:v>-12.0765832106038</c:v>
                </c:pt>
                <c:pt idx="3">
                  <c:v>-8.3028083028083106</c:v>
                </c:pt>
                <c:pt idx="4">
                  <c:v>3.9379474940334198</c:v>
                </c:pt>
                <c:pt idx="5">
                  <c:v>-2.3498694516971299</c:v>
                </c:pt>
                <c:pt idx="6">
                  <c:v>-22.5945945945946</c:v>
                </c:pt>
                <c:pt idx="7">
                  <c:v>-13.4813639968279</c:v>
                </c:pt>
                <c:pt idx="8">
                  <c:v>-2.0665901262916302</c:v>
                </c:pt>
                <c:pt idx="9">
                  <c:v>8.1105169340463394</c:v>
                </c:pt>
                <c:pt idx="10">
                  <c:v>14.245810055865901</c:v>
                </c:pt>
                <c:pt idx="11">
                  <c:v>-9.1659028414298902</c:v>
                </c:pt>
                <c:pt idx="12">
                  <c:v>6.6822977725674102</c:v>
                </c:pt>
                <c:pt idx="13">
                  <c:v>31.3272877164056</c:v>
                </c:pt>
                <c:pt idx="14">
                  <c:v>62.347188264058701</c:v>
                </c:pt>
                <c:pt idx="15">
                  <c:v>74.974772956609499</c:v>
                </c:pt>
                <c:pt idx="16">
                  <c:v>3.7362637362637452</c:v>
                </c:pt>
                <c:pt idx="17">
                  <c:v>-4.7708725674827317</c:v>
                </c:pt>
                <c:pt idx="18">
                  <c:v>-20.406626506024097</c:v>
                </c:pt>
                <c:pt idx="19">
                  <c:v>-14.071510957324108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98-4F36-AC2A-49E922C19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12584488"/>
        <c:axId val="94893501"/>
      </c:lineChart>
      <c:catAx>
        <c:axId val="125844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4893501"/>
        <c:crosses val="autoZero"/>
        <c:auto val="1"/>
        <c:lblAlgn val="ctr"/>
        <c:lblOffset val="100"/>
        <c:noMultiLvlLbl val="0"/>
      </c:catAx>
      <c:valAx>
        <c:axId val="94893501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12584488"/>
        <c:crosses val="autoZero"/>
        <c:crossBetween val="between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2513759451566099"/>
          <c:y val="0.130612244897961"/>
          <c:w val="0.41348893733377001"/>
          <c:h val="0.13138277850550301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11520</xdr:colOff>
      <xdr:row>0</xdr:row>
      <xdr:rowOff>19080</xdr:rowOff>
    </xdr:from>
    <xdr:to>
      <xdr:col>1</xdr:col>
      <xdr:colOff>213120</xdr:colOff>
      <xdr:row>2</xdr:row>
      <xdr:rowOff>151920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520" y="19080"/>
          <a:ext cx="954360" cy="4629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10095</xdr:rowOff>
    </xdr:from>
    <xdr:to>
      <xdr:col>7</xdr:col>
      <xdr:colOff>561975</xdr:colOff>
      <xdr:row>35</xdr:row>
      <xdr:rowOff>9525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1F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7</xdr:col>
      <xdr:colOff>0</xdr:colOff>
      <xdr:row>30</xdr:row>
      <xdr:rowOff>9524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00000000-0008-0000-2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152400</xdr:rowOff>
    </xdr:from>
    <xdr:to>
      <xdr:col>6</xdr:col>
      <xdr:colOff>561975</xdr:colOff>
      <xdr:row>31</xdr:row>
      <xdr:rowOff>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00000000-0008-0000-2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</xdr:row>
      <xdr:rowOff>0</xdr:rowOff>
    </xdr:from>
    <xdr:to>
      <xdr:col>6</xdr:col>
      <xdr:colOff>1</xdr:colOff>
      <xdr:row>32</xdr:row>
      <xdr:rowOff>152400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00000000-0008-0000-2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561975</xdr:colOff>
      <xdr:row>1</xdr:row>
      <xdr:rowOff>161924</xdr:rowOff>
    </xdr:from>
    <xdr:to>
      <xdr:col>11</xdr:col>
      <xdr:colOff>561974</xdr:colOff>
      <xdr:row>28</xdr:row>
      <xdr:rowOff>161924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23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6285</xdr:colOff>
      <xdr:row>4</xdr:row>
      <xdr:rowOff>152400</xdr:rowOff>
    </xdr:from>
    <xdr:to>
      <xdr:col>14</xdr:col>
      <xdr:colOff>561975</xdr:colOff>
      <xdr:row>22</xdr:row>
      <xdr:rowOff>12480</xdr:rowOff>
    </xdr:to>
    <xdr:graphicFrame macro="">
      <xdr:nvGraphicFramePr>
        <xdr:cNvPr id="9" name="Chart 2">
          <a:extLst>
            <a:ext uri="{FF2B5EF4-FFF2-40B4-BE49-F238E27FC236}">
              <a16:creationId xmlns:a16="http://schemas.microsoft.com/office/drawing/2014/main" id="{00000000-0008-0000-24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13279065" y="77400"/>
    <xdr:ext cx="11385330" cy="3422055"/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F0C7E5AF-E8CF-49B9-B5DB-D589DA9D173B}"/>
            </a:ext>
          </a:extLst>
        </xdr:cNvPr>
        <xdr:cNvSpPr/>
      </xdr:nvSpPr>
      <xdr:spPr>
        <a:xfrm>
          <a:off x="13279065" y="77400"/>
          <a:ext cx="11385330" cy="342205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43"/>
  <sheetViews>
    <sheetView topLeftCell="A13" zoomScaleNormal="100" workbookViewId="0">
      <selection activeCell="A43" sqref="A43:B43"/>
    </sheetView>
  </sheetViews>
  <sheetFormatPr baseColWidth="10" defaultColWidth="10.7109375" defaultRowHeight="12.75"/>
  <cols>
    <col min="11" max="11" width="26.7109375" customWidth="1"/>
  </cols>
  <sheetData>
    <row r="2" spans="1:11">
      <c r="C2" s="96" t="s">
        <v>452</v>
      </c>
      <c r="D2" s="96"/>
      <c r="E2" s="96"/>
      <c r="F2" s="96"/>
      <c r="G2" s="96"/>
      <c r="H2" s="96"/>
    </row>
    <row r="4" spans="1:11" ht="15">
      <c r="A4" s="249" t="s">
        <v>431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</row>
    <row r="5" spans="1:11">
      <c r="A5" s="224" t="s">
        <v>0</v>
      </c>
      <c r="B5" s="224"/>
      <c r="C5" s="247" t="s">
        <v>453</v>
      </c>
      <c r="D5" s="247"/>
      <c r="E5" s="247"/>
      <c r="F5" s="247"/>
      <c r="G5" s="247"/>
      <c r="H5" s="247"/>
      <c r="I5" s="247"/>
      <c r="J5" s="247"/>
      <c r="K5" s="247"/>
    </row>
    <row r="6" spans="1:11">
      <c r="A6" s="224" t="s">
        <v>1</v>
      </c>
      <c r="B6" s="224"/>
      <c r="C6" s="247" t="s">
        <v>491</v>
      </c>
      <c r="D6" s="247"/>
      <c r="E6" s="247"/>
      <c r="F6" s="247"/>
      <c r="G6" s="247"/>
      <c r="H6" s="247"/>
      <c r="I6" s="247"/>
      <c r="J6" s="247"/>
      <c r="K6" s="247"/>
    </row>
    <row r="7" spans="1:11">
      <c r="A7" s="248" t="s">
        <v>2</v>
      </c>
      <c r="B7" s="248"/>
      <c r="C7" s="247" t="s">
        <v>457</v>
      </c>
      <c r="D7" s="247"/>
      <c r="E7" s="247"/>
      <c r="F7" s="247"/>
      <c r="G7" s="247"/>
      <c r="H7" s="247"/>
      <c r="I7" s="247"/>
      <c r="J7" s="247"/>
      <c r="K7" s="247"/>
    </row>
    <row r="8" spans="1:11">
      <c r="A8" s="248" t="s">
        <v>454</v>
      </c>
      <c r="B8" s="248"/>
      <c r="C8" s="247" t="s">
        <v>458</v>
      </c>
      <c r="D8" s="247"/>
      <c r="E8" s="247"/>
      <c r="F8" s="247"/>
      <c r="G8" s="247"/>
      <c r="H8" s="247"/>
      <c r="I8" s="247"/>
      <c r="J8" s="247"/>
      <c r="K8" s="247"/>
    </row>
    <row r="9" spans="1:11">
      <c r="A9" s="248" t="s">
        <v>455</v>
      </c>
      <c r="B9" s="248"/>
      <c r="C9" s="247" t="s">
        <v>492</v>
      </c>
      <c r="D9" s="247"/>
      <c r="E9" s="247"/>
      <c r="F9" s="247"/>
      <c r="G9" s="247"/>
      <c r="H9" s="247"/>
      <c r="I9" s="247"/>
      <c r="J9" s="247"/>
      <c r="K9" s="247"/>
    </row>
    <row r="10" spans="1:11">
      <c r="A10" s="248" t="s">
        <v>3</v>
      </c>
      <c r="B10" s="248"/>
      <c r="C10" s="247" t="s">
        <v>459</v>
      </c>
      <c r="D10" s="247"/>
      <c r="E10" s="247"/>
      <c r="F10" s="247"/>
      <c r="G10" s="247"/>
      <c r="H10" s="247"/>
      <c r="I10" s="247"/>
      <c r="J10" s="247"/>
      <c r="K10" s="247"/>
    </row>
    <row r="11" spans="1:11">
      <c r="A11" s="248" t="s">
        <v>4</v>
      </c>
      <c r="B11" s="248"/>
      <c r="C11" s="247" t="s">
        <v>460</v>
      </c>
      <c r="D11" s="247"/>
      <c r="E11" s="247"/>
      <c r="F11" s="247"/>
      <c r="G11" s="247"/>
      <c r="H11" s="247"/>
      <c r="I11" s="247"/>
      <c r="J11" s="247"/>
      <c r="K11" s="247"/>
    </row>
    <row r="12" spans="1:11">
      <c r="A12" s="248" t="s">
        <v>5</v>
      </c>
      <c r="B12" s="248"/>
      <c r="C12" s="247" t="s">
        <v>451</v>
      </c>
      <c r="D12" s="247"/>
      <c r="E12" s="247"/>
      <c r="F12" s="247"/>
      <c r="G12" s="247"/>
      <c r="H12" s="247"/>
      <c r="I12" s="247"/>
      <c r="J12" s="247"/>
      <c r="K12" s="247"/>
    </row>
    <row r="13" spans="1:11">
      <c r="A13" s="248" t="s">
        <v>6</v>
      </c>
      <c r="B13" s="248"/>
      <c r="C13" s="247" t="s">
        <v>466</v>
      </c>
      <c r="D13" s="247"/>
      <c r="E13" s="247"/>
      <c r="F13" s="247"/>
      <c r="G13" s="247"/>
      <c r="H13" s="247"/>
      <c r="I13" s="247"/>
      <c r="J13" s="247"/>
      <c r="K13" s="247"/>
    </row>
    <row r="14" spans="1:11">
      <c r="A14" s="248" t="s">
        <v>7</v>
      </c>
      <c r="B14" s="248"/>
      <c r="C14" s="247" t="s">
        <v>467</v>
      </c>
      <c r="D14" s="247"/>
      <c r="E14" s="247"/>
      <c r="F14" s="247"/>
      <c r="G14" s="247"/>
      <c r="H14" s="247"/>
      <c r="I14" s="247"/>
      <c r="J14" s="247"/>
      <c r="K14" s="247"/>
    </row>
    <row r="15" spans="1:11">
      <c r="A15" s="248" t="s">
        <v>8</v>
      </c>
      <c r="B15" s="248"/>
      <c r="C15" s="247" t="s">
        <v>461</v>
      </c>
      <c r="D15" s="247"/>
      <c r="E15" s="247"/>
      <c r="F15" s="247"/>
      <c r="G15" s="247"/>
      <c r="H15" s="247"/>
      <c r="I15" s="247"/>
      <c r="J15" s="247"/>
      <c r="K15" s="247"/>
    </row>
    <row r="16" spans="1:11">
      <c r="A16" s="224" t="s">
        <v>493</v>
      </c>
      <c r="B16" s="224"/>
      <c r="C16" s="247" t="s">
        <v>463</v>
      </c>
      <c r="D16" s="247"/>
      <c r="E16" s="247"/>
      <c r="F16" s="247"/>
      <c r="G16" s="247"/>
      <c r="H16" s="247"/>
      <c r="I16" s="247"/>
      <c r="J16" s="247"/>
      <c r="K16" s="247"/>
    </row>
    <row r="17" spans="1:11">
      <c r="A17" s="248" t="s">
        <v>495</v>
      </c>
      <c r="B17" s="248"/>
      <c r="C17" s="247" t="s">
        <v>462</v>
      </c>
      <c r="D17" s="247"/>
      <c r="E17" s="247"/>
      <c r="F17" s="247"/>
      <c r="G17" s="247"/>
      <c r="H17" s="247"/>
      <c r="I17" s="247"/>
      <c r="J17" s="247"/>
      <c r="K17" s="247"/>
    </row>
    <row r="18" spans="1:11">
      <c r="A18" s="248" t="s">
        <v>456</v>
      </c>
      <c r="B18" s="248"/>
      <c r="C18" s="247" t="s">
        <v>468</v>
      </c>
      <c r="D18" s="247"/>
      <c r="E18" s="247"/>
      <c r="F18" s="247"/>
      <c r="G18" s="247"/>
      <c r="H18" s="247"/>
      <c r="I18" s="247"/>
      <c r="J18" s="247"/>
      <c r="K18" s="247"/>
    </row>
    <row r="19" spans="1:11">
      <c r="A19" s="248" t="s">
        <v>9</v>
      </c>
      <c r="B19" s="248"/>
      <c r="C19" s="247" t="s">
        <v>516</v>
      </c>
      <c r="D19" s="247"/>
      <c r="E19" s="247"/>
      <c r="F19" s="247"/>
      <c r="G19" s="247"/>
      <c r="H19" s="247"/>
      <c r="I19" s="247"/>
      <c r="J19" s="247"/>
      <c r="K19" s="247"/>
    </row>
    <row r="20" spans="1:11">
      <c r="A20" s="248" t="s">
        <v>10</v>
      </c>
      <c r="B20" s="248"/>
      <c r="C20" s="247" t="s">
        <v>464</v>
      </c>
      <c r="D20" s="247"/>
      <c r="E20" s="247"/>
      <c r="F20" s="247"/>
      <c r="G20" s="247"/>
      <c r="H20" s="247"/>
      <c r="I20" s="247"/>
      <c r="J20" s="247"/>
      <c r="K20" s="247"/>
    </row>
    <row r="21" spans="1:11">
      <c r="A21" s="245" t="s">
        <v>11</v>
      </c>
      <c r="B21" s="245"/>
      <c r="C21" s="247" t="s">
        <v>465</v>
      </c>
      <c r="D21" s="247"/>
      <c r="E21" s="247"/>
      <c r="F21" s="247"/>
      <c r="G21" s="247"/>
      <c r="H21" s="247"/>
      <c r="I21" s="247"/>
      <c r="J21" s="247"/>
      <c r="K21" s="247"/>
    </row>
    <row r="22" spans="1:11">
      <c r="A22" s="245" t="s">
        <v>12</v>
      </c>
      <c r="B22" s="245"/>
      <c r="C22" s="247" t="s">
        <v>469</v>
      </c>
      <c r="D22" s="247"/>
      <c r="E22" s="247"/>
      <c r="F22" s="247"/>
      <c r="G22" s="247"/>
      <c r="H22" s="247"/>
      <c r="I22" s="247"/>
      <c r="J22" s="247"/>
      <c r="K22" s="247"/>
    </row>
    <row r="23" spans="1:11">
      <c r="A23" s="245" t="s">
        <v>13</v>
      </c>
      <c r="B23" s="245"/>
      <c r="C23" s="247" t="s">
        <v>470</v>
      </c>
      <c r="D23" s="247"/>
      <c r="E23" s="247"/>
      <c r="F23" s="247"/>
      <c r="G23" s="247"/>
      <c r="H23" s="247"/>
      <c r="I23" s="247"/>
      <c r="J23" s="247"/>
      <c r="K23" s="247"/>
    </row>
    <row r="24" spans="1:11" ht="13.5" customHeight="1">
      <c r="A24" s="245" t="s">
        <v>14</v>
      </c>
      <c r="B24" s="245"/>
      <c r="C24" s="247" t="s">
        <v>471</v>
      </c>
      <c r="D24" s="247"/>
      <c r="E24" s="247"/>
      <c r="F24" s="247"/>
      <c r="G24" s="247"/>
      <c r="H24" s="247"/>
      <c r="I24" s="247"/>
      <c r="J24" s="247"/>
      <c r="K24" s="247"/>
    </row>
    <row r="25" spans="1:11" ht="13.5" customHeight="1">
      <c r="A25" s="245" t="s">
        <v>15</v>
      </c>
      <c r="B25" s="245"/>
      <c r="C25" s="236" t="s">
        <v>451</v>
      </c>
      <c r="D25" s="237"/>
      <c r="E25" s="237"/>
      <c r="F25" s="237"/>
      <c r="G25" s="237"/>
      <c r="H25" s="237"/>
      <c r="I25" s="237"/>
      <c r="J25" s="237"/>
      <c r="K25" s="237"/>
    </row>
    <row r="26" spans="1:11" ht="13.5" customHeight="1">
      <c r="A26" s="245" t="s">
        <v>16</v>
      </c>
      <c r="B26" s="245"/>
      <c r="C26" s="236" t="s">
        <v>472</v>
      </c>
      <c r="D26" s="237"/>
      <c r="E26" s="237"/>
      <c r="F26" s="237"/>
      <c r="G26" s="237"/>
      <c r="H26" s="237"/>
      <c r="I26" s="237"/>
      <c r="J26" s="237"/>
      <c r="K26" s="237"/>
    </row>
    <row r="27" spans="1:11" ht="13.5" customHeight="1">
      <c r="A27" s="246" t="s">
        <v>17</v>
      </c>
      <c r="B27" s="246"/>
      <c r="C27" s="247" t="s">
        <v>473</v>
      </c>
      <c r="D27" s="247"/>
      <c r="E27" s="247"/>
      <c r="F27" s="247"/>
      <c r="G27" s="247"/>
      <c r="H27" s="247"/>
      <c r="I27" s="247"/>
      <c r="J27" s="247"/>
      <c r="K27" s="247"/>
    </row>
    <row r="28" spans="1:11" ht="13.5" customHeight="1">
      <c r="A28" s="235" t="s">
        <v>18</v>
      </c>
      <c r="B28" s="235"/>
      <c r="C28" s="236" t="s">
        <v>474</v>
      </c>
      <c r="D28" s="237"/>
      <c r="E28" s="237"/>
      <c r="F28" s="237"/>
      <c r="G28" s="237"/>
      <c r="H28" s="237"/>
      <c r="I28" s="237"/>
      <c r="J28" s="237"/>
      <c r="K28" s="237"/>
    </row>
    <row r="29" spans="1:11" ht="13.5" customHeight="1">
      <c r="A29" s="235" t="s">
        <v>19</v>
      </c>
      <c r="B29" s="235"/>
      <c r="C29" s="238" t="s">
        <v>475</v>
      </c>
      <c r="D29" s="238"/>
      <c r="E29" s="238"/>
      <c r="F29" s="238"/>
      <c r="G29" s="238"/>
      <c r="H29" s="238"/>
      <c r="I29" s="238"/>
      <c r="J29" s="238"/>
      <c r="K29" s="238"/>
    </row>
    <row r="30" spans="1:11" ht="13.5" customHeight="1">
      <c r="A30" s="243" t="s">
        <v>497</v>
      </c>
      <c r="B30" s="244"/>
      <c r="C30" s="240" t="s">
        <v>517</v>
      </c>
      <c r="D30" s="241"/>
      <c r="E30" s="241"/>
      <c r="F30" s="241"/>
      <c r="G30" s="241"/>
      <c r="H30" s="241"/>
      <c r="I30" s="241"/>
      <c r="J30" s="241"/>
      <c r="K30" s="242"/>
    </row>
    <row r="31" spans="1:11">
      <c r="A31" s="239"/>
      <c r="B31" s="239"/>
      <c r="C31" s="239"/>
      <c r="D31" s="239"/>
      <c r="E31" s="239"/>
      <c r="F31" s="239"/>
      <c r="G31" s="239"/>
      <c r="H31" s="239"/>
      <c r="I31" s="239"/>
      <c r="J31" s="239"/>
      <c r="K31" s="239"/>
    </row>
    <row r="32" spans="1:11">
      <c r="A32" s="228" t="s">
        <v>498</v>
      </c>
      <c r="B32" s="228"/>
      <c r="C32" s="228"/>
      <c r="D32" s="228"/>
      <c r="E32" s="228"/>
      <c r="F32" s="228"/>
      <c r="G32" s="228"/>
      <c r="H32" s="228"/>
      <c r="I32" s="228"/>
      <c r="J32" s="228"/>
      <c r="K32" s="228"/>
    </row>
    <row r="33" spans="1:11">
      <c r="A33" s="224" t="s">
        <v>509</v>
      </c>
      <c r="B33" s="224"/>
      <c r="C33" s="231" t="s">
        <v>508</v>
      </c>
      <c r="D33" s="231"/>
      <c r="E33" s="231"/>
      <c r="F33" s="231"/>
      <c r="G33" s="231"/>
      <c r="H33" s="231"/>
      <c r="I33" s="231"/>
      <c r="J33" s="231"/>
      <c r="K33" s="231"/>
    </row>
    <row r="34" spans="1:11">
      <c r="A34" s="224" t="s">
        <v>511</v>
      </c>
      <c r="B34" s="224"/>
      <c r="C34" s="231" t="s">
        <v>510</v>
      </c>
      <c r="D34" s="231"/>
      <c r="E34" s="231"/>
      <c r="F34" s="231"/>
      <c r="G34" s="231"/>
      <c r="H34" s="231"/>
      <c r="I34" s="231"/>
      <c r="J34" s="231"/>
      <c r="K34" s="231"/>
    </row>
    <row r="35" spans="1:11">
      <c r="A35" s="226" t="s">
        <v>513</v>
      </c>
      <c r="B35" s="227"/>
      <c r="C35" s="232" t="s">
        <v>512</v>
      </c>
      <c r="D35" s="233"/>
      <c r="E35" s="233"/>
      <c r="F35" s="233"/>
      <c r="G35" s="233"/>
      <c r="H35" s="233"/>
      <c r="I35" s="233"/>
      <c r="J35" s="233"/>
      <c r="K35" s="234"/>
    </row>
    <row r="36" spans="1:11">
      <c r="A36" s="226" t="s">
        <v>20</v>
      </c>
      <c r="B36" s="227"/>
      <c r="C36" s="232" t="s">
        <v>514</v>
      </c>
      <c r="D36" s="233"/>
      <c r="E36" s="233"/>
      <c r="F36" s="233"/>
      <c r="G36" s="233"/>
      <c r="H36" s="233"/>
      <c r="I36" s="233"/>
      <c r="J36" s="233"/>
      <c r="K36" s="234"/>
    </row>
    <row r="37" spans="1:11">
      <c r="A37" s="226" t="s">
        <v>515</v>
      </c>
      <c r="B37" s="227"/>
      <c r="C37" s="232" t="s">
        <v>514</v>
      </c>
      <c r="D37" s="233"/>
      <c r="E37" s="233"/>
      <c r="F37" s="233"/>
      <c r="G37" s="233"/>
      <c r="H37" s="233"/>
      <c r="I37" s="233"/>
      <c r="J37" s="233"/>
      <c r="K37" s="234"/>
    </row>
    <row r="38" spans="1:11">
      <c r="A38" s="226" t="s">
        <v>21</v>
      </c>
      <c r="B38" s="227"/>
      <c r="C38" s="232" t="s">
        <v>514</v>
      </c>
      <c r="D38" s="233"/>
      <c r="E38" s="233"/>
      <c r="F38" s="233"/>
      <c r="G38" s="233"/>
      <c r="H38" s="233"/>
      <c r="I38" s="233"/>
      <c r="J38" s="233"/>
      <c r="K38" s="234"/>
    </row>
    <row r="39" spans="1:11">
      <c r="A39" s="229" t="s">
        <v>22</v>
      </c>
      <c r="B39" s="229"/>
      <c r="C39" s="230" t="s">
        <v>514</v>
      </c>
      <c r="D39" s="230"/>
      <c r="E39" s="230"/>
      <c r="F39" s="230"/>
      <c r="G39" s="230"/>
      <c r="H39" s="230"/>
      <c r="I39" s="230"/>
      <c r="J39" s="230"/>
      <c r="K39" s="230"/>
    </row>
    <row r="40" spans="1:11">
      <c r="A40" s="224" t="s">
        <v>23</v>
      </c>
      <c r="B40" s="224"/>
      <c r="C40" s="225" t="s">
        <v>514</v>
      </c>
      <c r="D40" s="225"/>
      <c r="E40" s="225"/>
      <c r="F40" s="225"/>
      <c r="G40" s="225"/>
      <c r="H40" s="225"/>
      <c r="I40" s="225"/>
      <c r="J40" s="225"/>
      <c r="K40" s="225"/>
    </row>
    <row r="41" spans="1:11">
      <c r="A41" s="224" t="s">
        <v>24</v>
      </c>
      <c r="B41" s="224"/>
      <c r="C41" s="225" t="s">
        <v>514</v>
      </c>
      <c r="D41" s="225"/>
      <c r="E41" s="225"/>
      <c r="F41" s="225"/>
      <c r="G41" s="225"/>
      <c r="H41" s="225"/>
      <c r="I41" s="225"/>
      <c r="J41" s="225"/>
      <c r="K41" s="225"/>
    </row>
    <row r="42" spans="1:11">
      <c r="A42" s="224" t="s">
        <v>25</v>
      </c>
      <c r="B42" s="224"/>
      <c r="C42" s="225" t="s">
        <v>514</v>
      </c>
      <c r="D42" s="225"/>
      <c r="E42" s="225"/>
      <c r="F42" s="225"/>
      <c r="G42" s="225"/>
      <c r="H42" s="225"/>
      <c r="I42" s="225"/>
      <c r="J42" s="225"/>
      <c r="K42" s="225"/>
    </row>
    <row r="43" spans="1:11">
      <c r="A43" s="224" t="s">
        <v>26</v>
      </c>
      <c r="B43" s="224"/>
      <c r="C43" s="225" t="s">
        <v>514</v>
      </c>
      <c r="D43" s="225"/>
      <c r="E43" s="225"/>
      <c r="F43" s="225"/>
      <c r="G43" s="225"/>
      <c r="H43" s="225"/>
      <c r="I43" s="225"/>
      <c r="J43" s="225"/>
      <c r="K43" s="225"/>
    </row>
  </sheetData>
  <mergeCells count="77">
    <mergeCell ref="A4:K4"/>
    <mergeCell ref="A6:B6"/>
    <mergeCell ref="C6:K6"/>
    <mergeCell ref="A5:B5"/>
    <mergeCell ref="C5:K5"/>
    <mergeCell ref="A7:B7"/>
    <mergeCell ref="C7:K7"/>
    <mergeCell ref="A8:B8"/>
    <mergeCell ref="C8:K8"/>
    <mergeCell ref="A9:B9"/>
    <mergeCell ref="C9:K9"/>
    <mergeCell ref="A10:B10"/>
    <mergeCell ref="C10:K10"/>
    <mergeCell ref="A11:B11"/>
    <mergeCell ref="C11:K11"/>
    <mergeCell ref="A12:B12"/>
    <mergeCell ref="C12:K12"/>
    <mergeCell ref="A13:B13"/>
    <mergeCell ref="C13:K13"/>
    <mergeCell ref="A14:B14"/>
    <mergeCell ref="C14:K14"/>
    <mergeCell ref="A15:B15"/>
    <mergeCell ref="C15:K15"/>
    <mergeCell ref="A17:B17"/>
    <mergeCell ref="C17:K17"/>
    <mergeCell ref="A16:B16"/>
    <mergeCell ref="C16:K16"/>
    <mergeCell ref="A18:B18"/>
    <mergeCell ref="C18:K18"/>
    <mergeCell ref="A19:B19"/>
    <mergeCell ref="C19:K19"/>
    <mergeCell ref="A20:B20"/>
    <mergeCell ref="C20:K20"/>
    <mergeCell ref="A21:B21"/>
    <mergeCell ref="C21:K21"/>
    <mergeCell ref="A22:B22"/>
    <mergeCell ref="C22:K22"/>
    <mergeCell ref="A23:B23"/>
    <mergeCell ref="C23:K23"/>
    <mergeCell ref="A24:B24"/>
    <mergeCell ref="C24:K24"/>
    <mergeCell ref="A25:B25"/>
    <mergeCell ref="C25:K25"/>
    <mergeCell ref="A26:B26"/>
    <mergeCell ref="C26:K26"/>
    <mergeCell ref="A27:B27"/>
    <mergeCell ref="C27:K27"/>
    <mergeCell ref="A28:B28"/>
    <mergeCell ref="C28:K28"/>
    <mergeCell ref="A29:B29"/>
    <mergeCell ref="C29:K29"/>
    <mergeCell ref="A31:K31"/>
    <mergeCell ref="C30:K30"/>
    <mergeCell ref="A30:B30"/>
    <mergeCell ref="A32:K32"/>
    <mergeCell ref="A39:B39"/>
    <mergeCell ref="C39:K39"/>
    <mergeCell ref="A40:B40"/>
    <mergeCell ref="C40:K40"/>
    <mergeCell ref="A33:B33"/>
    <mergeCell ref="C33:K33"/>
    <mergeCell ref="A34:B34"/>
    <mergeCell ref="C34:K34"/>
    <mergeCell ref="C35:K35"/>
    <mergeCell ref="C36:K36"/>
    <mergeCell ref="C37:K37"/>
    <mergeCell ref="C38:K38"/>
    <mergeCell ref="A35:B35"/>
    <mergeCell ref="A36:B36"/>
    <mergeCell ref="A37:B37"/>
    <mergeCell ref="A43:B43"/>
    <mergeCell ref="C43:K43"/>
    <mergeCell ref="A38:B38"/>
    <mergeCell ref="A41:B41"/>
    <mergeCell ref="C41:K41"/>
    <mergeCell ref="A42:B42"/>
    <mergeCell ref="C42:K42"/>
  </mergeCells>
  <hyperlinks>
    <hyperlink ref="A6" location="'Q2'!A1" display="Quadre II-1.2." xr:uid="{00000000-0004-0000-0000-000001000000}"/>
    <hyperlink ref="A5" location="'Q3'!A1" display="Quadre II-1.3" xr:uid="{00000000-0004-0000-0000-000002000000}"/>
    <hyperlink ref="A7" location="'Q4'!A1" display="Quadre II-1.4." xr:uid="{00000000-0004-0000-0000-000003000000}"/>
    <hyperlink ref="A8" location="'Q5'!A1" display="Quadre II-1-5." xr:uid="{00000000-0004-0000-0000-000004000000}"/>
    <hyperlink ref="A9" location="'Q6'!A1" display="Quadre II-1.6." xr:uid="{00000000-0004-0000-0000-000005000000}"/>
    <hyperlink ref="A10" location="'Q7'!A1" display="Quadre II-1.7." xr:uid="{00000000-0004-0000-0000-000006000000}"/>
    <hyperlink ref="A11" location="'Q8'!A1" display="Quadre II-1.8." xr:uid="{00000000-0004-0000-0000-000007000000}"/>
    <hyperlink ref="A12" location="'Q9'!A1" display="Quadre II-1.9." xr:uid="{00000000-0004-0000-0000-000008000000}"/>
    <hyperlink ref="A13" location="'Q10'!A1" display="Quadre II-1.10." xr:uid="{00000000-0004-0000-0000-000009000000}"/>
    <hyperlink ref="A14" location="'Q11'!A1" display="Quadre II-1.11." xr:uid="{00000000-0004-0000-0000-00000B000000}"/>
    <hyperlink ref="A15" location="'Q12'!A1" display="Quadre II-1.12." xr:uid="{00000000-0004-0000-0000-00000C000000}"/>
    <hyperlink ref="A17" location="'Q13'!A1" display="Quadre II-1.13." xr:uid="{00000000-0004-0000-0000-00000D000000}"/>
    <hyperlink ref="A16" location="'Q14'!A1" display="Quadre II-1.14. " xr:uid="{00000000-0004-0000-0000-00000E000000}"/>
    <hyperlink ref="A18" location="'Q15'!A1" display="Quadre II-1.15." xr:uid="{00000000-0004-0000-0000-00000F000000}"/>
    <hyperlink ref="A19" location="'Q16'!A1" display="Quadre II-1.16." xr:uid="{00000000-0004-0000-0000-000010000000}"/>
    <hyperlink ref="A20" location="'Q17'!A1" display="Quadre II-1.17." xr:uid="{00000000-0004-0000-0000-000011000000}"/>
    <hyperlink ref="A21" location="'QA1'!A1" display="Quadre IIA- 1.1. " xr:uid="{00000000-0004-0000-0000-00001A000000}"/>
    <hyperlink ref="A22" location="'QA2'!A1" display="Quadre IIA-1.2. " xr:uid="{00000000-0004-0000-0000-00001B000000}"/>
    <hyperlink ref="A23" location="'QA3'!A1" display="Quadre IIA-1.3. " xr:uid="{00000000-0004-0000-0000-00001C000000}"/>
    <hyperlink ref="A24" location="'QA4'!A1" display="Quadre IIA-1.4. " xr:uid="{00000000-0004-0000-0000-00001D000000}"/>
    <hyperlink ref="A25" location="'GA1'!A1" display="Gràfic IIA-1.1." xr:uid="{00000000-0004-0000-0000-00001E000000}"/>
    <hyperlink ref="A26" location="'GA2'!A1" display="Gràfic IIA-1.2." xr:uid="{00000000-0004-0000-0000-00001F000000}"/>
    <hyperlink ref="A27" location="'GA3'!A1" display="Gràfic IIA-1.3. _x000a_" xr:uid="{00000000-0004-0000-0000-000020000000}"/>
    <hyperlink ref="A28" location="'GA4'!A1" display="Gràfic IIA-1.4." xr:uid="{00000000-0004-0000-0000-000021000000}"/>
    <hyperlink ref="A29" location="'GA5'!A1" display="Gràfic IIA-1.5." xr:uid="{00000000-0004-0000-0000-000022000000}"/>
    <hyperlink ref="A5:B5" location="'Q1'!A1" display="Quadre II-1.1." xr:uid="{B4CEBDDF-B391-4936-B747-31FDCD6A7EAC}"/>
    <hyperlink ref="A7:B7" location="'Q3'!A1" display="Quadre II-1.3." xr:uid="{853BD6BD-036D-4B5A-A989-4B174A1015F4}"/>
    <hyperlink ref="A8:B8" location="'Q4'!A1" display="Quadre II-1-4." xr:uid="{7D562281-C272-47B1-A702-22EA8189E97F}"/>
    <hyperlink ref="A9:B9" location="'Q5'!A1" display="Quadre II-1.5." xr:uid="{046B6BB5-4D79-4A97-849D-B35074754B05}"/>
    <hyperlink ref="A10:B10" location="'Q6'!A1" display="Quadre II-1.6." xr:uid="{EEA8944A-5247-46A5-B8C3-A06B37CEF34B}"/>
    <hyperlink ref="A11:B11" location="'Q7'!A1" display="Quadre II-1.7." xr:uid="{8C83DB0C-A007-4945-9B6F-833CC3E766BE}"/>
    <hyperlink ref="A12:B12" location="'Q8'!A1" display="Quadre II-1.8." xr:uid="{B126AA08-3DD0-46D0-969F-AF0A1BC0D515}"/>
    <hyperlink ref="A13:B13" location="'Q9'!A1" display="Quadre II-1.9." xr:uid="{433950FB-CA49-45A9-93FB-4972B5764F71}"/>
    <hyperlink ref="A14:B14" location="'Q10'!A1" display="Quadre II-1.10." xr:uid="{49977471-33BD-4D30-B7F1-1F2974555EB5}"/>
    <hyperlink ref="A15:B15" location="'Q11'!A1" display="Quadre II-1.11." xr:uid="{67BA64A0-749A-41BC-9072-2827E03ACE35}"/>
    <hyperlink ref="A16:B16" location="'Q12'!A1" display="Quadre II-1.12. " xr:uid="{0101A715-BBD1-44A3-8AF1-8E6DE151028A}"/>
    <hyperlink ref="A17:B17" location="'Q13'!A1" display="Quadre II-1.13." xr:uid="{769E683C-7F5B-47E1-8660-CE8A6FEEB049}"/>
    <hyperlink ref="A18:B18" location="'Q14'!A1" display="Quadre II-1.14." xr:uid="{307137AF-2187-437B-BA6B-EEE7226A8305}"/>
    <hyperlink ref="A19:B19" location="'Q15'!A1" display="Quadre II-1.15." xr:uid="{A1C54DD9-8BC6-4B52-B378-B1D806E8F624}"/>
    <hyperlink ref="A20:B20" location="'Q16'!A1" display="Quadre II-1.16." xr:uid="{93EF92B5-9D1F-4D6B-86DC-36479A2EA849}"/>
    <hyperlink ref="A30:B30" location="'GA6'!A1" display="Gràfic IIA-1.6." xr:uid="{F06E5AA6-7750-4241-9DCA-1B73ED6AD157}"/>
    <hyperlink ref="A33:B33" location="'Q17'!A1" display="Quadre II-1.17. " xr:uid="{FAF5F462-3048-435B-AD43-A973020E32FD}"/>
    <hyperlink ref="A34:B34" location="'Q18'!A1" display="Quadre II-1.18. " xr:uid="{010B4DB8-E8BA-4232-A082-F36B27EA9087}"/>
    <hyperlink ref="A35:B35" location="'Q19'!A1" display="Quadre II-1.19. " xr:uid="{5446695D-0215-4875-A420-96034C3FFBC8}"/>
    <hyperlink ref="A36:B36" location="'QA5'!A1" display="Quadre IIA-1.5. " xr:uid="{67CDCA7A-05E1-410A-B8EE-2E10D6467CD6}"/>
    <hyperlink ref="A37:B37" location="'QA6'!A1" display="Quadre IIA-1.6." xr:uid="{5EE26460-AFB4-404B-8464-C3F6581A5F0A}"/>
    <hyperlink ref="A38:B38" location="'QA7'!A1" display="Quadre IIA-1.7. " xr:uid="{542475B9-09DE-4220-9C48-963473148E4A}"/>
    <hyperlink ref="A39:B39" location="'QA8'!A1" display="Quadre IIA-1.8. " xr:uid="{7045DB57-1BD1-40CA-AE86-490620CE819C}"/>
    <hyperlink ref="A40:B40" location="'QA9'!A1" display="Quadre IIA-1.9. " xr:uid="{6D3C7634-6804-4745-8DE1-B1A89275F1AF}"/>
    <hyperlink ref="A41:B41" location="'QA10'!A1" display="Quadre IIA-1.10. " xr:uid="{780FFF36-EADE-4A8D-98AF-C267C70EB07F}"/>
    <hyperlink ref="A42:B42" location="'QA11'!A1" display="Quadre IIA-1.11. " xr:uid="{E99AAC33-6294-4ED1-A077-0E6AC0D06CFC}"/>
    <hyperlink ref="A43:B43" location="'QA12'!A1" display="Quadre IIA-1.12. " xr:uid="{ADA1A231-4725-4096-B41B-030123D6651D}"/>
    <hyperlink ref="A6:B6" location="'Q2'!A1" display="Quadre II-1.2." xr:uid="{80243246-C475-4CCF-8E6F-F4EB15B7F59E}"/>
  </hyperlink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MJ21"/>
  <sheetViews>
    <sheetView zoomScaleNormal="100" workbookViewId="0">
      <selection sqref="A1:F19"/>
    </sheetView>
  </sheetViews>
  <sheetFormatPr baseColWidth="10" defaultColWidth="8.5703125" defaultRowHeight="12.75"/>
  <cols>
    <col min="1" max="1" width="8.5703125" style="41"/>
    <col min="2" max="4" width="10.7109375" style="41" customWidth="1"/>
    <col min="5" max="5" width="11.42578125" style="41" customWidth="1"/>
    <col min="6" max="6" width="9.85546875" style="41" customWidth="1"/>
    <col min="7" max="1024" width="8.5703125" style="41"/>
  </cols>
  <sheetData>
    <row r="1" spans="1:9" ht="11.25" customHeight="1">
      <c r="A1" s="267" t="s">
        <v>482</v>
      </c>
      <c r="B1" s="267"/>
      <c r="C1" s="267"/>
      <c r="D1" s="267"/>
      <c r="E1" s="267"/>
      <c r="F1" s="267"/>
    </row>
    <row r="2" spans="1:9" ht="11.25" customHeight="1">
      <c r="A2" s="268"/>
      <c r="B2" s="269" t="s">
        <v>79</v>
      </c>
      <c r="C2" s="270" t="s">
        <v>80</v>
      </c>
      <c r="D2" s="270"/>
      <c r="E2" s="269" t="s">
        <v>81</v>
      </c>
      <c r="F2" s="269"/>
    </row>
    <row r="3" spans="1:9">
      <c r="A3" s="268"/>
      <c r="B3" s="269"/>
      <c r="C3" s="167" t="s">
        <v>68</v>
      </c>
      <c r="D3" s="167" t="s">
        <v>82</v>
      </c>
      <c r="E3" s="174" t="s">
        <v>83</v>
      </c>
      <c r="F3" s="174" t="s">
        <v>84</v>
      </c>
    </row>
    <row r="4" spans="1:9">
      <c r="A4" s="195">
        <v>2010</v>
      </c>
      <c r="B4" s="196">
        <v>478400</v>
      </c>
      <c r="C4" s="196">
        <v>-5900</v>
      </c>
      <c r="D4" s="197">
        <v>-1.21825314887466</v>
      </c>
      <c r="E4" s="197">
        <v>-0.97558646783992797</v>
      </c>
      <c r="F4" s="197">
        <v>-2.26777986842882</v>
      </c>
      <c r="G4" s="26"/>
    </row>
    <row r="5" spans="1:9">
      <c r="A5" s="195">
        <v>2011</v>
      </c>
      <c r="B5" s="196">
        <v>465100</v>
      </c>
      <c r="C5" s="196">
        <v>-13300</v>
      </c>
      <c r="D5" s="197">
        <v>-2.7801003344481598</v>
      </c>
      <c r="E5" s="197">
        <v>-4.3873895831352403</v>
      </c>
      <c r="F5" s="197">
        <v>-6.7163729522702198</v>
      </c>
      <c r="G5" s="26"/>
    </row>
    <row r="6" spans="1:9">
      <c r="A6" s="195">
        <v>2012</v>
      </c>
      <c r="B6" s="196">
        <v>471800</v>
      </c>
      <c r="C6" s="196">
        <v>6700</v>
      </c>
      <c r="D6" s="197">
        <v>1.4405504192646701</v>
      </c>
      <c r="E6" s="197">
        <v>0.52730711389263896</v>
      </c>
      <c r="F6" s="197">
        <v>-0.27823321183940702</v>
      </c>
      <c r="G6" s="26"/>
    </row>
    <row r="7" spans="1:9">
      <c r="A7" s="195">
        <v>2013</v>
      </c>
      <c r="B7" s="196">
        <v>475800</v>
      </c>
      <c r="C7" s="196">
        <v>4000</v>
      </c>
      <c r="D7" s="197">
        <v>0.84781687155574403</v>
      </c>
      <c r="E7" s="197">
        <v>2.9324538189235301</v>
      </c>
      <c r="F7" s="197">
        <v>3.6381007212508401</v>
      </c>
      <c r="G7" s="26"/>
    </row>
    <row r="8" spans="1:9">
      <c r="A8" s="195">
        <v>2014</v>
      </c>
      <c r="B8" s="196">
        <v>482900</v>
      </c>
      <c r="C8" s="196">
        <v>7100</v>
      </c>
      <c r="D8" s="197">
        <v>1.4922236233711601</v>
      </c>
      <c r="E8" s="197">
        <v>1.3909611613369699</v>
      </c>
      <c r="F8" s="197">
        <v>1.6968696020854801</v>
      </c>
      <c r="G8" s="26"/>
    </row>
    <row r="9" spans="1:9">
      <c r="A9" s="195">
        <v>2015</v>
      </c>
      <c r="B9" s="196">
        <v>509600</v>
      </c>
      <c r="C9" s="196">
        <v>26700</v>
      </c>
      <c r="D9" s="197">
        <v>5.5290950507351404</v>
      </c>
      <c r="E9" s="197">
        <v>3.1866987900232</v>
      </c>
      <c r="F9" s="197">
        <v>3.1318689505806598</v>
      </c>
      <c r="G9" s="26"/>
    </row>
    <row r="10" spans="1:9">
      <c r="A10" s="195">
        <v>2016</v>
      </c>
      <c r="B10" s="196">
        <v>530600</v>
      </c>
      <c r="C10" s="196">
        <v>21000</v>
      </c>
      <c r="D10" s="197">
        <v>4.1208791208791196</v>
      </c>
      <c r="E10" s="197">
        <v>2.8065975477123701</v>
      </c>
      <c r="F10" s="197">
        <v>5.7349317767942498</v>
      </c>
      <c r="G10" s="26"/>
    </row>
    <row r="11" spans="1:9">
      <c r="A11" s="195">
        <v>2017</v>
      </c>
      <c r="B11" s="196">
        <v>537500</v>
      </c>
      <c r="C11" s="196">
        <v>6900</v>
      </c>
      <c r="D11" s="197">
        <v>1.3004146249528801</v>
      </c>
      <c r="E11" s="197">
        <v>0.57153685520867603</v>
      </c>
      <c r="F11" s="197">
        <v>1.3608290729432599</v>
      </c>
      <c r="G11" s="26"/>
    </row>
    <row r="12" spans="1:9">
      <c r="A12" s="195">
        <v>2018</v>
      </c>
      <c r="B12" s="196">
        <v>560175</v>
      </c>
      <c r="C12" s="196">
        <v>22675</v>
      </c>
      <c r="D12" s="197">
        <v>4.2186046511627904</v>
      </c>
      <c r="E12" s="197">
        <v>6</v>
      </c>
      <c r="F12" s="197">
        <v>6.2</v>
      </c>
      <c r="G12" s="26"/>
      <c r="H12" s="10"/>
      <c r="I12" s="10"/>
    </row>
    <row r="13" spans="1:9">
      <c r="A13" s="195">
        <v>2019</v>
      </c>
      <c r="B13" s="196">
        <v>571150</v>
      </c>
      <c r="C13" s="196">
        <v>10975</v>
      </c>
      <c r="D13" s="197">
        <v>1.95920917570402</v>
      </c>
      <c r="E13" s="197">
        <v>1.1000000000000001</v>
      </c>
      <c r="F13" s="197">
        <v>1.3</v>
      </c>
      <c r="G13" s="26"/>
      <c r="H13" s="10"/>
      <c r="I13" s="10"/>
    </row>
    <row r="14" spans="1:9">
      <c r="A14" s="195">
        <v>2020</v>
      </c>
      <c r="B14" s="196">
        <v>528225</v>
      </c>
      <c r="C14" s="196">
        <v>-42925</v>
      </c>
      <c r="D14" s="197">
        <v>-7.5155388251772699</v>
      </c>
      <c r="E14" s="197">
        <v>-22.370775478745099</v>
      </c>
      <c r="F14" s="197">
        <v>-23.5039676580977</v>
      </c>
      <c r="G14" s="26"/>
      <c r="H14" s="43"/>
      <c r="I14" s="43"/>
    </row>
    <row r="15" spans="1:9" ht="12" customHeight="1">
      <c r="A15" s="198">
        <v>2021</v>
      </c>
      <c r="B15" s="199">
        <v>552900</v>
      </c>
      <c r="C15" s="199">
        <f>B15-B14</f>
        <v>24675</v>
      </c>
      <c r="D15" s="200">
        <f>(B15/B14-1)*100</f>
        <v>4.6713048416867853</v>
      </c>
      <c r="E15" s="200">
        <v>12.2</v>
      </c>
      <c r="F15" s="200">
        <v>9.5</v>
      </c>
    </row>
    <row r="16" spans="1:9" hidden="1">
      <c r="A16" s="259" t="s">
        <v>564</v>
      </c>
      <c r="B16" s="259"/>
      <c r="C16" s="259"/>
      <c r="D16" s="259"/>
      <c r="E16" s="259"/>
      <c r="F16" s="259"/>
    </row>
    <row r="17" spans="1:6" ht="9" customHeight="1">
      <c r="A17" s="260"/>
      <c r="B17" s="260"/>
      <c r="C17" s="260"/>
      <c r="D17" s="260"/>
      <c r="E17" s="260"/>
      <c r="F17" s="260"/>
    </row>
    <row r="18" spans="1:6">
      <c r="A18" s="260"/>
      <c r="B18" s="260"/>
      <c r="C18" s="260"/>
      <c r="D18" s="260"/>
      <c r="E18" s="260"/>
      <c r="F18" s="260"/>
    </row>
    <row r="19" spans="1:6">
      <c r="A19" s="260"/>
      <c r="B19" s="260"/>
      <c r="C19" s="260"/>
      <c r="D19" s="260"/>
      <c r="E19" s="260"/>
      <c r="F19" s="260"/>
    </row>
    <row r="20" spans="1:6">
      <c r="E20" s="110"/>
      <c r="F20" s="110"/>
    </row>
    <row r="21" spans="1:6">
      <c r="E21" s="110"/>
      <c r="F21" s="110"/>
    </row>
  </sheetData>
  <mergeCells count="6">
    <mergeCell ref="A16:F19"/>
    <mergeCell ref="A1:F1"/>
    <mergeCell ref="A2:A3"/>
    <mergeCell ref="B2:B3"/>
    <mergeCell ref="C2:D2"/>
    <mergeCell ref="E2:F2"/>
  </mergeCells>
  <printOptions horizontalCentered="1"/>
  <pageMargins left="0.25" right="0.25" top="0.75" bottom="0.75" header="0.51180555555555496" footer="0.51180555555555496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MJ39"/>
  <sheetViews>
    <sheetView zoomScaleNormal="100" workbookViewId="0">
      <selection sqref="A1:F39"/>
    </sheetView>
  </sheetViews>
  <sheetFormatPr baseColWidth="10" defaultColWidth="8.5703125" defaultRowHeight="12.75"/>
  <cols>
    <col min="1" max="1" width="17.28515625" style="1" customWidth="1"/>
    <col min="2" max="3" width="8.5703125" style="1"/>
    <col min="4" max="4" width="9.42578125" style="1" customWidth="1"/>
    <col min="5" max="1024" width="8.5703125" style="1"/>
  </cols>
  <sheetData>
    <row r="1" spans="1:8" ht="23.25" customHeight="1">
      <c r="A1" s="267" t="s">
        <v>483</v>
      </c>
      <c r="B1" s="267"/>
      <c r="C1" s="267"/>
      <c r="D1" s="267"/>
      <c r="E1" s="267"/>
      <c r="F1" s="267"/>
      <c r="H1" s="41"/>
    </row>
    <row r="2" spans="1:8">
      <c r="A2" s="201"/>
      <c r="B2" s="174" t="s">
        <v>38</v>
      </c>
      <c r="C2" s="174" t="s">
        <v>39</v>
      </c>
      <c r="D2" s="174" t="s">
        <v>40</v>
      </c>
      <c r="E2" s="174" t="s">
        <v>41</v>
      </c>
      <c r="F2" s="174" t="s">
        <v>28</v>
      </c>
      <c r="H2" s="44"/>
    </row>
    <row r="3" spans="1:8">
      <c r="A3" s="166" t="s">
        <v>85</v>
      </c>
      <c r="B3" s="192">
        <v>6.5</v>
      </c>
      <c r="C3" s="192">
        <v>26.6</v>
      </c>
      <c r="D3" s="192">
        <v>38.5</v>
      </c>
      <c r="E3" s="192">
        <v>346.9</v>
      </c>
      <c r="F3" s="192">
        <v>418.5</v>
      </c>
      <c r="H3" s="44"/>
    </row>
    <row r="4" spans="1:8">
      <c r="A4" s="166" t="s">
        <v>86</v>
      </c>
      <c r="B4" s="192">
        <v>6</v>
      </c>
      <c r="C4" s="192">
        <v>28.7</v>
      </c>
      <c r="D4" s="192">
        <v>41.2</v>
      </c>
      <c r="E4" s="192">
        <v>425.9</v>
      </c>
      <c r="F4" s="192">
        <v>501.8</v>
      </c>
    </row>
    <row r="5" spans="1:8">
      <c r="A5" s="166" t="s">
        <v>87</v>
      </c>
      <c r="B5" s="192">
        <v>5.0999999999999996</v>
      </c>
      <c r="C5" s="192">
        <v>34.700000000000003</v>
      </c>
      <c r="D5" s="192">
        <v>41.6</v>
      </c>
      <c r="E5" s="192">
        <v>451.3</v>
      </c>
      <c r="F5" s="192">
        <v>532.70000000000005</v>
      </c>
    </row>
    <row r="6" spans="1:8">
      <c r="A6" s="166" t="s">
        <v>88</v>
      </c>
      <c r="B6" s="192">
        <v>4.3</v>
      </c>
      <c r="C6" s="192">
        <v>37.5</v>
      </c>
      <c r="D6" s="192">
        <v>42.2</v>
      </c>
      <c r="E6" s="192">
        <v>394.4</v>
      </c>
      <c r="F6" s="192">
        <v>478.5</v>
      </c>
      <c r="G6" s="45"/>
    </row>
    <row r="7" spans="1:8">
      <c r="A7" s="166" t="s">
        <v>89</v>
      </c>
      <c r="B7" s="192">
        <v>5.9</v>
      </c>
      <c r="C7" s="192">
        <v>36.1</v>
      </c>
      <c r="D7" s="192">
        <v>48.1</v>
      </c>
      <c r="E7" s="192">
        <v>365.7</v>
      </c>
      <c r="F7" s="192">
        <v>455.9</v>
      </c>
      <c r="G7" s="46"/>
    </row>
    <row r="8" spans="1:8">
      <c r="A8" s="166" t="s">
        <v>90</v>
      </c>
      <c r="B8" s="192">
        <v>5.3</v>
      </c>
      <c r="C8" s="192">
        <v>37.200000000000003</v>
      </c>
      <c r="D8" s="192">
        <v>46.9</v>
      </c>
      <c r="E8" s="192">
        <v>436.3</v>
      </c>
      <c r="F8" s="192">
        <v>525.79999999999995</v>
      </c>
      <c r="G8" s="46"/>
    </row>
    <row r="9" spans="1:8">
      <c r="A9" s="166" t="s">
        <v>91</v>
      </c>
      <c r="B9" s="192">
        <v>5.7</v>
      </c>
      <c r="C9" s="192">
        <v>40.299999999999997</v>
      </c>
      <c r="D9" s="192">
        <v>41.7</v>
      </c>
      <c r="E9" s="192">
        <v>467.6</v>
      </c>
      <c r="F9" s="192">
        <v>555.29999999999995</v>
      </c>
      <c r="G9" s="46"/>
    </row>
    <row r="10" spans="1:8">
      <c r="A10" s="166" t="s">
        <v>92</v>
      </c>
      <c r="B10" s="192">
        <v>4.3</v>
      </c>
      <c r="C10" s="192">
        <v>37.700000000000003</v>
      </c>
      <c r="D10" s="192">
        <v>43.1</v>
      </c>
      <c r="E10" s="192">
        <v>416.4</v>
      </c>
      <c r="F10" s="192">
        <v>501.5</v>
      </c>
      <c r="G10" s="46"/>
      <c r="H10" s="46"/>
    </row>
    <row r="11" spans="1:8">
      <c r="A11" s="166" t="s">
        <v>93</v>
      </c>
      <c r="B11" s="192">
        <v>5.9</v>
      </c>
      <c r="C11" s="192">
        <v>36.799999999999997</v>
      </c>
      <c r="D11" s="192">
        <v>47.2</v>
      </c>
      <c r="E11" s="192">
        <v>401.2</v>
      </c>
      <c r="F11" s="192">
        <v>491.1</v>
      </c>
    </row>
    <row r="12" spans="1:8">
      <c r="A12" s="166" t="s">
        <v>94</v>
      </c>
      <c r="B12" s="192">
        <v>4.3</v>
      </c>
      <c r="C12" s="192">
        <v>35.4</v>
      </c>
      <c r="D12" s="192">
        <v>49.1</v>
      </c>
      <c r="E12" s="192">
        <v>458.4</v>
      </c>
      <c r="F12" s="192">
        <v>547.1</v>
      </c>
    </row>
    <row r="13" spans="1:8">
      <c r="A13" s="166" t="s">
        <v>95</v>
      </c>
      <c r="B13" s="192">
        <v>3.8</v>
      </c>
      <c r="C13" s="192">
        <v>35.799999999999997</v>
      </c>
      <c r="D13" s="192">
        <v>51</v>
      </c>
      <c r="E13" s="192">
        <v>481.9</v>
      </c>
      <c r="F13" s="192">
        <v>572.5</v>
      </c>
    </row>
    <row r="14" spans="1:8">
      <c r="A14" s="166" t="s">
        <v>96</v>
      </c>
      <c r="B14" s="192">
        <v>3.8</v>
      </c>
      <c r="C14" s="192">
        <v>33.6</v>
      </c>
      <c r="D14" s="192">
        <v>52.9</v>
      </c>
      <c r="E14" s="192">
        <v>421.3</v>
      </c>
      <c r="F14" s="192">
        <v>511.6</v>
      </c>
    </row>
    <row r="15" spans="1:8">
      <c r="A15" s="166" t="s">
        <v>97</v>
      </c>
      <c r="B15" s="192">
        <v>3.6</v>
      </c>
      <c r="C15" s="192">
        <v>36.200000000000003</v>
      </c>
      <c r="D15" s="192">
        <v>55.1</v>
      </c>
      <c r="E15" s="192">
        <v>394.6</v>
      </c>
      <c r="F15" s="192">
        <v>489.5</v>
      </c>
    </row>
    <row r="16" spans="1:8">
      <c r="A16" s="166" t="s">
        <v>98</v>
      </c>
      <c r="B16" s="192">
        <v>4.3</v>
      </c>
      <c r="C16" s="192">
        <v>41.1</v>
      </c>
      <c r="D16" s="192">
        <v>54.6</v>
      </c>
      <c r="E16" s="192">
        <v>454.6</v>
      </c>
      <c r="F16" s="192">
        <v>554.5</v>
      </c>
    </row>
    <row r="17" spans="1:8">
      <c r="A17" s="166" t="s">
        <v>99</v>
      </c>
      <c r="B17" s="192">
        <v>4.5999999999999996</v>
      </c>
      <c r="C17" s="192">
        <v>40.700000000000003</v>
      </c>
      <c r="D17" s="192">
        <v>48.1</v>
      </c>
      <c r="E17" s="192">
        <v>492.4</v>
      </c>
      <c r="F17" s="192">
        <v>585.79999999999995</v>
      </c>
    </row>
    <row r="18" spans="1:8">
      <c r="A18" s="166" t="s">
        <v>100</v>
      </c>
      <c r="B18" s="192">
        <v>5.4</v>
      </c>
      <c r="C18" s="192">
        <v>46.4</v>
      </c>
      <c r="D18" s="192">
        <v>49</v>
      </c>
      <c r="E18" s="192">
        <v>419.5</v>
      </c>
      <c r="F18" s="192">
        <v>520.29999999999995</v>
      </c>
      <c r="G18" s="47"/>
    </row>
    <row r="19" spans="1:8">
      <c r="A19" s="166" t="s">
        <v>101</v>
      </c>
      <c r="B19" s="192">
        <v>9.4</v>
      </c>
      <c r="C19" s="192">
        <v>43.9</v>
      </c>
      <c r="D19" s="192">
        <v>48.9</v>
      </c>
      <c r="E19" s="192">
        <v>386.6</v>
      </c>
      <c r="F19" s="192">
        <v>488.7</v>
      </c>
      <c r="G19" s="47"/>
    </row>
    <row r="20" spans="1:8">
      <c r="A20" s="166" t="s">
        <v>102</v>
      </c>
      <c r="B20" s="192">
        <v>9.6</v>
      </c>
      <c r="C20" s="192">
        <v>42.6</v>
      </c>
      <c r="D20" s="192">
        <v>48.8</v>
      </c>
      <c r="E20" s="192">
        <v>473.1</v>
      </c>
      <c r="F20" s="192">
        <v>574.20000000000005</v>
      </c>
      <c r="G20" s="47"/>
    </row>
    <row r="21" spans="1:8">
      <c r="A21" s="166" t="s">
        <v>103</v>
      </c>
      <c r="B21" s="192">
        <v>9</v>
      </c>
      <c r="C21" s="192">
        <v>38.200000000000003</v>
      </c>
      <c r="D21" s="192">
        <v>45.3</v>
      </c>
      <c r="E21" s="192">
        <v>529.20000000000005</v>
      </c>
      <c r="F21" s="192">
        <v>621.70000000000005</v>
      </c>
      <c r="G21" s="47"/>
    </row>
    <row r="22" spans="1:8">
      <c r="A22" s="166" t="s">
        <v>104</v>
      </c>
      <c r="B22" s="192">
        <v>7.4</v>
      </c>
      <c r="C22" s="192">
        <v>36.200000000000003</v>
      </c>
      <c r="D22" s="192">
        <v>52.4</v>
      </c>
      <c r="E22" s="192">
        <v>460.1</v>
      </c>
      <c r="F22" s="192">
        <v>556.1</v>
      </c>
      <c r="G22" s="47"/>
    </row>
    <row r="23" spans="1:8">
      <c r="A23" s="166" t="s">
        <v>105</v>
      </c>
      <c r="B23" s="192">
        <v>7.3</v>
      </c>
      <c r="C23" s="192">
        <v>36.6</v>
      </c>
      <c r="D23" s="192">
        <v>62.1</v>
      </c>
      <c r="E23" s="192">
        <v>410.1</v>
      </c>
      <c r="F23" s="192">
        <v>516.1</v>
      </c>
    </row>
    <row r="24" spans="1:8">
      <c r="A24" s="166" t="s">
        <v>106</v>
      </c>
      <c r="B24" s="192">
        <v>7.9</v>
      </c>
      <c r="C24" s="192">
        <v>35.5</v>
      </c>
      <c r="D24" s="192">
        <v>64.900000000000006</v>
      </c>
      <c r="E24" s="192">
        <v>470.5</v>
      </c>
      <c r="F24" s="192">
        <v>578.70000000000005</v>
      </c>
    </row>
    <row r="25" spans="1:8">
      <c r="A25" s="166" t="s">
        <v>107</v>
      </c>
      <c r="B25" s="192">
        <v>4</v>
      </c>
      <c r="C25" s="192">
        <v>38.299999999999997</v>
      </c>
      <c r="D25" s="192">
        <v>60.7</v>
      </c>
      <c r="E25" s="192">
        <v>516.70000000000005</v>
      </c>
      <c r="F25" s="192">
        <v>619.70000000000005</v>
      </c>
    </row>
    <row r="26" spans="1:8">
      <c r="A26" s="166" t="s">
        <v>108</v>
      </c>
      <c r="B26" s="192">
        <v>4.2</v>
      </c>
      <c r="C26" s="192">
        <v>37.6</v>
      </c>
      <c r="D26" s="192">
        <v>67.3</v>
      </c>
      <c r="E26" s="192">
        <v>461</v>
      </c>
      <c r="F26" s="192">
        <v>570.1</v>
      </c>
    </row>
    <row r="27" spans="1:8">
      <c r="A27" s="166" t="s">
        <v>109</v>
      </c>
      <c r="B27" s="192">
        <v>5</v>
      </c>
      <c r="C27" s="192">
        <v>36.4</v>
      </c>
      <c r="D27" s="192">
        <v>64.2</v>
      </c>
      <c r="E27" s="192">
        <v>397.5</v>
      </c>
      <c r="F27" s="192">
        <v>503</v>
      </c>
    </row>
    <row r="28" spans="1:8">
      <c r="A28" s="166" t="s">
        <v>110</v>
      </c>
      <c r="B28" s="192">
        <v>4.7</v>
      </c>
      <c r="C28" s="192">
        <v>31.4</v>
      </c>
      <c r="D28" s="192">
        <v>55.9</v>
      </c>
      <c r="E28" s="192">
        <v>420.2</v>
      </c>
      <c r="F28" s="192">
        <v>512.20000000000005</v>
      </c>
    </row>
    <row r="29" spans="1:8">
      <c r="A29" s="166" t="s">
        <v>111</v>
      </c>
      <c r="B29" s="192">
        <v>5.5</v>
      </c>
      <c r="C29" s="192">
        <v>39.799999999999997</v>
      </c>
      <c r="D29" s="192">
        <v>54.4</v>
      </c>
      <c r="E29" s="192">
        <v>474.2</v>
      </c>
      <c r="F29" s="192">
        <v>573.9</v>
      </c>
    </row>
    <row r="30" spans="1:8">
      <c r="A30" s="166" t="s">
        <v>112</v>
      </c>
      <c r="B30" s="192">
        <v>4.8</v>
      </c>
      <c r="C30" s="192">
        <v>36.5</v>
      </c>
      <c r="D30" s="192">
        <v>52.9</v>
      </c>
      <c r="E30" s="192">
        <v>429.5</v>
      </c>
      <c r="F30" s="192">
        <v>523.79999999999995</v>
      </c>
    </row>
    <row r="31" spans="1:8">
      <c r="A31" s="166" t="s">
        <v>433</v>
      </c>
      <c r="B31" s="192">
        <v>5.7</v>
      </c>
      <c r="C31" s="192">
        <v>33.799999999999997</v>
      </c>
      <c r="D31" s="192">
        <v>50.6</v>
      </c>
      <c r="E31" s="192">
        <v>411.8</v>
      </c>
      <c r="F31" s="192">
        <v>502</v>
      </c>
      <c r="H31" s="48"/>
    </row>
    <row r="32" spans="1:8">
      <c r="A32" s="166" t="s">
        <v>434</v>
      </c>
      <c r="B32" s="192">
        <v>7.8</v>
      </c>
      <c r="C32" s="192">
        <v>36.799999999999997</v>
      </c>
      <c r="D32" s="192">
        <v>62.1</v>
      </c>
      <c r="E32" s="192">
        <v>455.6</v>
      </c>
      <c r="F32" s="192">
        <v>562.29999999999995</v>
      </c>
    </row>
    <row r="33" spans="1:6">
      <c r="A33" s="166" t="s">
        <v>435</v>
      </c>
      <c r="B33" s="192">
        <v>5.0999999999999996</v>
      </c>
      <c r="C33" s="192">
        <v>35.5</v>
      </c>
      <c r="D33" s="192">
        <v>62</v>
      </c>
      <c r="E33" s="192">
        <v>507.5</v>
      </c>
      <c r="F33" s="192">
        <v>610.20000000000005</v>
      </c>
    </row>
    <row r="34" spans="1:6" ht="12.75" customHeight="1">
      <c r="A34" s="166" t="s">
        <v>436</v>
      </c>
      <c r="B34" s="192">
        <v>6.8</v>
      </c>
      <c r="C34" s="192">
        <v>42</v>
      </c>
      <c r="D34" s="192">
        <v>56.8</v>
      </c>
      <c r="E34" s="192">
        <v>431.4</v>
      </c>
      <c r="F34" s="192">
        <v>536.9</v>
      </c>
    </row>
    <row r="35" spans="1:6" hidden="1">
      <c r="A35" s="259" t="s">
        <v>564</v>
      </c>
      <c r="B35" s="259"/>
      <c r="C35" s="259"/>
      <c r="D35" s="259"/>
      <c r="E35" s="259"/>
      <c r="F35" s="259"/>
    </row>
    <row r="36" spans="1:6" ht="9" customHeight="1">
      <c r="A36" s="260"/>
      <c r="B36" s="260"/>
      <c r="C36" s="260"/>
      <c r="D36" s="260"/>
      <c r="E36" s="260"/>
      <c r="F36" s="260"/>
    </row>
    <row r="37" spans="1:6">
      <c r="A37" s="260"/>
      <c r="B37" s="260"/>
      <c r="C37" s="260"/>
      <c r="D37" s="260"/>
      <c r="E37" s="260"/>
      <c r="F37" s="260"/>
    </row>
    <row r="38" spans="1:6">
      <c r="A38" s="260"/>
      <c r="B38" s="260"/>
      <c r="C38" s="260"/>
      <c r="D38" s="260"/>
      <c r="E38" s="260"/>
      <c r="F38" s="260"/>
    </row>
    <row r="39" spans="1:6">
      <c r="A39" s="260"/>
      <c r="B39" s="260"/>
      <c r="C39" s="260"/>
      <c r="D39" s="260"/>
      <c r="E39" s="260"/>
      <c r="F39" s="260"/>
    </row>
  </sheetData>
  <mergeCells count="2">
    <mergeCell ref="A1:F1"/>
    <mergeCell ref="A35:F39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AMA26"/>
  <sheetViews>
    <sheetView zoomScaleNormal="100" workbookViewId="0">
      <selection sqref="A1:K26"/>
    </sheetView>
  </sheetViews>
  <sheetFormatPr baseColWidth="10" defaultColWidth="8.5703125" defaultRowHeight="12.75"/>
  <cols>
    <col min="1" max="1" width="13.42578125" style="41" customWidth="1"/>
    <col min="2" max="10" width="8.5703125" style="41"/>
    <col min="11" max="11" width="10.28515625" style="41" customWidth="1"/>
    <col min="12" max="1015" width="8.5703125" style="1"/>
    <col min="1016" max="1024" width="8.85546875" customWidth="1"/>
  </cols>
  <sheetData>
    <row r="1" spans="1:16">
      <c r="A1" s="258" t="s">
        <v>484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</row>
    <row r="2" spans="1:16">
      <c r="A2" s="271"/>
      <c r="B2" s="270">
        <v>2020</v>
      </c>
      <c r="C2" s="270"/>
      <c r="D2" s="270"/>
      <c r="E2" s="270"/>
      <c r="F2" s="270"/>
      <c r="G2" s="270">
        <v>2021</v>
      </c>
      <c r="H2" s="270"/>
      <c r="I2" s="270"/>
      <c r="J2" s="270"/>
      <c r="K2" s="270"/>
    </row>
    <row r="3" spans="1:16">
      <c r="A3" s="271"/>
      <c r="B3" s="174" t="s">
        <v>113</v>
      </c>
      <c r="C3" s="174" t="s">
        <v>114</v>
      </c>
      <c r="D3" s="174" t="s">
        <v>115</v>
      </c>
      <c r="E3" s="174" t="s">
        <v>116</v>
      </c>
      <c r="F3" s="174" t="s">
        <v>117</v>
      </c>
      <c r="G3" s="174" t="s">
        <v>113</v>
      </c>
      <c r="H3" s="174" t="s">
        <v>114</v>
      </c>
      <c r="I3" s="174" t="s">
        <v>115</v>
      </c>
      <c r="J3" s="174" t="s">
        <v>116</v>
      </c>
      <c r="K3" s="174" t="s">
        <v>117</v>
      </c>
    </row>
    <row r="4" spans="1:16">
      <c r="A4" s="202" t="s">
        <v>35</v>
      </c>
      <c r="B4" s="194">
        <v>58.18</v>
      </c>
      <c r="C4" s="194">
        <v>55.54</v>
      </c>
      <c r="D4" s="194">
        <v>57.83</v>
      </c>
      <c r="E4" s="194">
        <v>58.19</v>
      </c>
      <c r="F4" s="194">
        <v>57.44</v>
      </c>
      <c r="G4" s="194">
        <v>57.69</v>
      </c>
      <c r="H4" s="194">
        <v>58.58</v>
      </c>
      <c r="I4" s="194">
        <v>59.14</v>
      </c>
      <c r="J4" s="194">
        <v>58.65</v>
      </c>
      <c r="K4" s="194">
        <v>58.51</v>
      </c>
      <c r="P4" s="47"/>
    </row>
    <row r="5" spans="1:16">
      <c r="A5" s="195" t="s">
        <v>118</v>
      </c>
      <c r="B5" s="192">
        <v>56.3</v>
      </c>
      <c r="C5" s="192">
        <v>52.72</v>
      </c>
      <c r="D5" s="192">
        <v>55.77</v>
      </c>
      <c r="E5" s="192">
        <v>56.69</v>
      </c>
      <c r="F5" s="192">
        <v>55.37</v>
      </c>
      <c r="G5" s="192">
        <v>56.02</v>
      </c>
      <c r="H5" s="192">
        <v>57.09</v>
      </c>
      <c r="I5" s="192">
        <v>57.43</v>
      </c>
      <c r="J5" s="192">
        <v>57.55</v>
      </c>
      <c r="K5" s="192">
        <v>57.03</v>
      </c>
      <c r="P5" s="47"/>
    </row>
    <row r="6" spans="1:16">
      <c r="A6" s="195" t="s">
        <v>119</v>
      </c>
      <c r="B6" s="192">
        <v>58.72</v>
      </c>
      <c r="C6" s="192">
        <v>57.37</v>
      </c>
      <c r="D6" s="192">
        <v>57.95</v>
      </c>
      <c r="E6" s="192">
        <v>58.41</v>
      </c>
      <c r="F6" s="192">
        <v>58.11</v>
      </c>
      <c r="G6" s="192">
        <v>58.16</v>
      </c>
      <c r="H6" s="192">
        <v>58.42</v>
      </c>
      <c r="I6" s="192">
        <v>58.94</v>
      </c>
      <c r="J6" s="192">
        <v>58.84</v>
      </c>
      <c r="K6" s="192">
        <v>58.59</v>
      </c>
      <c r="P6" s="47"/>
    </row>
    <row r="7" spans="1:16">
      <c r="A7" s="195" t="s">
        <v>120</v>
      </c>
      <c r="B7" s="192">
        <v>50.95</v>
      </c>
      <c r="C7" s="192">
        <v>48.91</v>
      </c>
      <c r="D7" s="192">
        <v>50.05</v>
      </c>
      <c r="E7" s="192">
        <v>50.18</v>
      </c>
      <c r="F7" s="192">
        <v>50.02</v>
      </c>
      <c r="G7" s="192">
        <v>50.59</v>
      </c>
      <c r="H7" s="192">
        <v>51.08</v>
      </c>
      <c r="I7" s="192">
        <v>51.05</v>
      </c>
      <c r="J7" s="192">
        <v>50.01</v>
      </c>
      <c r="K7" s="192">
        <v>50.68</v>
      </c>
      <c r="P7" s="47"/>
    </row>
    <row r="8" spans="1:16">
      <c r="A8" s="202" t="s">
        <v>34</v>
      </c>
      <c r="B8" s="194">
        <v>60.31</v>
      </c>
      <c r="C8" s="194">
        <v>59.67</v>
      </c>
      <c r="D8" s="194">
        <v>64.67</v>
      </c>
      <c r="E8" s="194">
        <v>61.79</v>
      </c>
      <c r="F8" s="194">
        <v>61.61</v>
      </c>
      <c r="G8" s="194">
        <v>60.17</v>
      </c>
      <c r="H8" s="194">
        <v>64.709999999999994</v>
      </c>
      <c r="I8" s="194">
        <v>66.58</v>
      </c>
      <c r="J8" s="194">
        <v>61.41</v>
      </c>
      <c r="K8" s="194">
        <v>63.21</v>
      </c>
      <c r="P8" s="47"/>
    </row>
    <row r="9" spans="1:16">
      <c r="A9" s="195" t="s">
        <v>121</v>
      </c>
      <c r="B9" s="192">
        <v>59.77</v>
      </c>
      <c r="C9" s="192">
        <v>54.54</v>
      </c>
      <c r="D9" s="192">
        <v>56.78</v>
      </c>
      <c r="E9" s="192">
        <v>57.43</v>
      </c>
      <c r="F9" s="192">
        <v>57.13</v>
      </c>
      <c r="G9" s="192">
        <v>55.6</v>
      </c>
      <c r="H9" s="192">
        <v>56.91</v>
      </c>
      <c r="I9" s="192">
        <v>59.58</v>
      </c>
      <c r="J9" s="192">
        <v>59.69</v>
      </c>
      <c r="K9" s="192">
        <v>57.95</v>
      </c>
      <c r="P9" s="47"/>
    </row>
    <row r="10" spans="1:16">
      <c r="A10" s="195" t="s">
        <v>122</v>
      </c>
      <c r="B10" s="192">
        <v>54.37</v>
      </c>
      <c r="C10" s="192">
        <v>51.55</v>
      </c>
      <c r="D10" s="192">
        <v>55.21</v>
      </c>
      <c r="E10" s="192">
        <v>54.12</v>
      </c>
      <c r="F10" s="192">
        <v>53.81</v>
      </c>
      <c r="G10" s="192">
        <v>54.31</v>
      </c>
      <c r="H10" s="192">
        <v>55.49</v>
      </c>
      <c r="I10" s="192">
        <v>57.13</v>
      </c>
      <c r="J10" s="192">
        <v>54.96</v>
      </c>
      <c r="K10" s="192">
        <v>55.47</v>
      </c>
      <c r="P10" s="47"/>
    </row>
    <row r="11" spans="1:16">
      <c r="A11" s="195" t="s">
        <v>123</v>
      </c>
      <c r="B11" s="192">
        <v>54.64</v>
      </c>
      <c r="C11" s="192">
        <v>51.84</v>
      </c>
      <c r="D11" s="192">
        <v>54.42</v>
      </c>
      <c r="E11" s="192">
        <v>54.21</v>
      </c>
      <c r="F11" s="192">
        <v>53.78</v>
      </c>
      <c r="G11" s="192">
        <v>53.68</v>
      </c>
      <c r="H11" s="192">
        <v>54.24</v>
      </c>
      <c r="I11" s="192">
        <v>54.65</v>
      </c>
      <c r="J11" s="192">
        <v>54.31</v>
      </c>
      <c r="K11" s="192">
        <v>54.22</v>
      </c>
      <c r="P11" s="47"/>
    </row>
    <row r="12" spans="1:16">
      <c r="A12" s="195" t="s">
        <v>124</v>
      </c>
      <c r="B12" s="192">
        <v>57.87</v>
      </c>
      <c r="C12" s="192">
        <v>54.8</v>
      </c>
      <c r="D12" s="192">
        <v>57.79</v>
      </c>
      <c r="E12" s="192">
        <v>58.59</v>
      </c>
      <c r="F12" s="192">
        <v>57.26</v>
      </c>
      <c r="G12" s="192">
        <v>58.02</v>
      </c>
      <c r="H12" s="192">
        <v>59.36</v>
      </c>
      <c r="I12" s="192">
        <v>60.2</v>
      </c>
      <c r="J12" s="192">
        <v>59.09</v>
      </c>
      <c r="K12" s="192">
        <v>59.17</v>
      </c>
      <c r="P12" s="47"/>
    </row>
    <row r="13" spans="1:16">
      <c r="A13" s="195" t="s">
        <v>125</v>
      </c>
      <c r="B13" s="192">
        <v>61.14</v>
      </c>
      <c r="C13" s="192">
        <v>58.53</v>
      </c>
      <c r="D13" s="192">
        <v>60.52</v>
      </c>
      <c r="E13" s="192">
        <v>61.16</v>
      </c>
      <c r="F13" s="192">
        <v>60.34</v>
      </c>
      <c r="G13" s="192">
        <v>61.02</v>
      </c>
      <c r="H13" s="192">
        <v>61.27</v>
      </c>
      <c r="I13" s="192">
        <v>61.52</v>
      </c>
      <c r="J13" s="192">
        <v>61.27</v>
      </c>
      <c r="K13" s="192">
        <v>61.27</v>
      </c>
      <c r="P13" s="47"/>
    </row>
    <row r="14" spans="1:16">
      <c r="A14" s="195" t="s">
        <v>126</v>
      </c>
      <c r="B14" s="192">
        <v>57.59</v>
      </c>
      <c r="C14" s="192">
        <v>55.45</v>
      </c>
      <c r="D14" s="192">
        <v>58.08</v>
      </c>
      <c r="E14" s="192">
        <v>57.56</v>
      </c>
      <c r="F14" s="192">
        <v>57.17</v>
      </c>
      <c r="G14" s="192">
        <v>56.42</v>
      </c>
      <c r="H14" s="192">
        <v>58</v>
      </c>
      <c r="I14" s="192">
        <v>58.48</v>
      </c>
      <c r="J14" s="192">
        <v>58.19</v>
      </c>
      <c r="K14" s="192">
        <v>57.77</v>
      </c>
      <c r="P14" s="47"/>
    </row>
    <row r="15" spans="1:16">
      <c r="A15" s="195" t="s">
        <v>127</v>
      </c>
      <c r="B15" s="192">
        <v>55.02</v>
      </c>
      <c r="C15" s="192">
        <v>52.86</v>
      </c>
      <c r="D15" s="192">
        <v>54.8</v>
      </c>
      <c r="E15" s="192">
        <v>54.92</v>
      </c>
      <c r="F15" s="192">
        <v>54.4</v>
      </c>
      <c r="G15" s="192">
        <v>53.7</v>
      </c>
      <c r="H15" s="192">
        <v>55.58</v>
      </c>
      <c r="I15" s="192">
        <v>56.61</v>
      </c>
      <c r="J15" s="192">
        <v>54.88</v>
      </c>
      <c r="K15" s="192">
        <v>55.19</v>
      </c>
      <c r="P15" s="47"/>
    </row>
    <row r="16" spans="1:16">
      <c r="A16" s="195" t="s">
        <v>128</v>
      </c>
      <c r="B16" s="192">
        <v>53.01</v>
      </c>
      <c r="C16" s="192">
        <v>51.01</v>
      </c>
      <c r="D16" s="192">
        <v>52.48</v>
      </c>
      <c r="E16" s="192">
        <v>52.3</v>
      </c>
      <c r="F16" s="192">
        <v>52.2</v>
      </c>
      <c r="G16" s="192">
        <v>52.03</v>
      </c>
      <c r="H16" s="192">
        <v>52.51</v>
      </c>
      <c r="I16" s="192">
        <v>52.94</v>
      </c>
      <c r="J16" s="192">
        <v>52.39</v>
      </c>
      <c r="K16" s="192">
        <v>52.47</v>
      </c>
      <c r="P16" s="47"/>
    </row>
    <row r="17" spans="1:16">
      <c r="A17" s="195" t="s">
        <v>129</v>
      </c>
      <c r="B17" s="192">
        <v>62.96</v>
      </c>
      <c r="C17" s="192">
        <v>60.48</v>
      </c>
      <c r="D17" s="192">
        <v>61.79</v>
      </c>
      <c r="E17" s="192">
        <v>63.33</v>
      </c>
      <c r="F17" s="192">
        <v>62.14</v>
      </c>
      <c r="G17" s="192">
        <v>63.31</v>
      </c>
      <c r="H17" s="192">
        <v>63.64</v>
      </c>
      <c r="I17" s="192">
        <v>63.53</v>
      </c>
      <c r="J17" s="192">
        <v>63.06</v>
      </c>
      <c r="K17" s="192">
        <v>63.39</v>
      </c>
      <c r="P17" s="47"/>
    </row>
    <row r="18" spans="1:16">
      <c r="A18" s="195" t="s">
        <v>130</v>
      </c>
      <c r="B18" s="192">
        <v>59.01</v>
      </c>
      <c r="C18" s="192">
        <v>56.88</v>
      </c>
      <c r="D18" s="192">
        <v>60.65</v>
      </c>
      <c r="E18" s="192">
        <v>58.81</v>
      </c>
      <c r="F18" s="192">
        <v>58.84</v>
      </c>
      <c r="G18" s="192">
        <v>59.33</v>
      </c>
      <c r="H18" s="192">
        <v>60.38</v>
      </c>
      <c r="I18" s="192">
        <v>61.61</v>
      </c>
      <c r="J18" s="192">
        <v>59.99</v>
      </c>
      <c r="K18" s="192">
        <v>60.33</v>
      </c>
      <c r="P18" s="47"/>
    </row>
    <row r="19" spans="1:16">
      <c r="A19" s="195" t="s">
        <v>131</v>
      </c>
      <c r="B19" s="192">
        <v>57.45</v>
      </c>
      <c r="C19" s="192">
        <v>55.74</v>
      </c>
      <c r="D19" s="192">
        <v>57.25</v>
      </c>
      <c r="E19" s="192">
        <v>58.07</v>
      </c>
      <c r="F19" s="192">
        <v>57.13</v>
      </c>
      <c r="G19" s="192">
        <v>57.88</v>
      </c>
      <c r="H19" s="192">
        <v>58.47</v>
      </c>
      <c r="I19" s="192">
        <v>59.08</v>
      </c>
      <c r="J19" s="192">
        <v>58.85</v>
      </c>
      <c r="K19" s="192">
        <v>58.57</v>
      </c>
      <c r="P19" s="47"/>
    </row>
    <row r="20" spans="1:16">
      <c r="A20" s="195" t="s">
        <v>132</v>
      </c>
      <c r="B20" s="192">
        <v>55.28</v>
      </c>
      <c r="C20" s="192">
        <v>53.7</v>
      </c>
      <c r="D20" s="192">
        <v>55.72</v>
      </c>
      <c r="E20" s="192">
        <v>55.5</v>
      </c>
      <c r="F20" s="192">
        <v>55.05</v>
      </c>
      <c r="G20" s="192">
        <v>55.11</v>
      </c>
      <c r="H20" s="192">
        <v>55.4</v>
      </c>
      <c r="I20" s="192">
        <v>56.74</v>
      </c>
      <c r="J20" s="192">
        <v>56.84</v>
      </c>
      <c r="K20" s="192">
        <v>56.02</v>
      </c>
      <c r="P20" s="47"/>
    </row>
    <row r="21" spans="1:16">
      <c r="A21" s="195" t="s">
        <v>133</v>
      </c>
      <c r="B21" s="192">
        <v>59.11</v>
      </c>
      <c r="C21" s="192">
        <v>56.79</v>
      </c>
      <c r="D21" s="192">
        <v>58.29</v>
      </c>
      <c r="E21" s="192">
        <v>59.41</v>
      </c>
      <c r="F21" s="192">
        <v>58.4</v>
      </c>
      <c r="G21" s="192">
        <v>58.61</v>
      </c>
      <c r="H21" s="192">
        <v>60.83</v>
      </c>
      <c r="I21" s="192">
        <v>60.6</v>
      </c>
      <c r="J21" s="192">
        <v>59.73</v>
      </c>
      <c r="K21" s="192">
        <v>59.94</v>
      </c>
      <c r="P21" s="47"/>
    </row>
    <row r="22" spans="1:16">
      <c r="A22" s="195" t="s">
        <v>134</v>
      </c>
      <c r="B22" s="192">
        <v>58.61</v>
      </c>
      <c r="C22" s="192">
        <v>55.03</v>
      </c>
      <c r="D22" s="192">
        <v>55.8</v>
      </c>
      <c r="E22" s="192">
        <v>56.05</v>
      </c>
      <c r="F22" s="192">
        <v>56.37</v>
      </c>
      <c r="G22" s="192">
        <v>54.88</v>
      </c>
      <c r="H22" s="192">
        <v>56.46</v>
      </c>
      <c r="I22" s="192">
        <v>55.7</v>
      </c>
      <c r="J22" s="192">
        <v>56.41</v>
      </c>
      <c r="K22" s="192">
        <v>55.86</v>
      </c>
      <c r="P22" s="47"/>
    </row>
    <row r="23" spans="1:16">
      <c r="A23" s="195" t="s">
        <v>135</v>
      </c>
      <c r="B23" s="192">
        <v>58.29</v>
      </c>
      <c r="C23" s="192">
        <v>61.15</v>
      </c>
      <c r="D23" s="192">
        <v>63.99</v>
      </c>
      <c r="E23" s="192">
        <v>65.540000000000006</v>
      </c>
      <c r="F23" s="192">
        <v>62.24</v>
      </c>
      <c r="G23" s="192">
        <v>63.24</v>
      </c>
      <c r="H23" s="192">
        <v>63</v>
      </c>
      <c r="I23" s="192">
        <v>63.19</v>
      </c>
      <c r="J23" s="192">
        <v>63.8</v>
      </c>
      <c r="K23" s="192">
        <v>63.31</v>
      </c>
      <c r="P23" s="47"/>
    </row>
    <row r="24" spans="1:16" ht="9" customHeight="1">
      <c r="A24" s="259" t="s">
        <v>564</v>
      </c>
      <c r="B24" s="259"/>
      <c r="C24" s="259"/>
      <c r="D24" s="259"/>
      <c r="E24" s="259"/>
      <c r="F24" s="259"/>
      <c r="G24" s="259"/>
      <c r="H24" s="259"/>
      <c r="I24" s="259"/>
      <c r="J24" s="259"/>
      <c r="K24" s="259"/>
    </row>
    <row r="25" spans="1:16">
      <c r="A25" s="260"/>
      <c r="B25" s="260"/>
      <c r="C25" s="260"/>
      <c r="D25" s="260"/>
      <c r="E25" s="260"/>
      <c r="F25" s="260"/>
      <c r="G25" s="260"/>
      <c r="H25" s="260"/>
      <c r="I25" s="260"/>
      <c r="J25" s="260"/>
      <c r="K25" s="260"/>
    </row>
    <row r="26" spans="1:16">
      <c r="A26" s="260"/>
      <c r="B26" s="260"/>
      <c r="C26" s="260"/>
      <c r="D26" s="260"/>
      <c r="E26" s="260"/>
      <c r="F26" s="260"/>
      <c r="G26" s="260"/>
      <c r="H26" s="260"/>
      <c r="I26" s="260"/>
      <c r="J26" s="260"/>
      <c r="K26" s="260"/>
    </row>
  </sheetData>
  <mergeCells count="5">
    <mergeCell ref="A1:K1"/>
    <mergeCell ref="A2:A3"/>
    <mergeCell ref="B2:F2"/>
    <mergeCell ref="G2:K2"/>
    <mergeCell ref="A24:K26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ME30"/>
  <sheetViews>
    <sheetView zoomScaleNormal="100" workbookViewId="0">
      <selection activeCell="B34" sqref="B34"/>
    </sheetView>
  </sheetViews>
  <sheetFormatPr baseColWidth="10" defaultColWidth="8.5703125" defaultRowHeight="12.75"/>
  <cols>
    <col min="1" max="1" width="13.28515625" style="41" customWidth="1"/>
    <col min="2" max="3" width="8.5703125" style="41"/>
    <col min="4" max="4" width="11.7109375" style="41" customWidth="1"/>
    <col min="5" max="6" width="8.5703125" style="41"/>
    <col min="7" max="7" width="12" style="41" customWidth="1"/>
    <col min="8" max="9" width="8.5703125" style="41"/>
    <col min="10" max="10" width="12.42578125" style="41" customWidth="1"/>
    <col min="11" max="1019" width="8.5703125" style="41"/>
  </cols>
  <sheetData>
    <row r="1" spans="1:10">
      <c r="A1" s="254" t="s">
        <v>494</v>
      </c>
      <c r="B1" s="254"/>
      <c r="C1" s="254"/>
      <c r="D1" s="254"/>
      <c r="E1" s="254"/>
      <c r="F1" s="254"/>
      <c r="G1" s="254"/>
      <c r="H1" s="254"/>
      <c r="I1" s="254"/>
      <c r="J1" s="254"/>
    </row>
    <row r="2" spans="1:10">
      <c r="A2" s="272"/>
      <c r="B2" s="273" t="s">
        <v>137</v>
      </c>
      <c r="C2" s="273"/>
      <c r="D2" s="273"/>
      <c r="E2" s="273" t="s">
        <v>138</v>
      </c>
      <c r="F2" s="273"/>
      <c r="G2" s="273"/>
      <c r="H2" s="273" t="s">
        <v>139</v>
      </c>
      <c r="I2" s="273"/>
      <c r="J2" s="273"/>
    </row>
    <row r="3" spans="1:10" ht="22.5">
      <c r="A3" s="272"/>
      <c r="B3" s="113">
        <v>2020</v>
      </c>
      <c r="C3" s="113">
        <v>2021</v>
      </c>
      <c r="D3" s="113" t="s">
        <v>525</v>
      </c>
      <c r="E3" s="113">
        <v>2020</v>
      </c>
      <c r="F3" s="113">
        <v>2021</v>
      </c>
      <c r="G3" s="113" t="s">
        <v>525</v>
      </c>
      <c r="H3" s="113">
        <v>2020</v>
      </c>
      <c r="I3" s="113">
        <v>2021</v>
      </c>
      <c r="J3" s="113" t="s">
        <v>525</v>
      </c>
    </row>
    <row r="4" spans="1:10">
      <c r="A4" s="29" t="s">
        <v>140</v>
      </c>
      <c r="B4" s="37">
        <v>61.61</v>
      </c>
      <c r="C4" s="37">
        <v>63.21</v>
      </c>
      <c r="D4" s="37">
        <f t="shared" ref="D4:D18" si="0">C4-B4</f>
        <v>1.6000000000000014</v>
      </c>
      <c r="E4" s="37">
        <v>51.67</v>
      </c>
      <c r="F4" s="37">
        <v>53.87</v>
      </c>
      <c r="G4" s="37">
        <f t="shared" ref="G4:G18" si="1">F4-E4</f>
        <v>2.1999999999999957</v>
      </c>
      <c r="H4" s="37">
        <v>16.14</v>
      </c>
      <c r="I4" s="37">
        <v>14.78</v>
      </c>
      <c r="J4" s="37">
        <f t="shared" ref="J4:J18" si="2">I4-H4</f>
        <v>-1.3600000000000012</v>
      </c>
    </row>
    <row r="5" spans="1:10">
      <c r="A5" s="55" t="s">
        <v>141</v>
      </c>
      <c r="B5" s="38">
        <v>16.5</v>
      </c>
      <c r="C5" s="38">
        <v>14.19</v>
      </c>
      <c r="D5" s="38">
        <f t="shared" si="0"/>
        <v>-2.3100000000000005</v>
      </c>
      <c r="E5" s="38">
        <v>7.11</v>
      </c>
      <c r="F5" s="38">
        <v>8.51</v>
      </c>
      <c r="G5" s="38">
        <f t="shared" si="1"/>
        <v>1.3999999999999995</v>
      </c>
      <c r="H5" s="38">
        <v>56.91</v>
      </c>
      <c r="I5" s="38">
        <v>40.07</v>
      </c>
      <c r="J5" s="38">
        <f t="shared" si="2"/>
        <v>-16.839999999999996</v>
      </c>
    </row>
    <row r="6" spans="1:10">
      <c r="A6" s="55" t="s">
        <v>142</v>
      </c>
      <c r="B6" s="38">
        <v>52.02</v>
      </c>
      <c r="C6" s="38">
        <v>52.19</v>
      </c>
      <c r="D6" s="38">
        <f t="shared" si="0"/>
        <v>0.1699999999999946</v>
      </c>
      <c r="E6" s="38">
        <v>32.340000000000003</v>
      </c>
      <c r="F6" s="38">
        <v>35.82</v>
      </c>
      <c r="G6" s="38">
        <f t="shared" si="1"/>
        <v>3.4799999999999969</v>
      </c>
      <c r="H6" s="38">
        <v>37.840000000000003</v>
      </c>
      <c r="I6" s="38">
        <v>31.37</v>
      </c>
      <c r="J6" s="38">
        <f t="shared" si="2"/>
        <v>-6.4700000000000024</v>
      </c>
    </row>
    <row r="7" spans="1:10">
      <c r="A7" s="55" t="s">
        <v>143</v>
      </c>
      <c r="B7" s="38">
        <v>84.37</v>
      </c>
      <c r="C7" s="38">
        <v>86.6</v>
      </c>
      <c r="D7" s="38">
        <f t="shared" si="0"/>
        <v>2.2299999999999898</v>
      </c>
      <c r="E7" s="38">
        <v>71.66</v>
      </c>
      <c r="F7" s="38">
        <v>74.349999999999994</v>
      </c>
      <c r="G7" s="38">
        <f t="shared" si="1"/>
        <v>2.6899999999999977</v>
      </c>
      <c r="H7" s="38">
        <v>15.07</v>
      </c>
      <c r="I7" s="38">
        <v>14.15</v>
      </c>
      <c r="J7" s="38">
        <f t="shared" si="2"/>
        <v>-0.91999999999999993</v>
      </c>
    </row>
    <row r="8" spans="1:10">
      <c r="A8" s="55" t="s">
        <v>144</v>
      </c>
      <c r="B8" s="38">
        <v>31.76</v>
      </c>
      <c r="C8" s="38">
        <v>34.54</v>
      </c>
      <c r="D8" s="38">
        <f t="shared" si="0"/>
        <v>2.7799999999999976</v>
      </c>
      <c r="E8" s="38">
        <v>28.14</v>
      </c>
      <c r="F8" s="38">
        <v>30.6</v>
      </c>
      <c r="G8" s="38">
        <f t="shared" si="1"/>
        <v>2.4600000000000009</v>
      </c>
      <c r="H8" s="38">
        <v>11.4</v>
      </c>
      <c r="I8" s="38">
        <v>11.41</v>
      </c>
      <c r="J8" s="38">
        <f t="shared" si="2"/>
        <v>9.9999999999997868E-3</v>
      </c>
    </row>
    <row r="9" spans="1:10" ht="12" customHeight="1">
      <c r="A9" s="42" t="s">
        <v>29</v>
      </c>
      <c r="B9" s="56">
        <v>66.37</v>
      </c>
      <c r="C9" s="56">
        <v>67.430000000000007</v>
      </c>
      <c r="D9" s="56">
        <f t="shared" si="0"/>
        <v>1.0600000000000023</v>
      </c>
      <c r="E9" s="56">
        <v>56.43</v>
      </c>
      <c r="F9" s="56">
        <v>58.28</v>
      </c>
      <c r="G9" s="56">
        <f t="shared" si="1"/>
        <v>1.8500000000000014</v>
      </c>
      <c r="H9" s="56">
        <v>14.97</v>
      </c>
      <c r="I9" s="56">
        <v>13.58</v>
      </c>
      <c r="J9" s="56">
        <f t="shared" si="2"/>
        <v>-1.3900000000000006</v>
      </c>
    </row>
    <row r="10" spans="1:10" ht="12" customHeight="1">
      <c r="A10" s="55" t="s">
        <v>141</v>
      </c>
      <c r="B10" s="38">
        <v>22.95</v>
      </c>
      <c r="C10" s="38">
        <v>17.62</v>
      </c>
      <c r="D10" s="38">
        <f t="shared" si="0"/>
        <v>-5.3299999999999983</v>
      </c>
      <c r="E10" s="38">
        <v>10.3</v>
      </c>
      <c r="F10" s="38">
        <v>10.54</v>
      </c>
      <c r="G10" s="38">
        <f t="shared" si="1"/>
        <v>0.23999999999999844</v>
      </c>
      <c r="H10" s="38">
        <v>55.13</v>
      </c>
      <c r="I10" s="38">
        <v>40.15</v>
      </c>
      <c r="J10" s="38">
        <f t="shared" si="2"/>
        <v>-14.980000000000004</v>
      </c>
    </row>
    <row r="11" spans="1:10" ht="12" customHeight="1">
      <c r="A11" s="55" t="s">
        <v>142</v>
      </c>
      <c r="B11" s="38">
        <v>56.87</v>
      </c>
      <c r="C11" s="38">
        <v>53.44</v>
      </c>
      <c r="D11" s="38">
        <f t="shared" si="0"/>
        <v>-3.4299999999999997</v>
      </c>
      <c r="E11" s="38">
        <v>37.33</v>
      </c>
      <c r="F11" s="38">
        <v>37.81</v>
      </c>
      <c r="G11" s="38">
        <f t="shared" si="1"/>
        <v>0.48000000000000398</v>
      </c>
      <c r="H11" s="38">
        <v>34.369999999999997</v>
      </c>
      <c r="I11" s="38">
        <v>29.25</v>
      </c>
      <c r="J11" s="38">
        <f t="shared" si="2"/>
        <v>-5.1199999999999974</v>
      </c>
    </row>
    <row r="12" spans="1:10" ht="12" customHeight="1">
      <c r="A12" s="55" t="s">
        <v>143</v>
      </c>
      <c r="B12" s="38">
        <v>88.33</v>
      </c>
      <c r="C12" s="38">
        <v>90.34</v>
      </c>
      <c r="D12" s="38">
        <f t="shared" si="0"/>
        <v>2.0100000000000051</v>
      </c>
      <c r="E12" s="38">
        <v>75.84</v>
      </c>
      <c r="F12" s="38">
        <v>78.16</v>
      </c>
      <c r="G12" s="38">
        <f t="shared" si="1"/>
        <v>2.3199999999999932</v>
      </c>
      <c r="H12" s="38">
        <v>14.14</v>
      </c>
      <c r="I12" s="38">
        <v>13.48</v>
      </c>
      <c r="J12" s="38">
        <f t="shared" si="2"/>
        <v>-0.66000000000000014</v>
      </c>
    </row>
    <row r="13" spans="1:10" ht="12" customHeight="1">
      <c r="A13" s="55" t="s">
        <v>144</v>
      </c>
      <c r="B13" s="38">
        <v>35.380000000000003</v>
      </c>
      <c r="C13" s="38">
        <v>38.340000000000003</v>
      </c>
      <c r="D13" s="38">
        <f t="shared" si="0"/>
        <v>2.9600000000000009</v>
      </c>
      <c r="E13" s="38">
        <v>32.35</v>
      </c>
      <c r="F13" s="38">
        <v>35.32</v>
      </c>
      <c r="G13" s="38">
        <f t="shared" si="1"/>
        <v>2.9699999999999989</v>
      </c>
      <c r="H13" s="38">
        <v>8.5500000000000007</v>
      </c>
      <c r="I13" s="38">
        <v>7.88</v>
      </c>
      <c r="J13" s="38">
        <f t="shared" si="2"/>
        <v>-0.67000000000000082</v>
      </c>
    </row>
    <row r="14" spans="1:10" ht="12" customHeight="1">
      <c r="A14" s="42" t="s">
        <v>30</v>
      </c>
      <c r="B14" s="56">
        <v>56.92</v>
      </c>
      <c r="C14" s="56">
        <v>59.05</v>
      </c>
      <c r="D14" s="56">
        <f t="shared" si="0"/>
        <v>2.1299999999999955</v>
      </c>
      <c r="E14" s="56">
        <v>46.97</v>
      </c>
      <c r="F14" s="56">
        <v>49.53</v>
      </c>
      <c r="G14" s="56">
        <f t="shared" si="1"/>
        <v>2.5600000000000023</v>
      </c>
      <c r="H14" s="56">
        <v>17.489999999999998</v>
      </c>
      <c r="I14" s="56">
        <v>16.13</v>
      </c>
      <c r="J14" s="56">
        <f t="shared" si="2"/>
        <v>-1.3599999999999994</v>
      </c>
    </row>
    <row r="15" spans="1:10" ht="12" customHeight="1">
      <c r="A15" s="55" t="s">
        <v>141</v>
      </c>
      <c r="B15" s="38">
        <v>9.6</v>
      </c>
      <c r="C15" s="38">
        <v>10.46</v>
      </c>
      <c r="D15" s="38">
        <f t="shared" si="0"/>
        <v>0.86000000000000121</v>
      </c>
      <c r="E15" s="38">
        <v>3.7</v>
      </c>
      <c r="F15" s="38">
        <v>6.29</v>
      </c>
      <c r="G15" s="38">
        <f t="shared" si="1"/>
        <v>2.59</v>
      </c>
      <c r="H15" s="38">
        <v>61.45</v>
      </c>
      <c r="I15" s="38">
        <v>39.93</v>
      </c>
      <c r="J15" s="38">
        <f t="shared" si="2"/>
        <v>-21.520000000000003</v>
      </c>
    </row>
    <row r="16" spans="1:10" ht="12" customHeight="1">
      <c r="A16" s="55" t="s">
        <v>142</v>
      </c>
      <c r="B16" s="38">
        <v>46.97</v>
      </c>
      <c r="C16" s="38">
        <v>50.9</v>
      </c>
      <c r="D16" s="38">
        <f t="shared" si="0"/>
        <v>3.9299999999999997</v>
      </c>
      <c r="E16" s="38">
        <v>27.15</v>
      </c>
      <c r="F16" s="38">
        <v>33.75</v>
      </c>
      <c r="G16" s="38">
        <f t="shared" si="1"/>
        <v>6.6000000000000014</v>
      </c>
      <c r="H16" s="38">
        <v>42.2</v>
      </c>
      <c r="I16" s="38">
        <v>33.69</v>
      </c>
      <c r="J16" s="38">
        <f t="shared" si="2"/>
        <v>-8.5100000000000051</v>
      </c>
    </row>
    <row r="17" spans="1:10" ht="12" customHeight="1">
      <c r="A17" s="55" t="s">
        <v>143</v>
      </c>
      <c r="B17" s="38">
        <v>80.27</v>
      </c>
      <c r="C17" s="38">
        <v>82.75</v>
      </c>
      <c r="D17" s="38">
        <f t="shared" si="0"/>
        <v>2.480000000000004</v>
      </c>
      <c r="E17" s="38">
        <v>67.319999999999993</v>
      </c>
      <c r="F17" s="38">
        <v>70.430000000000007</v>
      </c>
      <c r="G17" s="38">
        <f t="shared" si="1"/>
        <v>3.1100000000000136</v>
      </c>
      <c r="H17" s="38">
        <v>16.14</v>
      </c>
      <c r="I17" s="38">
        <v>14.9</v>
      </c>
      <c r="J17" s="38">
        <f t="shared" si="2"/>
        <v>-1.2400000000000002</v>
      </c>
    </row>
    <row r="18" spans="1:10" ht="12" customHeight="1">
      <c r="A18" s="55" t="s">
        <v>144</v>
      </c>
      <c r="B18" s="38">
        <v>28.54</v>
      </c>
      <c r="C18" s="38">
        <v>31.14</v>
      </c>
      <c r="D18" s="38">
        <f t="shared" si="0"/>
        <v>2.6000000000000014</v>
      </c>
      <c r="E18" s="38">
        <v>24.38</v>
      </c>
      <c r="F18" s="38">
        <v>26.38</v>
      </c>
      <c r="G18" s="38">
        <f t="shared" si="1"/>
        <v>2</v>
      </c>
      <c r="H18" s="38">
        <v>14.55</v>
      </c>
      <c r="I18" s="38">
        <v>15.3</v>
      </c>
      <c r="J18" s="38">
        <f t="shared" si="2"/>
        <v>0.75</v>
      </c>
    </row>
    <row r="19" spans="1:10">
      <c r="A19" s="255" t="s">
        <v>526</v>
      </c>
      <c r="B19" s="255"/>
      <c r="C19" s="255"/>
      <c r="D19" s="255"/>
      <c r="E19" s="255"/>
      <c r="F19" s="255"/>
      <c r="G19" s="255"/>
      <c r="H19" s="255"/>
      <c r="I19" s="255"/>
      <c r="J19" s="255"/>
    </row>
    <row r="20" spans="1:10">
      <c r="A20" s="256"/>
      <c r="B20" s="256"/>
      <c r="C20" s="256"/>
      <c r="D20" s="256"/>
      <c r="E20" s="256"/>
      <c r="F20" s="256"/>
      <c r="G20" s="256"/>
      <c r="H20" s="256"/>
      <c r="I20" s="256"/>
      <c r="J20" s="256"/>
    </row>
    <row r="21" spans="1:10" ht="12" customHeight="1">
      <c r="A21" s="256"/>
      <c r="B21" s="256"/>
      <c r="C21" s="256"/>
      <c r="D21" s="256"/>
      <c r="E21" s="256"/>
      <c r="F21" s="256"/>
      <c r="G21" s="256"/>
      <c r="H21" s="256"/>
      <c r="I21" s="256"/>
      <c r="J21" s="256"/>
    </row>
    <row r="22" spans="1:10" ht="12" customHeight="1">
      <c r="B22" s="57"/>
      <c r="C22" s="57"/>
    </row>
    <row r="23" spans="1:10" ht="12" customHeight="1"/>
    <row r="24" spans="1:10" ht="12" customHeight="1"/>
    <row r="25" spans="1:10" ht="12" customHeight="1"/>
    <row r="26" spans="1:10" ht="12" customHeight="1"/>
    <row r="27" spans="1:10" ht="12" customHeight="1"/>
    <row r="28" spans="1:10" ht="12" customHeight="1"/>
    <row r="29" spans="1:10" ht="12" customHeight="1"/>
    <row r="30" spans="1:10" ht="12" customHeight="1"/>
  </sheetData>
  <mergeCells count="6">
    <mergeCell ref="A19:J21"/>
    <mergeCell ref="A1:J1"/>
    <mergeCell ref="A2:A3"/>
    <mergeCell ref="B2:D2"/>
    <mergeCell ref="E2:G2"/>
    <mergeCell ref="H2:J2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MJ26"/>
  <sheetViews>
    <sheetView zoomScaleNormal="100" workbookViewId="0">
      <selection sqref="A1:K1"/>
    </sheetView>
  </sheetViews>
  <sheetFormatPr baseColWidth="10" defaultColWidth="8.5703125" defaultRowHeight="12.75"/>
  <cols>
    <col min="1" max="1" width="16" style="41" customWidth="1"/>
    <col min="2" max="10" width="8.5703125" style="41"/>
    <col min="11" max="11" width="10.140625" style="41" customWidth="1"/>
    <col min="12" max="1024" width="8.5703125" style="41"/>
  </cols>
  <sheetData>
    <row r="1" spans="1:18">
      <c r="A1" s="254" t="s">
        <v>496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</row>
    <row r="2" spans="1:18">
      <c r="A2" s="274"/>
      <c r="B2" s="275">
        <v>2020</v>
      </c>
      <c r="C2" s="275"/>
      <c r="D2" s="275"/>
      <c r="E2" s="275"/>
      <c r="F2" s="275"/>
      <c r="G2" s="275">
        <v>2021</v>
      </c>
      <c r="H2" s="275"/>
      <c r="I2" s="275"/>
      <c r="J2" s="275"/>
      <c r="K2" s="275"/>
    </row>
    <row r="3" spans="1:18">
      <c r="A3" s="274"/>
      <c r="B3" s="3" t="s">
        <v>113</v>
      </c>
      <c r="C3" s="3" t="s">
        <v>114</v>
      </c>
      <c r="D3" s="3" t="s">
        <v>115</v>
      </c>
      <c r="E3" s="3" t="s">
        <v>116</v>
      </c>
      <c r="F3" s="3" t="s">
        <v>117</v>
      </c>
      <c r="G3" s="3" t="s">
        <v>113</v>
      </c>
      <c r="H3" s="3" t="s">
        <v>114</v>
      </c>
      <c r="I3" s="3" t="s">
        <v>115</v>
      </c>
      <c r="J3" s="3" t="s">
        <v>116</v>
      </c>
      <c r="K3" s="3" t="s">
        <v>117</v>
      </c>
    </row>
    <row r="4" spans="1:18">
      <c r="A4" s="29" t="s">
        <v>35</v>
      </c>
      <c r="B4" s="40">
        <v>49.8</v>
      </c>
      <c r="C4" s="40">
        <v>47.03</v>
      </c>
      <c r="D4" s="40">
        <v>48.43</v>
      </c>
      <c r="E4" s="40">
        <v>48.81</v>
      </c>
      <c r="F4" s="40">
        <v>48.52</v>
      </c>
      <c r="G4" s="40">
        <v>48.47</v>
      </c>
      <c r="H4" s="40">
        <v>49.63</v>
      </c>
      <c r="I4" s="40">
        <v>50.52</v>
      </c>
      <c r="J4" s="40">
        <v>50.83</v>
      </c>
      <c r="K4" s="40">
        <v>49.87</v>
      </c>
      <c r="M4" s="49"/>
      <c r="N4" s="50"/>
      <c r="O4" s="51"/>
      <c r="P4" s="52"/>
      <c r="Q4" s="52"/>
      <c r="R4" s="52"/>
    </row>
    <row r="5" spans="1:18">
      <c r="A5" s="20" t="s">
        <v>118</v>
      </c>
      <c r="B5" s="39">
        <v>44.35</v>
      </c>
      <c r="C5" s="39">
        <v>41.48</v>
      </c>
      <c r="D5" s="39">
        <v>42.5</v>
      </c>
      <c r="E5" s="39">
        <v>43.8</v>
      </c>
      <c r="F5" s="39">
        <v>43.03</v>
      </c>
      <c r="G5" s="39">
        <v>43.4</v>
      </c>
      <c r="H5" s="39">
        <v>44.77</v>
      </c>
      <c r="I5" s="39">
        <v>44.56</v>
      </c>
      <c r="J5" s="39">
        <v>45.93</v>
      </c>
      <c r="K5" s="39">
        <v>44.67</v>
      </c>
      <c r="M5" s="49"/>
      <c r="N5" s="53"/>
      <c r="O5" s="54"/>
      <c r="P5" s="52"/>
      <c r="Q5" s="52"/>
      <c r="R5" s="52"/>
    </row>
    <row r="6" spans="1:18">
      <c r="A6" s="20" t="s">
        <v>119</v>
      </c>
      <c r="B6" s="39">
        <v>52.47</v>
      </c>
      <c r="C6" s="39">
        <v>50.61</v>
      </c>
      <c r="D6" s="39">
        <v>51.05</v>
      </c>
      <c r="E6" s="39">
        <v>51.11</v>
      </c>
      <c r="F6" s="39">
        <v>51.31</v>
      </c>
      <c r="G6" s="39">
        <v>51.13</v>
      </c>
      <c r="H6" s="39">
        <v>52.15</v>
      </c>
      <c r="I6" s="39">
        <v>53.76</v>
      </c>
      <c r="J6" s="39">
        <v>53.54</v>
      </c>
      <c r="K6" s="39">
        <v>52.64</v>
      </c>
      <c r="M6" s="49"/>
      <c r="N6" s="53"/>
      <c r="O6" s="54"/>
      <c r="P6" s="52"/>
      <c r="Q6" s="52"/>
      <c r="R6" s="52"/>
    </row>
    <row r="7" spans="1:18">
      <c r="A7" s="20" t="s">
        <v>120</v>
      </c>
      <c r="B7" s="39">
        <v>43.63</v>
      </c>
      <c r="C7" s="39">
        <v>41.84</v>
      </c>
      <c r="D7" s="39">
        <v>42.96</v>
      </c>
      <c r="E7" s="39">
        <v>43.41</v>
      </c>
      <c r="F7" s="39">
        <v>42.96</v>
      </c>
      <c r="G7" s="39">
        <v>43.46</v>
      </c>
      <c r="H7" s="39">
        <v>44.11</v>
      </c>
      <c r="I7" s="39">
        <v>44.76</v>
      </c>
      <c r="J7" s="39">
        <v>45</v>
      </c>
      <c r="K7" s="39">
        <v>44.33</v>
      </c>
      <c r="M7" s="49"/>
      <c r="N7" s="53"/>
      <c r="O7" s="54"/>
      <c r="P7" s="52"/>
      <c r="Q7" s="52"/>
      <c r="R7" s="52"/>
    </row>
    <row r="8" spans="1:18">
      <c r="A8" s="29" t="s">
        <v>34</v>
      </c>
      <c r="B8" s="40">
        <v>49.34</v>
      </c>
      <c r="C8" s="40">
        <v>50.16</v>
      </c>
      <c r="D8" s="40">
        <v>56.08</v>
      </c>
      <c r="E8" s="40">
        <v>51.08</v>
      </c>
      <c r="F8" s="40">
        <v>51.67</v>
      </c>
      <c r="G8" s="40">
        <v>48.81</v>
      </c>
      <c r="H8" s="40">
        <v>54.89</v>
      </c>
      <c r="I8" s="40">
        <v>59.54</v>
      </c>
      <c r="J8" s="40">
        <v>52.26</v>
      </c>
      <c r="K8" s="40">
        <v>53.87</v>
      </c>
      <c r="M8" s="49"/>
      <c r="N8" s="53"/>
      <c r="O8" s="54"/>
      <c r="P8" s="52"/>
      <c r="Q8" s="52"/>
      <c r="R8" s="52"/>
    </row>
    <row r="9" spans="1:18">
      <c r="A9" s="20" t="s">
        <v>121</v>
      </c>
      <c r="B9" s="39">
        <v>48.54</v>
      </c>
      <c r="C9" s="39">
        <v>42.78</v>
      </c>
      <c r="D9" s="39">
        <v>42.57</v>
      </c>
      <c r="E9" s="39">
        <v>42.95</v>
      </c>
      <c r="F9" s="39">
        <v>44.2</v>
      </c>
      <c r="G9" s="39">
        <v>41.47</v>
      </c>
      <c r="H9" s="39">
        <v>42.85</v>
      </c>
      <c r="I9" s="39">
        <v>45.35</v>
      </c>
      <c r="J9" s="39">
        <v>48.38</v>
      </c>
      <c r="K9" s="39">
        <v>44.52</v>
      </c>
      <c r="M9" s="49"/>
      <c r="N9" s="53"/>
      <c r="O9" s="54"/>
      <c r="P9" s="52"/>
      <c r="Q9" s="52"/>
      <c r="R9" s="52"/>
    </row>
    <row r="10" spans="1:18">
      <c r="A10" s="20" t="s">
        <v>122</v>
      </c>
      <c r="B10" s="39">
        <v>48.34</v>
      </c>
      <c r="C10" s="39">
        <v>44.46</v>
      </c>
      <c r="D10" s="39">
        <v>48.58</v>
      </c>
      <c r="E10" s="39">
        <v>47.74</v>
      </c>
      <c r="F10" s="39">
        <v>47.28</v>
      </c>
      <c r="G10" s="39">
        <v>47.86</v>
      </c>
      <c r="H10" s="39">
        <v>48.59</v>
      </c>
      <c r="I10" s="39">
        <v>51.39</v>
      </c>
      <c r="J10" s="39">
        <v>48.63</v>
      </c>
      <c r="K10" s="39">
        <v>49.12</v>
      </c>
      <c r="M10" s="49"/>
      <c r="N10" s="53"/>
      <c r="O10" s="54"/>
      <c r="P10" s="52"/>
      <c r="Q10" s="52"/>
      <c r="R10" s="52"/>
    </row>
    <row r="11" spans="1:18">
      <c r="A11" s="20" t="s">
        <v>123</v>
      </c>
      <c r="B11" s="39">
        <v>48.19</v>
      </c>
      <c r="C11" s="39">
        <v>45.43</v>
      </c>
      <c r="D11" s="39">
        <v>47.62</v>
      </c>
      <c r="E11" s="39">
        <v>47.91</v>
      </c>
      <c r="F11" s="39">
        <v>47.29</v>
      </c>
      <c r="G11" s="39">
        <v>46.9</v>
      </c>
      <c r="H11" s="39">
        <v>47.41</v>
      </c>
      <c r="I11" s="39">
        <v>49.16</v>
      </c>
      <c r="J11" s="39">
        <v>48.7</v>
      </c>
      <c r="K11" s="39">
        <v>48.04</v>
      </c>
      <c r="M11" s="49"/>
      <c r="N11" s="53"/>
      <c r="O11" s="54"/>
      <c r="P11" s="52"/>
      <c r="Q11" s="52"/>
      <c r="R11" s="52"/>
    </row>
    <row r="12" spans="1:18">
      <c r="A12" s="20" t="s">
        <v>124</v>
      </c>
      <c r="B12" s="39">
        <v>47.39</v>
      </c>
      <c r="C12" s="39">
        <v>45.57</v>
      </c>
      <c r="D12" s="39">
        <v>47.19</v>
      </c>
      <c r="E12" s="39">
        <v>48.4</v>
      </c>
      <c r="F12" s="39">
        <v>47.14</v>
      </c>
      <c r="G12" s="39">
        <v>47.92</v>
      </c>
      <c r="H12" s="39">
        <v>49.52</v>
      </c>
      <c r="I12" s="39">
        <v>50.99</v>
      </c>
      <c r="J12" s="39">
        <v>51.22</v>
      </c>
      <c r="K12" s="39">
        <v>49.91</v>
      </c>
      <c r="M12" s="49"/>
      <c r="N12" s="50"/>
      <c r="O12" s="51"/>
      <c r="P12" s="52"/>
      <c r="Q12" s="52"/>
      <c r="R12" s="52"/>
    </row>
    <row r="13" spans="1:18">
      <c r="A13" s="20" t="s">
        <v>125</v>
      </c>
      <c r="B13" s="39">
        <v>54.62</v>
      </c>
      <c r="C13" s="39">
        <v>51.05</v>
      </c>
      <c r="D13" s="39">
        <v>52.52</v>
      </c>
      <c r="E13" s="39">
        <v>52.68</v>
      </c>
      <c r="F13" s="39">
        <v>52.72</v>
      </c>
      <c r="G13" s="39">
        <v>53.15</v>
      </c>
      <c r="H13" s="39">
        <v>53.74</v>
      </c>
      <c r="I13" s="39">
        <v>54.8</v>
      </c>
      <c r="J13" s="39">
        <v>55.05</v>
      </c>
      <c r="K13" s="39">
        <v>54.19</v>
      </c>
      <c r="M13" s="49"/>
      <c r="N13" s="53"/>
      <c r="O13" s="54"/>
      <c r="P13" s="52"/>
      <c r="Q13" s="52"/>
      <c r="R13" s="52"/>
    </row>
    <row r="14" spans="1:18">
      <c r="A14" s="20" t="s">
        <v>136</v>
      </c>
      <c r="B14" s="39">
        <v>49.3</v>
      </c>
      <c r="C14" s="39">
        <v>46.17</v>
      </c>
      <c r="D14" s="39">
        <v>48.06</v>
      </c>
      <c r="E14" s="39">
        <v>48.14</v>
      </c>
      <c r="F14" s="39">
        <v>47.92</v>
      </c>
      <c r="G14" s="39">
        <v>47.11</v>
      </c>
      <c r="H14" s="39">
        <v>48.33</v>
      </c>
      <c r="I14" s="39">
        <v>49.05</v>
      </c>
      <c r="J14" s="39">
        <v>49.81</v>
      </c>
      <c r="K14" s="39">
        <v>48.58</v>
      </c>
      <c r="M14" s="49"/>
      <c r="N14" s="53"/>
      <c r="O14" s="54"/>
      <c r="P14" s="52"/>
      <c r="Q14" s="52"/>
      <c r="R14" s="52"/>
    </row>
    <row r="15" spans="1:18">
      <c r="A15" s="20" t="s">
        <v>127</v>
      </c>
      <c r="B15" s="39">
        <v>42.04</v>
      </c>
      <c r="C15" s="39">
        <v>41.56</v>
      </c>
      <c r="D15" s="39">
        <v>43.36</v>
      </c>
      <c r="E15" s="39">
        <v>43.21</v>
      </c>
      <c r="F15" s="39">
        <v>42.54</v>
      </c>
      <c r="G15" s="39">
        <v>41.77</v>
      </c>
      <c r="H15" s="39">
        <v>44.93</v>
      </c>
      <c r="I15" s="39">
        <v>46.47</v>
      </c>
      <c r="J15" s="39">
        <v>44.49</v>
      </c>
      <c r="K15" s="39">
        <v>44.41</v>
      </c>
      <c r="M15" s="49"/>
      <c r="N15" s="53"/>
      <c r="O15" s="54"/>
      <c r="P15" s="52"/>
      <c r="Q15" s="52"/>
      <c r="R15" s="52"/>
    </row>
    <row r="16" spans="1:18">
      <c r="A16" s="20" t="s">
        <v>128</v>
      </c>
      <c r="B16" s="39">
        <v>46.31</v>
      </c>
      <c r="C16" s="39">
        <v>44.91</v>
      </c>
      <c r="D16" s="39">
        <v>46.28</v>
      </c>
      <c r="E16" s="39">
        <v>46.2</v>
      </c>
      <c r="F16" s="39">
        <v>45.93</v>
      </c>
      <c r="G16" s="39">
        <v>45.26</v>
      </c>
      <c r="H16" s="39">
        <v>46</v>
      </c>
      <c r="I16" s="39">
        <v>47.52</v>
      </c>
      <c r="J16" s="39">
        <v>46.62</v>
      </c>
      <c r="K16" s="39">
        <v>46.35</v>
      </c>
      <c r="M16" s="49"/>
      <c r="N16" s="53"/>
      <c r="O16" s="54"/>
      <c r="P16" s="52"/>
      <c r="Q16" s="52"/>
      <c r="R16" s="52"/>
    </row>
    <row r="17" spans="1:18">
      <c r="A17" s="20" t="s">
        <v>129</v>
      </c>
      <c r="B17" s="39">
        <v>56.28</v>
      </c>
      <c r="C17" s="39">
        <v>52.85</v>
      </c>
      <c r="D17" s="39">
        <v>53.6</v>
      </c>
      <c r="E17" s="39">
        <v>54.76</v>
      </c>
      <c r="F17" s="39">
        <v>54.38</v>
      </c>
      <c r="G17" s="39">
        <v>55.62</v>
      </c>
      <c r="H17" s="39">
        <v>55.95</v>
      </c>
      <c r="I17" s="39">
        <v>56</v>
      </c>
      <c r="J17" s="39">
        <v>56.68</v>
      </c>
      <c r="K17" s="39">
        <v>56.06</v>
      </c>
      <c r="M17" s="49"/>
      <c r="N17" s="53"/>
      <c r="O17" s="54"/>
      <c r="P17" s="52"/>
      <c r="Q17" s="52"/>
      <c r="R17" s="52"/>
    </row>
    <row r="18" spans="1:18">
      <c r="A18" s="20" t="s">
        <v>130</v>
      </c>
      <c r="B18" s="39">
        <v>49.3</v>
      </c>
      <c r="C18" s="39">
        <v>47.99</v>
      </c>
      <c r="D18" s="39">
        <v>50.22</v>
      </c>
      <c r="E18" s="39">
        <v>49.75</v>
      </c>
      <c r="F18" s="39">
        <v>49.32</v>
      </c>
      <c r="G18" s="39">
        <v>49.59</v>
      </c>
      <c r="H18" s="39">
        <v>52.44</v>
      </c>
      <c r="I18" s="39">
        <v>52.58</v>
      </c>
      <c r="J18" s="39">
        <v>52.24</v>
      </c>
      <c r="K18" s="39">
        <v>51.72</v>
      </c>
      <c r="M18" s="49"/>
      <c r="N18" s="53"/>
      <c r="O18" s="54"/>
      <c r="P18" s="52"/>
      <c r="Q18" s="52"/>
      <c r="R18" s="52"/>
    </row>
    <row r="19" spans="1:18">
      <c r="A19" s="20" t="s">
        <v>131</v>
      </c>
      <c r="B19" s="39">
        <v>52.54</v>
      </c>
      <c r="C19" s="39">
        <v>50.12</v>
      </c>
      <c r="D19" s="39">
        <v>51.56</v>
      </c>
      <c r="E19" s="39">
        <v>51.3</v>
      </c>
      <c r="F19" s="39">
        <v>51.38</v>
      </c>
      <c r="G19" s="39">
        <v>51.26</v>
      </c>
      <c r="H19" s="39">
        <v>52.45</v>
      </c>
      <c r="I19" s="39">
        <v>52.76</v>
      </c>
      <c r="J19" s="39">
        <v>53</v>
      </c>
      <c r="K19" s="39">
        <v>52.37</v>
      </c>
      <c r="M19" s="49"/>
      <c r="N19" s="53"/>
      <c r="O19" s="54"/>
      <c r="P19" s="52"/>
      <c r="Q19" s="52"/>
      <c r="R19" s="52"/>
    </row>
    <row r="20" spans="1:18">
      <c r="A20" s="20" t="s">
        <v>132</v>
      </c>
      <c r="B20" s="39">
        <v>50.46</v>
      </c>
      <c r="C20" s="39">
        <v>48.8</v>
      </c>
      <c r="D20" s="39">
        <v>49.95</v>
      </c>
      <c r="E20" s="39">
        <v>49.97</v>
      </c>
      <c r="F20" s="39">
        <v>49.8</v>
      </c>
      <c r="G20" s="39">
        <v>49.06</v>
      </c>
      <c r="H20" s="39">
        <v>49.85</v>
      </c>
      <c r="I20" s="39">
        <v>51.12</v>
      </c>
      <c r="J20" s="39">
        <v>52.05</v>
      </c>
      <c r="K20" s="39">
        <v>50.52</v>
      </c>
      <c r="M20" s="49"/>
      <c r="N20" s="53"/>
      <c r="O20" s="54"/>
      <c r="P20" s="52"/>
      <c r="Q20" s="52"/>
      <c r="R20" s="52"/>
    </row>
    <row r="21" spans="1:18">
      <c r="A21" s="20" t="s">
        <v>133</v>
      </c>
      <c r="B21" s="39">
        <v>52.48</v>
      </c>
      <c r="C21" s="39">
        <v>51.05</v>
      </c>
      <c r="D21" s="39">
        <v>51.58</v>
      </c>
      <c r="E21" s="39">
        <v>53.26</v>
      </c>
      <c r="F21" s="39">
        <v>52.09</v>
      </c>
      <c r="G21" s="39">
        <v>51.63</v>
      </c>
      <c r="H21" s="39">
        <v>53.82</v>
      </c>
      <c r="I21" s="39">
        <v>53.21</v>
      </c>
      <c r="J21" s="39">
        <v>53.49</v>
      </c>
      <c r="K21" s="39">
        <v>53.04</v>
      </c>
      <c r="M21" s="49"/>
      <c r="N21" s="53"/>
      <c r="O21" s="54"/>
      <c r="P21" s="52"/>
      <c r="Q21" s="49"/>
      <c r="R21" s="52"/>
    </row>
    <row r="22" spans="1:18">
      <c r="A22" s="20" t="s">
        <v>134</v>
      </c>
      <c r="B22" s="39">
        <v>44.61</v>
      </c>
      <c r="C22" s="39">
        <v>43.86</v>
      </c>
      <c r="D22" s="39">
        <v>40.659999999999997</v>
      </c>
      <c r="E22" s="39">
        <v>41.07</v>
      </c>
      <c r="F22" s="39">
        <v>42.54</v>
      </c>
      <c r="G22" s="39">
        <v>39.229999999999997</v>
      </c>
      <c r="H22" s="39">
        <v>42.79</v>
      </c>
      <c r="I22" s="39">
        <v>40.619999999999997</v>
      </c>
      <c r="J22" s="39">
        <v>41.26</v>
      </c>
      <c r="K22" s="39">
        <v>40.98</v>
      </c>
      <c r="M22" s="49"/>
      <c r="N22" s="52"/>
      <c r="O22" s="52"/>
      <c r="P22" s="52"/>
      <c r="Q22" s="52"/>
      <c r="R22" s="52"/>
    </row>
    <row r="23" spans="1:18">
      <c r="A23" s="20" t="s">
        <v>135</v>
      </c>
      <c r="B23" s="39">
        <v>44.83</v>
      </c>
      <c r="C23" s="39">
        <v>46.86</v>
      </c>
      <c r="D23" s="39">
        <v>48.55</v>
      </c>
      <c r="E23" s="39">
        <v>49.93</v>
      </c>
      <c r="F23" s="39">
        <v>47.54</v>
      </c>
      <c r="G23" s="39">
        <v>49.63</v>
      </c>
      <c r="H23" s="39">
        <v>51.64</v>
      </c>
      <c r="I23" s="39">
        <v>50.9</v>
      </c>
      <c r="J23" s="39">
        <v>50.89</v>
      </c>
      <c r="K23" s="39">
        <v>50.76</v>
      </c>
      <c r="M23" s="49"/>
      <c r="N23" s="52"/>
      <c r="O23" s="52"/>
      <c r="P23" s="52"/>
      <c r="Q23" s="52"/>
      <c r="R23" s="52"/>
    </row>
    <row r="24" spans="1:18">
      <c r="A24" s="255" t="s">
        <v>527</v>
      </c>
      <c r="B24" s="255"/>
      <c r="C24" s="255"/>
      <c r="D24" s="255"/>
      <c r="E24" s="255"/>
      <c r="F24" s="255"/>
      <c r="G24" s="255"/>
      <c r="H24" s="255"/>
      <c r="I24" s="255"/>
      <c r="J24" s="255"/>
      <c r="K24" s="255"/>
    </row>
    <row r="25" spans="1:18">
      <c r="A25" s="256"/>
      <c r="B25" s="256"/>
      <c r="C25" s="256"/>
      <c r="D25" s="256"/>
      <c r="E25" s="256"/>
      <c r="F25" s="256"/>
      <c r="G25" s="256"/>
      <c r="H25" s="256"/>
      <c r="I25" s="256"/>
      <c r="J25" s="256"/>
      <c r="K25" s="256"/>
    </row>
    <row r="26" spans="1:18">
      <c r="A26" s="256"/>
      <c r="B26" s="256"/>
      <c r="C26" s="256"/>
      <c r="D26" s="256"/>
      <c r="E26" s="256"/>
      <c r="F26" s="256"/>
      <c r="G26" s="256"/>
      <c r="H26" s="256"/>
      <c r="I26" s="256"/>
      <c r="J26" s="256"/>
      <c r="K26" s="256"/>
    </row>
  </sheetData>
  <mergeCells count="5">
    <mergeCell ref="A1:K1"/>
    <mergeCell ref="A2:A3"/>
    <mergeCell ref="B2:F2"/>
    <mergeCell ref="G2:K2"/>
    <mergeCell ref="A24:K26"/>
  </mergeCells>
  <printOptions horizontalCentered="1"/>
  <pageMargins left="0.39374999999999999" right="0.39374999999999999" top="0.59027777777777801" bottom="0.59027777777777801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LW27"/>
  <sheetViews>
    <sheetView zoomScaleNormal="100" workbookViewId="0">
      <selection sqref="A1:D27"/>
    </sheetView>
  </sheetViews>
  <sheetFormatPr baseColWidth="10" defaultColWidth="8.5703125" defaultRowHeight="12.75"/>
  <cols>
    <col min="1" max="1" width="18.140625" style="1" customWidth="1"/>
    <col min="2" max="4" width="10.42578125" style="1" customWidth="1"/>
    <col min="5" max="6" width="8.5703125" style="1"/>
    <col min="7" max="7" width="8.85546875" style="1" customWidth="1"/>
    <col min="8" max="1011" width="8.5703125" style="1"/>
    <col min="1012" max="1017" width="8.85546875" customWidth="1"/>
  </cols>
  <sheetData>
    <row r="1" spans="1:7" ht="24" customHeight="1">
      <c r="A1" s="267" t="s">
        <v>485</v>
      </c>
      <c r="B1" s="267"/>
      <c r="C1" s="267"/>
      <c r="D1" s="267"/>
    </row>
    <row r="2" spans="1:7" ht="22.5">
      <c r="A2" s="166"/>
      <c r="B2" s="203" t="s">
        <v>145</v>
      </c>
      <c r="C2" s="203" t="s">
        <v>146</v>
      </c>
      <c r="D2" s="203" t="s">
        <v>147</v>
      </c>
    </row>
    <row r="3" spans="1:7" ht="12.75" customHeight="1">
      <c r="A3" s="169" t="s">
        <v>35</v>
      </c>
      <c r="B3" s="204">
        <v>2656145</v>
      </c>
      <c r="C3" s="204">
        <v>6823916</v>
      </c>
      <c r="D3" s="205">
        <f t="shared" ref="D3:D22" si="0">(B3/C3)*100</f>
        <v>38.924057681835471</v>
      </c>
      <c r="G3" s="45"/>
    </row>
    <row r="4" spans="1:7">
      <c r="A4" s="166" t="s">
        <v>118</v>
      </c>
      <c r="B4" s="206">
        <v>423360</v>
      </c>
      <c r="C4" s="206">
        <v>1288077</v>
      </c>
      <c r="D4" s="207">
        <f t="shared" si="0"/>
        <v>32.867600306503412</v>
      </c>
      <c r="G4" s="45"/>
    </row>
    <row r="5" spans="1:7">
      <c r="A5" s="166" t="s">
        <v>119</v>
      </c>
      <c r="B5" s="206">
        <v>78546</v>
      </c>
      <c r="C5" s="206">
        <v>179682</v>
      </c>
      <c r="D5" s="207">
        <f t="shared" si="0"/>
        <v>43.713894547033092</v>
      </c>
      <c r="G5" s="45"/>
    </row>
    <row r="6" spans="1:7" ht="12.75" customHeight="1">
      <c r="A6" s="166" t="s">
        <v>120</v>
      </c>
      <c r="B6" s="206">
        <v>34915</v>
      </c>
      <c r="C6" s="206">
        <v>108494</v>
      </c>
      <c r="D6" s="207">
        <f t="shared" si="0"/>
        <v>32.181503124596752</v>
      </c>
      <c r="G6" s="45"/>
    </row>
    <row r="7" spans="1:7" ht="12.75" customHeight="1">
      <c r="A7" s="169" t="s">
        <v>34</v>
      </c>
      <c r="B7" s="204">
        <v>76495</v>
      </c>
      <c r="C7" s="204">
        <v>184513</v>
      </c>
      <c r="D7" s="205">
        <f t="shared" si="0"/>
        <v>41.457783462411861</v>
      </c>
      <c r="G7" s="45"/>
    </row>
    <row r="8" spans="1:7" ht="12.75" customHeight="1">
      <c r="A8" s="166" t="s">
        <v>121</v>
      </c>
      <c r="B8" s="206">
        <v>106107</v>
      </c>
      <c r="C8" s="206">
        <v>346050</v>
      </c>
      <c r="D8" s="207">
        <f t="shared" si="0"/>
        <v>30.662332032943219</v>
      </c>
      <c r="G8" s="45"/>
    </row>
    <row r="9" spans="1:7" ht="12.75" customHeight="1">
      <c r="A9" s="166" t="s">
        <v>122</v>
      </c>
      <c r="B9" s="206">
        <v>26672</v>
      </c>
      <c r="C9" s="206">
        <v>72218</v>
      </c>
      <c r="D9" s="207">
        <f t="shared" si="0"/>
        <v>36.932620676285687</v>
      </c>
      <c r="G9" s="45"/>
    </row>
    <row r="10" spans="1:7">
      <c r="A10" s="166" t="s">
        <v>123</v>
      </c>
      <c r="B10" s="206">
        <v>108351</v>
      </c>
      <c r="C10" s="206">
        <v>292814</v>
      </c>
      <c r="D10" s="207">
        <f t="shared" si="0"/>
        <v>37.003353664783788</v>
      </c>
      <c r="G10" s="45"/>
    </row>
    <row r="11" spans="1:7" ht="12.75" customHeight="1">
      <c r="A11" s="166" t="s">
        <v>124</v>
      </c>
      <c r="B11" s="206">
        <v>111604</v>
      </c>
      <c r="C11" s="206">
        <v>302197</v>
      </c>
      <c r="D11" s="207">
        <f t="shared" si="0"/>
        <v>36.930876216507777</v>
      </c>
      <c r="G11" s="45"/>
    </row>
    <row r="12" spans="1:7" ht="12.75" customHeight="1">
      <c r="A12" s="166" t="s">
        <v>125</v>
      </c>
      <c r="B12" s="206">
        <v>535569</v>
      </c>
      <c r="C12" s="206">
        <v>1150798</v>
      </c>
      <c r="D12" s="207">
        <f t="shared" si="0"/>
        <v>46.538923425310088</v>
      </c>
      <c r="G12" s="45"/>
    </row>
    <row r="13" spans="1:7">
      <c r="A13" s="166" t="s">
        <v>126</v>
      </c>
      <c r="B13" s="206">
        <v>268377</v>
      </c>
      <c r="C13" s="206">
        <v>725240</v>
      </c>
      <c r="D13" s="207">
        <f t="shared" si="0"/>
        <v>37.00526722188517</v>
      </c>
      <c r="G13" s="45"/>
    </row>
    <row r="14" spans="1:7">
      <c r="A14" s="166" t="s">
        <v>127</v>
      </c>
      <c r="B14" s="206">
        <v>49598</v>
      </c>
      <c r="C14" s="206">
        <v>154103</v>
      </c>
      <c r="D14" s="207">
        <f t="shared" si="0"/>
        <v>32.184967197264172</v>
      </c>
      <c r="G14" s="45"/>
    </row>
    <row r="15" spans="1:7" ht="12.75" customHeight="1">
      <c r="A15" s="166" t="s">
        <v>128</v>
      </c>
      <c r="B15" s="206">
        <v>108452</v>
      </c>
      <c r="C15" s="206">
        <v>320635</v>
      </c>
      <c r="D15" s="207">
        <f t="shared" si="0"/>
        <v>33.82413024155192</v>
      </c>
      <c r="G15" s="45"/>
    </row>
    <row r="16" spans="1:7">
      <c r="A16" s="166" t="s">
        <v>129</v>
      </c>
      <c r="B16" s="206">
        <v>452587</v>
      </c>
      <c r="C16" s="206">
        <v>999412</v>
      </c>
      <c r="D16" s="207">
        <f t="shared" si="0"/>
        <v>45.285327772730369</v>
      </c>
      <c r="G16" s="45"/>
    </row>
    <row r="17" spans="1:7">
      <c r="A17" s="166" t="s">
        <v>130</v>
      </c>
      <c r="B17" s="206">
        <v>95845</v>
      </c>
      <c r="C17" s="206">
        <v>244376</v>
      </c>
      <c r="D17" s="207">
        <f t="shared" si="0"/>
        <v>39.220299865780603</v>
      </c>
      <c r="G17" s="45"/>
    </row>
    <row r="18" spans="1:7" ht="12.75" customHeight="1">
      <c r="A18" s="166" t="s">
        <v>131</v>
      </c>
      <c r="B18" s="206">
        <v>38481</v>
      </c>
      <c r="C18" s="206">
        <v>96282</v>
      </c>
      <c r="D18" s="207">
        <f t="shared" si="0"/>
        <v>39.966972019692157</v>
      </c>
      <c r="G18" s="45"/>
    </row>
    <row r="19" spans="1:7" ht="12.75" customHeight="1">
      <c r="A19" s="166" t="s">
        <v>132</v>
      </c>
      <c r="B19" s="206">
        <v>115970</v>
      </c>
      <c r="C19" s="206">
        <v>283895</v>
      </c>
      <c r="D19" s="207">
        <f t="shared" si="0"/>
        <v>40.849609890980823</v>
      </c>
      <c r="G19" s="45"/>
    </row>
    <row r="20" spans="1:7" ht="12.75" customHeight="1">
      <c r="A20" s="166" t="s">
        <v>133</v>
      </c>
      <c r="B20" s="206">
        <v>17634</v>
      </c>
      <c r="C20" s="206">
        <v>42813</v>
      </c>
      <c r="D20" s="207">
        <f t="shared" si="0"/>
        <v>41.188424076799102</v>
      </c>
      <c r="G20" s="45"/>
    </row>
    <row r="21" spans="1:7" ht="12.75" customHeight="1">
      <c r="A21" s="166" t="s">
        <v>134</v>
      </c>
      <c r="B21" s="206">
        <v>3237</v>
      </c>
      <c r="C21" s="206">
        <v>16191</v>
      </c>
      <c r="D21" s="207">
        <f t="shared" si="0"/>
        <v>19.992588475078747</v>
      </c>
      <c r="G21" s="45"/>
    </row>
    <row r="22" spans="1:7">
      <c r="A22" s="166" t="s">
        <v>135</v>
      </c>
      <c r="B22" s="206">
        <v>4345</v>
      </c>
      <c r="C22" s="206">
        <v>16126</v>
      </c>
      <c r="D22" s="207">
        <f t="shared" si="0"/>
        <v>26.944065484311054</v>
      </c>
      <c r="G22" s="45"/>
    </row>
    <row r="23" spans="1:7" ht="12.75" customHeight="1">
      <c r="A23" s="259" t="s">
        <v>565</v>
      </c>
      <c r="B23" s="259"/>
      <c r="C23" s="259"/>
      <c r="D23" s="259"/>
    </row>
    <row r="24" spans="1:7">
      <c r="A24" s="260"/>
      <c r="B24" s="260"/>
      <c r="C24" s="260"/>
      <c r="D24" s="260"/>
    </row>
    <row r="25" spans="1:7">
      <c r="A25" s="260"/>
      <c r="B25" s="260"/>
      <c r="C25" s="260"/>
      <c r="D25" s="260"/>
    </row>
    <row r="26" spans="1:7" ht="9.75" customHeight="1">
      <c r="A26" s="260"/>
      <c r="B26" s="260"/>
      <c r="C26" s="260"/>
      <c r="D26" s="260"/>
    </row>
    <row r="27" spans="1:7" ht="3" hidden="1" customHeight="1">
      <c r="A27" s="260"/>
      <c r="B27" s="260"/>
      <c r="C27" s="260"/>
      <c r="D27" s="260"/>
    </row>
  </sheetData>
  <mergeCells count="2">
    <mergeCell ref="A1:D1"/>
    <mergeCell ref="A23:D27"/>
  </mergeCells>
  <printOptions horizontalCentered="1"/>
  <pageMargins left="0.78749999999999998" right="0.78749999999999998" top="0.98402777777777795" bottom="0.9840277777777779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ALZ24"/>
  <sheetViews>
    <sheetView zoomScaleNormal="100" workbookViewId="0">
      <selection sqref="A1:D23"/>
    </sheetView>
  </sheetViews>
  <sheetFormatPr baseColWidth="10" defaultColWidth="8.5703125" defaultRowHeight="12.75"/>
  <cols>
    <col min="1" max="1" width="19" style="1" customWidth="1"/>
    <col min="2" max="4" width="11" style="1" customWidth="1"/>
    <col min="5" max="1014" width="8.5703125" style="1"/>
    <col min="1015" max="1024" width="8.85546875" customWidth="1"/>
  </cols>
  <sheetData>
    <row r="1" spans="1:14" ht="22.5" customHeight="1">
      <c r="A1" s="267" t="s">
        <v>528</v>
      </c>
      <c r="B1" s="267"/>
      <c r="C1" s="267"/>
      <c r="D1" s="267"/>
    </row>
    <row r="2" spans="1:14" ht="12.75" customHeight="1">
      <c r="A2" s="166"/>
      <c r="B2" s="174" t="s">
        <v>28</v>
      </c>
      <c r="C2" s="174" t="s">
        <v>29</v>
      </c>
      <c r="D2" s="174" t="s">
        <v>30</v>
      </c>
    </row>
    <row r="3" spans="1:14">
      <c r="A3" s="208" t="s">
        <v>437</v>
      </c>
      <c r="B3" s="209">
        <v>9.9</v>
      </c>
      <c r="C3" s="210">
        <v>11.8</v>
      </c>
      <c r="D3" s="211">
        <v>8</v>
      </c>
      <c r="H3" s="58"/>
      <c r="I3" s="58"/>
      <c r="J3" s="58"/>
      <c r="K3" s="58"/>
      <c r="L3" s="58"/>
      <c r="M3" s="58"/>
      <c r="N3" s="58"/>
    </row>
    <row r="4" spans="1:14">
      <c r="A4" s="169" t="s">
        <v>35</v>
      </c>
      <c r="B4" s="212">
        <v>13.340199999999999</v>
      </c>
      <c r="C4" s="194">
        <v>16.7224</v>
      </c>
      <c r="D4" s="194">
        <v>9.7319999999999993</v>
      </c>
      <c r="H4" s="58"/>
      <c r="I4" s="58"/>
      <c r="J4" s="59"/>
      <c r="K4" s="59"/>
      <c r="L4" s="60"/>
      <c r="M4" s="58"/>
      <c r="N4" s="58"/>
    </row>
    <row r="5" spans="1:14">
      <c r="A5" s="166" t="s">
        <v>118</v>
      </c>
      <c r="B5" s="213">
        <v>17.703800000000001</v>
      </c>
      <c r="C5" s="213">
        <v>20.8887</v>
      </c>
      <c r="D5" s="192">
        <v>14.320499999999999</v>
      </c>
      <c r="H5" s="58"/>
      <c r="I5" s="61"/>
      <c r="J5" s="62"/>
      <c r="K5" s="62"/>
      <c r="L5" s="63"/>
      <c r="M5" s="58"/>
      <c r="N5" s="58"/>
    </row>
    <row r="6" spans="1:14">
      <c r="A6" s="166" t="s">
        <v>119</v>
      </c>
      <c r="B6" s="213">
        <v>12.376799999999999</v>
      </c>
      <c r="C6" s="213">
        <v>15.9762</v>
      </c>
      <c r="D6" s="192">
        <v>8.2104999999999997</v>
      </c>
      <c r="H6" s="58"/>
      <c r="I6" s="58"/>
      <c r="J6" s="59"/>
      <c r="K6" s="59"/>
      <c r="L6" s="60"/>
      <c r="M6" s="58"/>
      <c r="N6" s="58"/>
    </row>
    <row r="7" spans="1:14">
      <c r="A7" s="166" t="s">
        <v>120</v>
      </c>
      <c r="B7" s="213">
        <v>11.8293</v>
      </c>
      <c r="C7" s="213">
        <v>14.827</v>
      </c>
      <c r="D7" s="192">
        <v>8.5536999999999992</v>
      </c>
      <c r="H7" s="58"/>
      <c r="I7" s="58"/>
      <c r="J7" s="59"/>
      <c r="K7" s="59"/>
      <c r="L7" s="60"/>
      <c r="M7" s="58"/>
      <c r="N7" s="58"/>
    </row>
    <row r="8" spans="1:14">
      <c r="A8" s="169" t="s">
        <v>34</v>
      </c>
      <c r="B8" s="212">
        <v>15.3757</v>
      </c>
      <c r="C8" s="212">
        <v>18.582999999999998</v>
      </c>
      <c r="D8" s="194">
        <v>11.930899999999999</v>
      </c>
      <c r="H8" s="58"/>
      <c r="I8" s="58"/>
      <c r="J8" s="59"/>
      <c r="K8" s="59"/>
      <c r="L8" s="60"/>
      <c r="M8" s="58"/>
      <c r="N8" s="58"/>
    </row>
    <row r="9" spans="1:14">
      <c r="A9" s="166" t="s">
        <v>121</v>
      </c>
      <c r="B9" s="213">
        <v>11.848000000000001</v>
      </c>
      <c r="C9" s="213">
        <v>17.008900000000001</v>
      </c>
      <c r="D9" s="192">
        <v>6.0625999999999998</v>
      </c>
      <c r="H9" s="58"/>
      <c r="I9" s="58"/>
      <c r="J9" s="59"/>
      <c r="K9" s="59"/>
      <c r="L9" s="60"/>
      <c r="M9" s="58"/>
      <c r="N9" s="58"/>
    </row>
    <row r="10" spans="1:14">
      <c r="A10" s="166" t="s">
        <v>122</v>
      </c>
      <c r="B10" s="213">
        <v>6.3719999999999999</v>
      </c>
      <c r="C10" s="213">
        <v>6.7641999999999998</v>
      </c>
      <c r="D10" s="192">
        <v>5.9599000000000002</v>
      </c>
      <c r="H10" s="58"/>
      <c r="I10" s="58"/>
      <c r="J10" s="59"/>
      <c r="K10" s="59"/>
      <c r="L10" s="60"/>
      <c r="M10" s="58"/>
      <c r="N10" s="58"/>
    </row>
    <row r="11" spans="1:14">
      <c r="A11" s="166" t="s">
        <v>123</v>
      </c>
      <c r="B11" s="213">
        <v>12.438000000000001</v>
      </c>
      <c r="C11" s="213">
        <v>16.1449</v>
      </c>
      <c r="D11" s="192">
        <v>8.3719000000000001</v>
      </c>
      <c r="H11" s="58"/>
      <c r="I11" s="61"/>
      <c r="J11" s="62"/>
      <c r="K11" s="63"/>
      <c r="L11" s="63"/>
      <c r="M11" s="58"/>
      <c r="N11" s="58"/>
    </row>
    <row r="12" spans="1:14">
      <c r="A12" s="166" t="s">
        <v>124</v>
      </c>
      <c r="B12" s="213">
        <v>15.5006</v>
      </c>
      <c r="C12" s="213">
        <v>20.274899999999999</v>
      </c>
      <c r="D12" s="192">
        <v>10.4962</v>
      </c>
      <c r="H12" s="58"/>
      <c r="I12" s="58"/>
      <c r="J12" s="59"/>
      <c r="K12" s="59"/>
      <c r="L12" s="60"/>
      <c r="M12" s="58"/>
      <c r="N12" s="58"/>
    </row>
    <row r="13" spans="1:14">
      <c r="A13" s="166" t="s">
        <v>125</v>
      </c>
      <c r="B13" s="213">
        <v>14.7644</v>
      </c>
      <c r="C13" s="213">
        <v>19.406400000000001</v>
      </c>
      <c r="D13" s="192">
        <v>9.8718000000000004</v>
      </c>
      <c r="H13" s="58"/>
      <c r="I13" s="58"/>
      <c r="J13" s="59"/>
      <c r="K13" s="59"/>
      <c r="L13" s="60"/>
      <c r="M13" s="58"/>
      <c r="N13" s="58"/>
    </row>
    <row r="14" spans="1:14">
      <c r="A14" s="166" t="s">
        <v>136</v>
      </c>
      <c r="B14" s="213">
        <v>12.7577</v>
      </c>
      <c r="C14" s="213">
        <v>15.5322</v>
      </c>
      <c r="D14" s="192">
        <v>9.7827999999999999</v>
      </c>
      <c r="H14" s="58"/>
      <c r="I14" s="58"/>
      <c r="J14" s="59"/>
      <c r="K14" s="59"/>
      <c r="L14" s="60"/>
      <c r="M14" s="58"/>
      <c r="N14" s="58"/>
    </row>
    <row r="15" spans="1:14">
      <c r="A15" s="166" t="s">
        <v>127</v>
      </c>
      <c r="B15" s="213">
        <v>14.030799999999999</v>
      </c>
      <c r="C15" s="213">
        <v>18.810600000000001</v>
      </c>
      <c r="D15" s="192">
        <v>8.9199000000000002</v>
      </c>
      <c r="H15" s="58"/>
      <c r="I15" s="58"/>
      <c r="J15" s="59"/>
      <c r="K15" s="59"/>
      <c r="L15" s="60"/>
      <c r="M15" s="58"/>
      <c r="N15" s="58"/>
    </row>
    <row r="16" spans="1:14">
      <c r="A16" s="166" t="s">
        <v>128</v>
      </c>
      <c r="B16" s="213">
        <v>8.0812000000000008</v>
      </c>
      <c r="C16" s="213">
        <v>10.5664</v>
      </c>
      <c r="D16" s="192">
        <v>5.4863999999999997</v>
      </c>
      <c r="H16" s="58"/>
      <c r="I16" s="58"/>
      <c r="J16" s="59"/>
      <c r="K16" s="59"/>
      <c r="L16" s="60"/>
      <c r="M16" s="58"/>
      <c r="N16" s="58"/>
    </row>
    <row r="17" spans="1:15">
      <c r="A17" s="166" t="s">
        <v>129</v>
      </c>
      <c r="B17" s="213">
        <v>10.734400000000001</v>
      </c>
      <c r="C17" s="213">
        <v>13.625400000000001</v>
      </c>
      <c r="D17" s="192">
        <v>7.7092000000000001</v>
      </c>
      <c r="H17" s="58"/>
      <c r="I17" s="58"/>
      <c r="J17" s="59"/>
      <c r="K17" s="59"/>
      <c r="L17" s="60"/>
      <c r="M17" s="58"/>
      <c r="N17" s="58"/>
    </row>
    <row r="18" spans="1:15">
      <c r="A18" s="166" t="s">
        <v>130</v>
      </c>
      <c r="B18" s="213">
        <v>17.2957</v>
      </c>
      <c r="C18" s="213">
        <v>21.4404</v>
      </c>
      <c r="D18" s="192">
        <v>12.7249</v>
      </c>
      <c r="H18" s="58"/>
      <c r="I18" s="58"/>
      <c r="J18" s="59"/>
      <c r="K18" s="59"/>
      <c r="L18" s="60"/>
      <c r="M18" s="58"/>
      <c r="N18" s="58"/>
    </row>
    <row r="19" spans="1:15">
      <c r="A19" s="166" t="s">
        <v>131</v>
      </c>
      <c r="B19" s="213">
        <v>9.1036999999999999</v>
      </c>
      <c r="C19" s="213">
        <v>12.134</v>
      </c>
      <c r="D19" s="192">
        <v>6.0034999999999998</v>
      </c>
      <c r="H19" s="58"/>
      <c r="I19" s="58"/>
      <c r="J19" s="59"/>
      <c r="K19" s="59"/>
      <c r="L19" s="60"/>
      <c r="M19" s="58"/>
      <c r="N19" s="58"/>
    </row>
    <row r="20" spans="1:15">
      <c r="A20" s="166" t="s">
        <v>132</v>
      </c>
      <c r="B20" s="213">
        <v>4.8331999999999997</v>
      </c>
      <c r="C20" s="213">
        <v>4.7305000000000001</v>
      </c>
      <c r="D20" s="192">
        <v>4.9443999999999999</v>
      </c>
      <c r="H20" s="58"/>
      <c r="I20" s="58"/>
      <c r="J20" s="59"/>
      <c r="K20" s="59"/>
      <c r="L20" s="60"/>
      <c r="M20" s="58"/>
      <c r="N20" s="58"/>
    </row>
    <row r="21" spans="1:15">
      <c r="A21" s="166" t="s">
        <v>133</v>
      </c>
      <c r="B21" s="213">
        <v>12.864100000000001</v>
      </c>
      <c r="C21" s="213">
        <v>13.777100000000001</v>
      </c>
      <c r="D21" s="192">
        <v>12.0314</v>
      </c>
      <c r="H21" s="58"/>
      <c r="I21" s="58"/>
      <c r="J21" s="59"/>
      <c r="K21" s="59"/>
      <c r="L21" s="60"/>
      <c r="M21" s="58"/>
      <c r="N21" s="58"/>
    </row>
    <row r="22" spans="1:15" ht="61.5" customHeight="1">
      <c r="A22" s="259" t="s">
        <v>566</v>
      </c>
      <c r="B22" s="259"/>
      <c r="C22" s="259"/>
      <c r="D22" s="259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</row>
    <row r="23" spans="1:15">
      <c r="A23" s="214" t="s">
        <v>438</v>
      </c>
      <c r="B23" s="214"/>
      <c r="C23" s="214"/>
      <c r="D23" s="214"/>
      <c r="H23" s="58"/>
      <c r="I23" s="58"/>
      <c r="J23" s="58"/>
      <c r="K23" s="58"/>
      <c r="L23" s="58"/>
      <c r="M23" s="58"/>
      <c r="N23" s="58"/>
    </row>
    <row r="24" spans="1:15">
      <c r="A24" s="64"/>
    </row>
  </sheetData>
  <mergeCells count="2">
    <mergeCell ref="A1:D1"/>
    <mergeCell ref="A22:D22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ALX27"/>
  <sheetViews>
    <sheetView zoomScaleNormal="100" workbookViewId="0">
      <selection sqref="A1:K27"/>
    </sheetView>
  </sheetViews>
  <sheetFormatPr baseColWidth="10" defaultColWidth="8.5703125" defaultRowHeight="12.75"/>
  <cols>
    <col min="1" max="1" width="16.42578125" style="41" customWidth="1"/>
    <col min="2" max="10" width="8.5703125" style="41"/>
    <col min="11" max="11" width="9.85546875" style="41" customWidth="1"/>
    <col min="12" max="1012" width="8.5703125" style="41"/>
  </cols>
  <sheetData>
    <row r="1" spans="1:14">
      <c r="A1" s="258" t="s">
        <v>486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</row>
    <row r="2" spans="1:14">
      <c r="A2" s="271"/>
      <c r="B2" s="270">
        <v>2020</v>
      </c>
      <c r="C2" s="270"/>
      <c r="D2" s="270"/>
      <c r="E2" s="270"/>
      <c r="F2" s="270"/>
      <c r="G2" s="270">
        <v>2021</v>
      </c>
      <c r="H2" s="270"/>
      <c r="I2" s="270"/>
      <c r="J2" s="270"/>
      <c r="K2" s="270"/>
    </row>
    <row r="3" spans="1:14">
      <c r="A3" s="271"/>
      <c r="B3" s="174" t="s">
        <v>113</v>
      </c>
      <c r="C3" s="174" t="s">
        <v>114</v>
      </c>
      <c r="D3" s="174" t="s">
        <v>115</v>
      </c>
      <c r="E3" s="174" t="s">
        <v>116</v>
      </c>
      <c r="F3" s="174" t="s">
        <v>117</v>
      </c>
      <c r="G3" s="174" t="s">
        <v>113</v>
      </c>
      <c r="H3" s="174" t="s">
        <v>114</v>
      </c>
      <c r="I3" s="174" t="s">
        <v>115</v>
      </c>
      <c r="J3" s="174" t="s">
        <v>116</v>
      </c>
      <c r="K3" s="174" t="s">
        <v>117</v>
      </c>
    </row>
    <row r="4" spans="1:14">
      <c r="A4" s="202" t="s">
        <v>35</v>
      </c>
      <c r="B4" s="194">
        <v>14.41</v>
      </c>
      <c r="C4" s="194">
        <v>15.33</v>
      </c>
      <c r="D4" s="194">
        <v>16.260000000000002</v>
      </c>
      <c r="E4" s="194">
        <v>16.13</v>
      </c>
      <c r="F4" s="194">
        <v>15.53</v>
      </c>
      <c r="G4" s="194">
        <v>15.98</v>
      </c>
      <c r="H4" s="194">
        <v>15.26</v>
      </c>
      <c r="I4" s="194">
        <v>14.57</v>
      </c>
      <c r="J4" s="194">
        <v>13.33</v>
      </c>
      <c r="K4" s="194">
        <v>14.78</v>
      </c>
      <c r="M4" s="65"/>
      <c r="N4" s="57"/>
    </row>
    <row r="5" spans="1:14">
      <c r="A5" s="195" t="s">
        <v>118</v>
      </c>
      <c r="B5" s="192">
        <v>21.21</v>
      </c>
      <c r="C5" s="192">
        <v>21.32</v>
      </c>
      <c r="D5" s="192">
        <v>23.8</v>
      </c>
      <c r="E5" s="192">
        <v>22.74</v>
      </c>
      <c r="F5" s="192">
        <v>22.28</v>
      </c>
      <c r="G5" s="192">
        <v>22.54</v>
      </c>
      <c r="H5" s="192">
        <v>21.58</v>
      </c>
      <c r="I5" s="192">
        <v>22.41</v>
      </c>
      <c r="J5" s="192">
        <v>20.18</v>
      </c>
      <c r="K5" s="192">
        <v>21.67</v>
      </c>
      <c r="M5" s="65"/>
      <c r="N5" s="57"/>
    </row>
    <row r="6" spans="1:14">
      <c r="A6" s="195" t="s">
        <v>119</v>
      </c>
      <c r="B6" s="192">
        <v>10.64</v>
      </c>
      <c r="C6" s="192">
        <v>11.78</v>
      </c>
      <c r="D6" s="192">
        <v>11.9</v>
      </c>
      <c r="E6" s="192">
        <v>12.49</v>
      </c>
      <c r="F6" s="192">
        <v>11.7</v>
      </c>
      <c r="G6" s="192">
        <v>12.1</v>
      </c>
      <c r="H6" s="192">
        <v>10.73</v>
      </c>
      <c r="I6" s="192">
        <v>8.7899999999999991</v>
      </c>
      <c r="J6" s="192">
        <v>9.02</v>
      </c>
      <c r="K6" s="192">
        <v>10.16</v>
      </c>
      <c r="M6" s="65"/>
      <c r="N6" s="57"/>
    </row>
    <row r="7" spans="1:14">
      <c r="A7" s="195" t="s">
        <v>120</v>
      </c>
      <c r="B7" s="192">
        <v>14.37</v>
      </c>
      <c r="C7" s="192">
        <v>14.45</v>
      </c>
      <c r="D7" s="192">
        <v>14.16</v>
      </c>
      <c r="E7" s="192">
        <v>13.5</v>
      </c>
      <c r="F7" s="192">
        <v>14.12</v>
      </c>
      <c r="G7" s="192">
        <v>14.09</v>
      </c>
      <c r="H7" s="192">
        <v>13.64</v>
      </c>
      <c r="I7" s="192">
        <v>12.32</v>
      </c>
      <c r="J7" s="192">
        <v>10.01</v>
      </c>
      <c r="K7" s="192">
        <v>12.53</v>
      </c>
      <c r="M7" s="65"/>
      <c r="N7" s="57"/>
    </row>
    <row r="8" spans="1:14">
      <c r="A8" s="202" t="s">
        <v>34</v>
      </c>
      <c r="B8" s="194">
        <v>18.2</v>
      </c>
      <c r="C8" s="194">
        <v>15.93</v>
      </c>
      <c r="D8" s="194">
        <v>13.28</v>
      </c>
      <c r="E8" s="194">
        <v>17.34</v>
      </c>
      <c r="F8" s="194">
        <v>16.14</v>
      </c>
      <c r="G8" s="194">
        <v>18.88</v>
      </c>
      <c r="H8" s="194">
        <v>15.17</v>
      </c>
      <c r="I8" s="194">
        <v>10.57</v>
      </c>
      <c r="J8" s="194">
        <v>14.9</v>
      </c>
      <c r="K8" s="194">
        <v>14.78</v>
      </c>
      <c r="M8" s="65"/>
      <c r="N8" s="57"/>
    </row>
    <row r="9" spans="1:14">
      <c r="A9" s="195" t="s">
        <v>121</v>
      </c>
      <c r="B9" s="192">
        <v>18.79</v>
      </c>
      <c r="C9" s="192">
        <v>21.55</v>
      </c>
      <c r="D9" s="192">
        <v>25.04</v>
      </c>
      <c r="E9" s="192">
        <v>25.22</v>
      </c>
      <c r="F9" s="192">
        <v>22.62</v>
      </c>
      <c r="G9" s="192">
        <v>25.42</v>
      </c>
      <c r="H9" s="192">
        <v>24.71</v>
      </c>
      <c r="I9" s="192">
        <v>23.89</v>
      </c>
      <c r="J9" s="192">
        <v>18.940000000000001</v>
      </c>
      <c r="K9" s="192">
        <v>23.18</v>
      </c>
      <c r="M9" s="65"/>
    </row>
    <row r="10" spans="1:14">
      <c r="A10" s="195" t="s">
        <v>122</v>
      </c>
      <c r="B10" s="192">
        <v>11.09</v>
      </c>
      <c r="C10" s="192">
        <v>13.76</v>
      </c>
      <c r="D10" s="192">
        <v>12.02</v>
      </c>
      <c r="E10" s="192">
        <v>11.79</v>
      </c>
      <c r="F10" s="192">
        <v>12.14</v>
      </c>
      <c r="G10" s="192">
        <v>11.88</v>
      </c>
      <c r="H10" s="192">
        <v>12.43</v>
      </c>
      <c r="I10" s="192">
        <v>10.039999999999999</v>
      </c>
      <c r="J10" s="192">
        <v>11.52</v>
      </c>
      <c r="K10" s="192">
        <v>11.46</v>
      </c>
      <c r="M10" s="65"/>
    </row>
    <row r="11" spans="1:14">
      <c r="A11" s="195" t="s">
        <v>123</v>
      </c>
      <c r="B11" s="192">
        <v>11.82</v>
      </c>
      <c r="C11" s="192">
        <v>12.35</v>
      </c>
      <c r="D11" s="192">
        <v>12.49</v>
      </c>
      <c r="E11" s="192">
        <v>11.61</v>
      </c>
      <c r="F11" s="192">
        <v>12.06</v>
      </c>
      <c r="G11" s="192">
        <v>12.64</v>
      </c>
      <c r="H11" s="192">
        <v>12.59</v>
      </c>
      <c r="I11" s="192">
        <v>10.050000000000001</v>
      </c>
      <c r="J11" s="192">
        <v>10.33</v>
      </c>
      <c r="K11" s="192">
        <v>11.4</v>
      </c>
      <c r="M11" s="65"/>
    </row>
    <row r="12" spans="1:14">
      <c r="A12" s="195" t="s">
        <v>124</v>
      </c>
      <c r="B12" s="192">
        <v>18.11</v>
      </c>
      <c r="C12" s="192">
        <v>16.84</v>
      </c>
      <c r="D12" s="192">
        <v>18.34</v>
      </c>
      <c r="E12" s="192">
        <v>17.39</v>
      </c>
      <c r="F12" s="192">
        <v>17.68</v>
      </c>
      <c r="G12" s="192">
        <v>17.420000000000002</v>
      </c>
      <c r="H12" s="192">
        <v>16.579999999999998</v>
      </c>
      <c r="I12" s="192">
        <v>15.29</v>
      </c>
      <c r="J12" s="192">
        <v>13.31</v>
      </c>
      <c r="K12" s="192">
        <v>15.64</v>
      </c>
      <c r="M12" s="65"/>
    </row>
    <row r="13" spans="1:14">
      <c r="A13" s="195" t="s">
        <v>125</v>
      </c>
      <c r="B13" s="192">
        <v>10.66</v>
      </c>
      <c r="C13" s="192">
        <v>12.78</v>
      </c>
      <c r="D13" s="192">
        <v>13.23</v>
      </c>
      <c r="E13" s="192">
        <v>13.87</v>
      </c>
      <c r="F13" s="192">
        <v>12.63</v>
      </c>
      <c r="G13" s="192">
        <v>12.9</v>
      </c>
      <c r="H13" s="192">
        <v>12.28</v>
      </c>
      <c r="I13" s="192">
        <v>10.92</v>
      </c>
      <c r="J13" s="192">
        <v>10.16</v>
      </c>
      <c r="K13" s="192">
        <v>11.56</v>
      </c>
      <c r="M13" s="65"/>
    </row>
    <row r="14" spans="1:14">
      <c r="A14" s="195" t="s">
        <v>136</v>
      </c>
      <c r="B14" s="192">
        <v>14.39</v>
      </c>
      <c r="C14" s="192">
        <v>16.739999999999998</v>
      </c>
      <c r="D14" s="192">
        <v>17.260000000000002</v>
      </c>
      <c r="E14" s="192">
        <v>16.37</v>
      </c>
      <c r="F14" s="192">
        <v>16.190000000000001</v>
      </c>
      <c r="G14" s="192">
        <v>16.510000000000002</v>
      </c>
      <c r="H14" s="192">
        <v>16.670000000000002</v>
      </c>
      <c r="I14" s="192">
        <v>16.12</v>
      </c>
      <c r="J14" s="192">
        <v>14.39</v>
      </c>
      <c r="K14" s="192">
        <v>15.92</v>
      </c>
      <c r="M14" s="65"/>
    </row>
    <row r="15" spans="1:14">
      <c r="A15" s="195" t="s">
        <v>127</v>
      </c>
      <c r="B15" s="192">
        <v>23.59</v>
      </c>
      <c r="C15" s="192">
        <v>21.39</v>
      </c>
      <c r="D15" s="192">
        <v>20.88</v>
      </c>
      <c r="E15" s="192">
        <v>21.32</v>
      </c>
      <c r="F15" s="192">
        <v>21.8</v>
      </c>
      <c r="G15" s="192">
        <v>22.22</v>
      </c>
      <c r="H15" s="192">
        <v>19.149999999999999</v>
      </c>
      <c r="I15" s="192">
        <v>17.920000000000002</v>
      </c>
      <c r="J15" s="192">
        <v>18.940000000000001</v>
      </c>
      <c r="K15" s="192">
        <v>19.53</v>
      </c>
      <c r="M15" s="65"/>
    </row>
    <row r="16" spans="1:14">
      <c r="A16" s="195" t="s">
        <v>128</v>
      </c>
      <c r="B16" s="192">
        <v>12.65</v>
      </c>
      <c r="C16" s="192">
        <v>11.95</v>
      </c>
      <c r="D16" s="192">
        <v>11.8</v>
      </c>
      <c r="E16" s="192">
        <v>11.66</v>
      </c>
      <c r="F16" s="192">
        <v>12.02</v>
      </c>
      <c r="G16" s="192">
        <v>13</v>
      </c>
      <c r="H16" s="192">
        <v>12.4</v>
      </c>
      <c r="I16" s="192">
        <v>10.23</v>
      </c>
      <c r="J16" s="192">
        <v>11.01</v>
      </c>
      <c r="K16" s="192">
        <v>11.65</v>
      </c>
      <c r="M16" s="65"/>
    </row>
    <row r="17" spans="1:13">
      <c r="A17" s="195" t="s">
        <v>129</v>
      </c>
      <c r="B17" s="192">
        <v>10.6</v>
      </c>
      <c r="C17" s="192">
        <v>12.61</v>
      </c>
      <c r="D17" s="192">
        <v>13.25</v>
      </c>
      <c r="E17" s="192">
        <v>13.53</v>
      </c>
      <c r="F17" s="192">
        <v>12.49</v>
      </c>
      <c r="G17" s="192">
        <v>12.15</v>
      </c>
      <c r="H17" s="192">
        <v>12.09</v>
      </c>
      <c r="I17" s="192">
        <v>11.84</v>
      </c>
      <c r="J17" s="192">
        <v>10.119999999999999</v>
      </c>
      <c r="K17" s="192">
        <v>11.55</v>
      </c>
      <c r="M17" s="65"/>
    </row>
    <row r="18" spans="1:13">
      <c r="A18" s="195" t="s">
        <v>130</v>
      </c>
      <c r="B18" s="192">
        <v>16.46</v>
      </c>
      <c r="C18" s="192">
        <v>15.62</v>
      </c>
      <c r="D18" s="192">
        <v>17.21</v>
      </c>
      <c r="E18" s="192">
        <v>15.39</v>
      </c>
      <c r="F18" s="192">
        <v>16.18</v>
      </c>
      <c r="G18" s="192">
        <v>16.420000000000002</v>
      </c>
      <c r="H18" s="192">
        <v>13.15</v>
      </c>
      <c r="I18" s="192">
        <v>14.65</v>
      </c>
      <c r="J18" s="192">
        <v>12.92</v>
      </c>
      <c r="K18" s="192">
        <v>14.28</v>
      </c>
      <c r="M18" s="65"/>
    </row>
    <row r="19" spans="1:13">
      <c r="A19" s="195" t="s">
        <v>131</v>
      </c>
      <c r="B19" s="192">
        <v>8.5500000000000007</v>
      </c>
      <c r="C19" s="192">
        <v>10.08</v>
      </c>
      <c r="D19" s="192">
        <v>9.94</v>
      </c>
      <c r="E19" s="192">
        <v>11.65</v>
      </c>
      <c r="F19" s="192">
        <v>10.06</v>
      </c>
      <c r="G19" s="192">
        <v>11.45</v>
      </c>
      <c r="H19" s="192">
        <v>10.3</v>
      </c>
      <c r="I19" s="192">
        <v>10.7</v>
      </c>
      <c r="J19" s="192">
        <v>9.93</v>
      </c>
      <c r="K19" s="192">
        <v>10.59</v>
      </c>
      <c r="M19" s="65"/>
    </row>
    <row r="20" spans="1:13">
      <c r="A20" s="195" t="s">
        <v>132</v>
      </c>
      <c r="B20" s="192">
        <v>8.7200000000000006</v>
      </c>
      <c r="C20" s="192">
        <v>9.1300000000000008</v>
      </c>
      <c r="D20" s="192">
        <v>10.34</v>
      </c>
      <c r="E20" s="192">
        <v>9.9600000000000009</v>
      </c>
      <c r="F20" s="192">
        <v>9.5399999999999991</v>
      </c>
      <c r="G20" s="192">
        <v>10.99</v>
      </c>
      <c r="H20" s="192">
        <v>10.02</v>
      </c>
      <c r="I20" s="192">
        <v>9.91</v>
      </c>
      <c r="J20" s="192">
        <v>8.43</v>
      </c>
      <c r="K20" s="192">
        <v>9.82</v>
      </c>
      <c r="M20" s="65"/>
    </row>
    <row r="21" spans="1:13">
      <c r="A21" s="195" t="s">
        <v>133</v>
      </c>
      <c r="B21" s="192">
        <v>11.21</v>
      </c>
      <c r="C21" s="192">
        <v>10.11</v>
      </c>
      <c r="D21" s="192">
        <v>11.52</v>
      </c>
      <c r="E21" s="192">
        <v>10.36</v>
      </c>
      <c r="F21" s="192">
        <v>10.8</v>
      </c>
      <c r="G21" s="192">
        <v>11.9</v>
      </c>
      <c r="H21" s="192">
        <v>11.52</v>
      </c>
      <c r="I21" s="192">
        <v>12.21</v>
      </c>
      <c r="J21" s="192">
        <v>10.45</v>
      </c>
      <c r="K21" s="192">
        <v>11.52</v>
      </c>
      <c r="M21" s="65"/>
    </row>
    <row r="22" spans="1:13">
      <c r="A22" s="195" t="s">
        <v>134</v>
      </c>
      <c r="B22" s="192">
        <v>23.89</v>
      </c>
      <c r="C22" s="192">
        <v>20.3</v>
      </c>
      <c r="D22" s="192">
        <v>27.14</v>
      </c>
      <c r="E22" s="192">
        <v>26.74</v>
      </c>
      <c r="F22" s="192">
        <v>24.53</v>
      </c>
      <c r="G22" s="192">
        <v>28.52</v>
      </c>
      <c r="H22" s="192">
        <v>24.2</v>
      </c>
      <c r="I22" s="192">
        <v>27.07</v>
      </c>
      <c r="J22" s="192">
        <v>26.86</v>
      </c>
      <c r="K22" s="192">
        <v>26.65</v>
      </c>
      <c r="M22" s="65"/>
    </row>
    <row r="23" spans="1:13">
      <c r="A23" s="195" t="s">
        <v>135</v>
      </c>
      <c r="B23" s="192">
        <v>23.09</v>
      </c>
      <c r="C23" s="192">
        <v>23.37</v>
      </c>
      <c r="D23" s="192">
        <v>24.14</v>
      </c>
      <c r="E23" s="192">
        <v>23.83</v>
      </c>
      <c r="F23" s="192">
        <v>23.62</v>
      </c>
      <c r="G23" s="192">
        <v>21.52</v>
      </c>
      <c r="H23" s="192">
        <v>18.02</v>
      </c>
      <c r="I23" s="192">
        <v>19.440000000000001</v>
      </c>
      <c r="J23" s="192">
        <v>20.239999999999998</v>
      </c>
      <c r="K23" s="192">
        <v>19.809999999999999</v>
      </c>
      <c r="M23" s="65"/>
    </row>
    <row r="24" spans="1:13" ht="0.75" customHeight="1">
      <c r="A24" s="259" t="s">
        <v>567</v>
      </c>
      <c r="B24" s="259"/>
      <c r="C24" s="259"/>
      <c r="D24" s="259"/>
      <c r="E24" s="259"/>
      <c r="F24" s="259"/>
      <c r="G24" s="259"/>
      <c r="H24" s="259"/>
      <c r="I24" s="259"/>
      <c r="J24" s="259"/>
      <c r="K24" s="259"/>
    </row>
    <row r="25" spans="1:13" ht="9.75" customHeight="1">
      <c r="A25" s="260"/>
      <c r="B25" s="260"/>
      <c r="C25" s="260"/>
      <c r="D25" s="260"/>
      <c r="E25" s="260"/>
      <c r="F25" s="260"/>
      <c r="G25" s="260"/>
      <c r="H25" s="260"/>
      <c r="I25" s="260"/>
      <c r="J25" s="260"/>
      <c r="K25" s="260"/>
    </row>
    <row r="26" spans="1:13">
      <c r="A26" s="260"/>
      <c r="B26" s="260"/>
      <c r="C26" s="260"/>
      <c r="D26" s="260"/>
      <c r="E26" s="260"/>
      <c r="F26" s="260"/>
      <c r="G26" s="260"/>
      <c r="H26" s="260"/>
      <c r="I26" s="260"/>
      <c r="J26" s="260"/>
      <c r="K26" s="260"/>
    </row>
    <row r="27" spans="1:13">
      <c r="A27" s="260"/>
      <c r="B27" s="260"/>
      <c r="C27" s="260"/>
      <c r="D27" s="260"/>
      <c r="E27" s="260"/>
      <c r="F27" s="260"/>
      <c r="G27" s="260"/>
      <c r="H27" s="260"/>
      <c r="I27" s="260"/>
      <c r="J27" s="260"/>
      <c r="K27" s="260"/>
    </row>
  </sheetData>
  <mergeCells count="5">
    <mergeCell ref="A1:K1"/>
    <mergeCell ref="A2:A3"/>
    <mergeCell ref="B2:F2"/>
    <mergeCell ref="G2:K2"/>
    <mergeCell ref="A24:K27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4472C4"/>
    <pageSetUpPr fitToPage="1"/>
  </sheetPr>
  <dimension ref="A1:AME94"/>
  <sheetViews>
    <sheetView zoomScale="110" zoomScaleNormal="110" workbookViewId="0">
      <selection sqref="A1:M91"/>
    </sheetView>
  </sheetViews>
  <sheetFormatPr baseColWidth="10" defaultColWidth="8.5703125" defaultRowHeight="12.75"/>
  <cols>
    <col min="1" max="1" width="62.7109375" style="52" customWidth="1"/>
    <col min="2" max="3" width="8.5703125" style="52"/>
    <col min="4" max="4" width="8.5703125" style="36"/>
    <col min="5" max="5" width="8.5703125" style="76"/>
    <col min="6" max="1019" width="8.5703125" style="66"/>
    <col min="1020" max="1020" width="8.85546875" customWidth="1"/>
  </cols>
  <sheetData>
    <row r="1" spans="1:14" s="1" customFormat="1" ht="11.25">
      <c r="A1" s="258" t="s">
        <v>439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</row>
    <row r="2" spans="1:14" s="41" customFormat="1" ht="12.75" customHeight="1">
      <c r="A2" s="276"/>
      <c r="B2" s="265" t="s">
        <v>196</v>
      </c>
      <c r="C2" s="265"/>
      <c r="D2" s="265"/>
      <c r="E2" s="265"/>
      <c r="F2" s="265" t="s">
        <v>197</v>
      </c>
      <c r="G2" s="265"/>
      <c r="H2" s="265"/>
      <c r="I2" s="265"/>
      <c r="J2" s="265" t="s">
        <v>84</v>
      </c>
      <c r="K2" s="265"/>
      <c r="L2" s="265"/>
      <c r="M2" s="265"/>
      <c r="N2" s="52"/>
    </row>
    <row r="3" spans="1:14">
      <c r="A3" s="276"/>
      <c r="B3" s="203">
        <v>2020</v>
      </c>
      <c r="C3" s="203">
        <v>2021</v>
      </c>
      <c r="D3" s="203" t="s">
        <v>36</v>
      </c>
      <c r="E3" s="203" t="s">
        <v>37</v>
      </c>
      <c r="F3" s="203">
        <v>2020</v>
      </c>
      <c r="G3" s="203">
        <v>2021</v>
      </c>
      <c r="H3" s="203" t="s">
        <v>36</v>
      </c>
      <c r="I3" s="203" t="s">
        <v>37</v>
      </c>
      <c r="J3" s="203">
        <v>2020</v>
      </c>
      <c r="K3" s="203">
        <v>2021</v>
      </c>
      <c r="L3" s="203" t="s">
        <v>36</v>
      </c>
      <c r="M3" s="203" t="s">
        <v>37</v>
      </c>
    </row>
    <row r="4" spans="1:14">
      <c r="A4" s="215" t="s">
        <v>28</v>
      </c>
      <c r="B4" s="216">
        <v>40933.166666666701</v>
      </c>
      <c r="C4" s="216">
        <v>40960.500000000007</v>
      </c>
      <c r="D4" s="193">
        <f>C4-B4</f>
        <v>27.333333333306655</v>
      </c>
      <c r="E4" s="212">
        <f>D4*100/B4</f>
        <v>6.6775516186889927E-2</v>
      </c>
      <c r="F4" s="216">
        <v>91674.083333333299</v>
      </c>
      <c r="G4" s="216">
        <v>93996.833333333358</v>
      </c>
      <c r="H4" s="193">
        <f t="shared" ref="H4:H35" si="0">G4-F4</f>
        <v>2322.7500000000582</v>
      </c>
      <c r="I4" s="212">
        <f>H4*100/F4</f>
        <v>2.5337040912145024</v>
      </c>
      <c r="J4" s="216">
        <v>356467.16666666698</v>
      </c>
      <c r="K4" s="216">
        <v>364914.5</v>
      </c>
      <c r="L4" s="193">
        <f>K4-J4</f>
        <v>8447.3333333330229</v>
      </c>
      <c r="M4" s="212">
        <f>L4*100/J4</f>
        <v>2.3697367172197765</v>
      </c>
    </row>
    <row r="5" spans="1:14">
      <c r="A5" s="217" t="s">
        <v>198</v>
      </c>
      <c r="B5" s="218">
        <v>153.583333333333</v>
      </c>
      <c r="C5" s="218">
        <v>144.58333333333334</v>
      </c>
      <c r="D5" s="191">
        <f>C5-B5</f>
        <v>-8.9999999999996589</v>
      </c>
      <c r="E5" s="213">
        <f>D5*100/B5</f>
        <v>-5.8600108518717384</v>
      </c>
      <c r="F5" s="191">
        <v>2405.8333333333298</v>
      </c>
      <c r="G5" s="218">
        <v>2392.0833333333335</v>
      </c>
      <c r="H5" s="191">
        <f t="shared" si="0"/>
        <v>-13.749999999996362</v>
      </c>
      <c r="I5" s="213">
        <f>H5*100/F5</f>
        <v>-0.57152753723573457</v>
      </c>
      <c r="J5" s="191">
        <v>519</v>
      </c>
      <c r="K5" s="218">
        <v>518.16666666666663</v>
      </c>
      <c r="L5" s="191">
        <f>K5-J5</f>
        <v>-0.83333333333337123</v>
      </c>
      <c r="M5" s="213">
        <f>L5*100/J5</f>
        <v>-0.16056518946693088</v>
      </c>
    </row>
    <row r="6" spans="1:14">
      <c r="A6" s="217" t="s">
        <v>199</v>
      </c>
      <c r="B6" s="218">
        <v>19.0833333333333</v>
      </c>
      <c r="C6" s="218">
        <v>21</v>
      </c>
      <c r="D6" s="191">
        <f>C6-B6</f>
        <v>1.9166666666666998</v>
      </c>
      <c r="E6" s="213">
        <f>D6*100/B6</f>
        <v>10.043668122270933</v>
      </c>
      <c r="F6" s="191">
        <v>45.3333333333333</v>
      </c>
      <c r="G6" s="218">
        <v>50.583333333333336</v>
      </c>
      <c r="H6" s="191">
        <f t="shared" si="0"/>
        <v>5.2500000000000355</v>
      </c>
      <c r="I6" s="213">
        <f>H6*100/F6</f>
        <v>11.580882352941263</v>
      </c>
      <c r="J6" s="191">
        <v>477.33333333333297</v>
      </c>
      <c r="K6" s="218">
        <v>554.33333333333337</v>
      </c>
      <c r="L6" s="191">
        <f>K6-J6</f>
        <v>77.000000000000398</v>
      </c>
      <c r="M6" s="213">
        <f>L6*100/J6</f>
        <v>16.131284916201214</v>
      </c>
    </row>
    <row r="7" spans="1:14">
      <c r="A7" s="217" t="s">
        <v>200</v>
      </c>
      <c r="B7" s="218">
        <v>4.6666666666666696</v>
      </c>
      <c r="C7" s="218">
        <v>5</v>
      </c>
      <c r="D7" s="191">
        <f>C7-B7</f>
        <v>0.33333333333333037</v>
      </c>
      <c r="E7" s="213">
        <f>D7*100/B7</f>
        <v>7.1428571428570748</v>
      </c>
      <c r="F7" s="191">
        <v>11.1666666666667</v>
      </c>
      <c r="G7" s="218">
        <v>9.4166666666666661</v>
      </c>
      <c r="H7" s="191">
        <f t="shared" si="0"/>
        <v>-1.7500000000000338</v>
      </c>
      <c r="I7" s="213">
        <f>H7*100/F7</f>
        <v>-15.671641791045033</v>
      </c>
      <c r="J7" s="191">
        <v>93.3333333333333</v>
      </c>
      <c r="K7" s="218">
        <v>87.416666666666671</v>
      </c>
      <c r="L7" s="191">
        <f>K7-J7</f>
        <v>-5.9166666666666288</v>
      </c>
      <c r="M7" s="213">
        <f>L7*100/J7</f>
        <v>-6.3392857142856762</v>
      </c>
    </row>
    <row r="8" spans="1:14">
      <c r="A8" s="217" t="s">
        <v>201</v>
      </c>
      <c r="B8" s="218">
        <v>0</v>
      </c>
      <c r="C8" s="218">
        <v>0</v>
      </c>
      <c r="D8" s="219" t="s">
        <v>529</v>
      </c>
      <c r="E8" s="219" t="s">
        <v>529</v>
      </c>
      <c r="F8" s="191">
        <v>0</v>
      </c>
      <c r="G8" s="218">
        <v>0.33333333333333331</v>
      </c>
      <c r="H8" s="191">
        <f t="shared" si="0"/>
        <v>0.33333333333333331</v>
      </c>
      <c r="I8" s="219" t="s">
        <v>529</v>
      </c>
      <c r="J8" s="191">
        <v>0</v>
      </c>
      <c r="K8" s="218">
        <v>0</v>
      </c>
      <c r="L8" s="219" t="s">
        <v>529</v>
      </c>
      <c r="M8" s="219" t="s">
        <v>529</v>
      </c>
    </row>
    <row r="9" spans="1:14">
      <c r="A9" s="217" t="s">
        <v>202</v>
      </c>
      <c r="B9" s="218">
        <v>0</v>
      </c>
      <c r="C9" s="218">
        <v>0</v>
      </c>
      <c r="D9" s="219" t="s">
        <v>529</v>
      </c>
      <c r="E9" s="219" t="s">
        <v>529</v>
      </c>
      <c r="F9" s="191">
        <v>1</v>
      </c>
      <c r="G9" s="218">
        <v>1</v>
      </c>
      <c r="H9" s="191">
        <f t="shared" si="0"/>
        <v>0</v>
      </c>
      <c r="I9" s="219" t="s">
        <v>529</v>
      </c>
      <c r="J9" s="191">
        <v>0</v>
      </c>
      <c r="K9" s="218">
        <v>0</v>
      </c>
      <c r="L9" s="219" t="s">
        <v>529</v>
      </c>
      <c r="M9" s="219" t="s">
        <v>529</v>
      </c>
    </row>
    <row r="10" spans="1:14">
      <c r="A10" s="217" t="s">
        <v>203</v>
      </c>
      <c r="B10" s="218">
        <v>42.5</v>
      </c>
      <c r="C10" s="218">
        <v>40.75</v>
      </c>
      <c r="D10" s="191">
        <f>C10-B10</f>
        <v>-1.75</v>
      </c>
      <c r="E10" s="213">
        <f>D10*100/B10</f>
        <v>-4.117647058823529</v>
      </c>
      <c r="F10" s="191">
        <v>44.0833333333333</v>
      </c>
      <c r="G10" s="218">
        <v>42.583333333333336</v>
      </c>
      <c r="H10" s="191">
        <f t="shared" si="0"/>
        <v>-1.4999999999999645</v>
      </c>
      <c r="I10" s="213">
        <f t="shared" ref="I10:I19" si="1">H10*100/F10</f>
        <v>-3.4026465028354607</v>
      </c>
      <c r="J10" s="191">
        <v>350.08333333333297</v>
      </c>
      <c r="K10" s="218">
        <v>356.25</v>
      </c>
      <c r="L10" s="191">
        <f>K10-J10</f>
        <v>6.1666666666670267</v>
      </c>
      <c r="M10" s="213">
        <f>L10*100/J10</f>
        <v>1.7614853606285263</v>
      </c>
    </row>
    <row r="11" spans="1:14">
      <c r="A11" s="217" t="s">
        <v>204</v>
      </c>
      <c r="B11" s="218">
        <v>0</v>
      </c>
      <c r="C11" s="218">
        <v>0</v>
      </c>
      <c r="D11" s="219" t="s">
        <v>529</v>
      </c>
      <c r="E11" s="219" t="s">
        <v>529</v>
      </c>
      <c r="F11" s="191">
        <v>2.8333333333333299</v>
      </c>
      <c r="G11" s="218">
        <v>3.3333333333333335</v>
      </c>
      <c r="H11" s="191">
        <f t="shared" si="0"/>
        <v>0.50000000000000355</v>
      </c>
      <c r="I11" s="213">
        <f t="shared" si="1"/>
        <v>17.647058823529559</v>
      </c>
      <c r="J11" s="191">
        <v>0</v>
      </c>
      <c r="K11" s="218">
        <v>0</v>
      </c>
      <c r="L11" s="219" t="s">
        <v>529</v>
      </c>
      <c r="M11" s="219" t="s">
        <v>529</v>
      </c>
    </row>
    <row r="12" spans="1:14">
      <c r="A12" s="217" t="s">
        <v>205</v>
      </c>
      <c r="B12" s="218">
        <v>404.66666666666703</v>
      </c>
      <c r="C12" s="218">
        <v>395.41666666666669</v>
      </c>
      <c r="D12" s="191">
        <f t="shared" ref="D12:D19" si="2">C12-B12</f>
        <v>-9.2500000000003411</v>
      </c>
      <c r="E12" s="213">
        <f t="shared" ref="E12:E19" si="3">D12*100/B12</f>
        <v>-2.2858319604613673</v>
      </c>
      <c r="F12" s="191">
        <v>623.08333333333303</v>
      </c>
      <c r="G12" s="218">
        <v>630.08333333333337</v>
      </c>
      <c r="H12" s="191">
        <f t="shared" si="0"/>
        <v>7.0000000000003411</v>
      </c>
      <c r="I12" s="213">
        <f t="shared" si="1"/>
        <v>1.123445232044993</v>
      </c>
      <c r="J12" s="191">
        <v>3548.3333333333298</v>
      </c>
      <c r="K12" s="218">
        <v>3514.1666666666665</v>
      </c>
      <c r="L12" s="191">
        <f t="shared" ref="L12:L43" si="4">K12-J12</f>
        <v>-34.166666666663332</v>
      </c>
      <c r="M12" s="213">
        <f t="shared" ref="M12:M19" si="5">L12*100/J12</f>
        <v>-0.9628933771722884</v>
      </c>
    </row>
    <row r="13" spans="1:14">
      <c r="A13" s="217" t="s">
        <v>206</v>
      </c>
      <c r="B13" s="218">
        <v>96.6666666666667</v>
      </c>
      <c r="C13" s="218">
        <v>93.083333333333329</v>
      </c>
      <c r="D13" s="191">
        <f t="shared" si="2"/>
        <v>-3.5833333333333712</v>
      </c>
      <c r="E13" s="213">
        <f t="shared" si="3"/>
        <v>-3.7068965517241756</v>
      </c>
      <c r="F13" s="191">
        <v>82.25</v>
      </c>
      <c r="G13" s="218">
        <v>85.583333333333329</v>
      </c>
      <c r="H13" s="191">
        <f t="shared" si="0"/>
        <v>3.3333333333333286</v>
      </c>
      <c r="I13" s="213">
        <f t="shared" si="1"/>
        <v>4.0526849037487276</v>
      </c>
      <c r="J13" s="191">
        <v>770.58333333333303</v>
      </c>
      <c r="K13" s="218">
        <v>748.16666666666663</v>
      </c>
      <c r="L13" s="191">
        <f t="shared" si="4"/>
        <v>-22.416666666666401</v>
      </c>
      <c r="M13" s="213">
        <f t="shared" si="5"/>
        <v>-2.9090515842975768</v>
      </c>
    </row>
    <row r="14" spans="1:14">
      <c r="A14" s="217" t="s">
        <v>207</v>
      </c>
      <c r="B14" s="218">
        <v>52</v>
      </c>
      <c r="C14" s="218">
        <v>49.583333333333336</v>
      </c>
      <c r="D14" s="191">
        <f t="shared" si="2"/>
        <v>-2.4166666666666643</v>
      </c>
      <c r="E14" s="213">
        <f t="shared" si="3"/>
        <v>-4.6474358974358925</v>
      </c>
      <c r="F14" s="191">
        <v>132.25</v>
      </c>
      <c r="G14" s="218">
        <v>134.83333333333334</v>
      </c>
      <c r="H14" s="191">
        <f t="shared" si="0"/>
        <v>2.5833333333333428</v>
      </c>
      <c r="I14" s="213">
        <f t="shared" si="1"/>
        <v>1.9533711405167054</v>
      </c>
      <c r="J14" s="191">
        <v>244.333333333333</v>
      </c>
      <c r="K14" s="218">
        <v>216.66666666666666</v>
      </c>
      <c r="L14" s="191">
        <f t="shared" si="4"/>
        <v>-27.666666666666345</v>
      </c>
      <c r="M14" s="213">
        <f t="shared" si="5"/>
        <v>-11.323328785811615</v>
      </c>
    </row>
    <row r="15" spans="1:14">
      <c r="A15" s="217" t="s">
        <v>208</v>
      </c>
      <c r="B15" s="218">
        <v>52.5833333333333</v>
      </c>
      <c r="C15" s="218">
        <v>52.25</v>
      </c>
      <c r="D15" s="191">
        <f t="shared" si="2"/>
        <v>-0.33333333333330017</v>
      </c>
      <c r="E15" s="213">
        <f t="shared" si="3"/>
        <v>-0.63391442155302768</v>
      </c>
      <c r="F15" s="191">
        <v>213.916666666667</v>
      </c>
      <c r="G15" s="218">
        <v>222.33333333333334</v>
      </c>
      <c r="H15" s="191">
        <f t="shared" si="0"/>
        <v>8.4166666666663446</v>
      </c>
      <c r="I15" s="213">
        <f t="shared" si="1"/>
        <v>3.9345539540317871</v>
      </c>
      <c r="J15" s="191">
        <v>139.666666666667</v>
      </c>
      <c r="K15" s="218">
        <v>142.83333333333334</v>
      </c>
      <c r="L15" s="191">
        <f t="shared" si="4"/>
        <v>3.1666666666663446</v>
      </c>
      <c r="M15" s="213">
        <f t="shared" si="5"/>
        <v>2.2673031026250623</v>
      </c>
    </row>
    <row r="16" spans="1:14">
      <c r="A16" s="217" t="s">
        <v>209</v>
      </c>
      <c r="B16" s="218">
        <v>63.8333333333333</v>
      </c>
      <c r="C16" s="218">
        <v>55.5</v>
      </c>
      <c r="D16" s="191">
        <f t="shared" si="2"/>
        <v>-8.3333333333333002</v>
      </c>
      <c r="E16" s="213">
        <f t="shared" si="3"/>
        <v>-13.054830287206222</v>
      </c>
      <c r="F16" s="191">
        <v>129.083333333333</v>
      </c>
      <c r="G16" s="218">
        <v>122.5</v>
      </c>
      <c r="H16" s="191">
        <f t="shared" si="0"/>
        <v>-6.5833333333330017</v>
      </c>
      <c r="I16" s="213">
        <f t="shared" si="1"/>
        <v>-5.1000645577789685</v>
      </c>
      <c r="J16" s="191">
        <v>842.16666666666697</v>
      </c>
      <c r="K16" s="218">
        <v>838.41666666666663</v>
      </c>
      <c r="L16" s="191">
        <f t="shared" si="4"/>
        <v>-3.7500000000003411</v>
      </c>
      <c r="M16" s="213">
        <f t="shared" si="5"/>
        <v>-0.44528003166439817</v>
      </c>
    </row>
    <row r="17" spans="1:13">
      <c r="A17" s="217" t="s">
        <v>210</v>
      </c>
      <c r="B17" s="218">
        <v>189.416666666667</v>
      </c>
      <c r="C17" s="218">
        <v>180.83333333333334</v>
      </c>
      <c r="D17" s="191">
        <f t="shared" si="2"/>
        <v>-8.5833333333336554</v>
      </c>
      <c r="E17" s="213">
        <f t="shared" si="3"/>
        <v>-4.5314562252531321</v>
      </c>
      <c r="F17" s="191">
        <v>525.16666666666697</v>
      </c>
      <c r="G17" s="218">
        <v>507.25</v>
      </c>
      <c r="H17" s="191">
        <f t="shared" si="0"/>
        <v>-17.91666666666697</v>
      </c>
      <c r="I17" s="213">
        <f t="shared" si="1"/>
        <v>-3.4116153602031658</v>
      </c>
      <c r="J17" s="191">
        <v>861.16666666666697</v>
      </c>
      <c r="K17" s="218">
        <v>876.41666666666663</v>
      </c>
      <c r="L17" s="191">
        <f t="shared" si="4"/>
        <v>15.249999999999659</v>
      </c>
      <c r="M17" s="213">
        <f t="shared" si="5"/>
        <v>1.7708534933229712</v>
      </c>
    </row>
    <row r="18" spans="1:13">
      <c r="A18" s="217" t="s">
        <v>211</v>
      </c>
      <c r="B18" s="218">
        <v>7.9166666666666696</v>
      </c>
      <c r="C18" s="218">
        <v>7.166666666666667</v>
      </c>
      <c r="D18" s="191">
        <f t="shared" si="2"/>
        <v>-0.75000000000000266</v>
      </c>
      <c r="E18" s="213">
        <f t="shared" si="3"/>
        <v>-9.473684210526347</v>
      </c>
      <c r="F18" s="191">
        <v>7.5</v>
      </c>
      <c r="G18" s="218">
        <v>7.25</v>
      </c>
      <c r="H18" s="191">
        <f t="shared" si="0"/>
        <v>-0.25</v>
      </c>
      <c r="I18" s="213">
        <f t="shared" si="1"/>
        <v>-3.3333333333333335</v>
      </c>
      <c r="J18" s="191">
        <v>107.083333333333</v>
      </c>
      <c r="K18" s="218">
        <v>80.333333333333329</v>
      </c>
      <c r="L18" s="191">
        <f t="shared" si="4"/>
        <v>-26.749999999999673</v>
      </c>
      <c r="M18" s="213">
        <f t="shared" si="5"/>
        <v>-24.980544747081485</v>
      </c>
    </row>
    <row r="19" spans="1:13">
      <c r="A19" s="217" t="s">
        <v>212</v>
      </c>
      <c r="B19" s="218">
        <v>151.916666666667</v>
      </c>
      <c r="C19" s="218">
        <v>143.5</v>
      </c>
      <c r="D19" s="191">
        <f t="shared" si="2"/>
        <v>-8.4166666666669983</v>
      </c>
      <c r="E19" s="213">
        <f t="shared" si="3"/>
        <v>-5.5403181568844628</v>
      </c>
      <c r="F19" s="191">
        <v>392.25</v>
      </c>
      <c r="G19" s="218">
        <v>409.08333333333331</v>
      </c>
      <c r="H19" s="191">
        <f t="shared" si="0"/>
        <v>16.833333333333314</v>
      </c>
      <c r="I19" s="213">
        <f t="shared" si="1"/>
        <v>4.2914807733163327</v>
      </c>
      <c r="J19" s="191">
        <v>721.83333333333303</v>
      </c>
      <c r="K19" s="218">
        <v>706.41666666666663</v>
      </c>
      <c r="L19" s="191">
        <f t="shared" si="4"/>
        <v>-15.416666666666401</v>
      </c>
      <c r="M19" s="213">
        <f t="shared" si="5"/>
        <v>-2.1357654121449654</v>
      </c>
    </row>
    <row r="20" spans="1:13">
      <c r="A20" s="217" t="s">
        <v>213</v>
      </c>
      <c r="B20" s="218">
        <v>0</v>
      </c>
      <c r="C20" s="218">
        <v>0</v>
      </c>
      <c r="D20" s="219" t="s">
        <v>529</v>
      </c>
      <c r="E20" s="219" t="s">
        <v>529</v>
      </c>
      <c r="F20" s="191">
        <v>0</v>
      </c>
      <c r="G20" s="218">
        <v>0</v>
      </c>
      <c r="H20" s="191">
        <f t="shared" si="0"/>
        <v>0</v>
      </c>
      <c r="I20" s="219" t="s">
        <v>529</v>
      </c>
      <c r="J20" s="191">
        <v>0</v>
      </c>
      <c r="K20" s="218">
        <v>0</v>
      </c>
      <c r="L20" s="191">
        <f t="shared" si="4"/>
        <v>0</v>
      </c>
      <c r="M20" s="219" t="s">
        <v>529</v>
      </c>
    </row>
    <row r="21" spans="1:13">
      <c r="A21" s="217" t="s">
        <v>214</v>
      </c>
      <c r="B21" s="218">
        <v>33.75</v>
      </c>
      <c r="C21" s="218">
        <v>33</v>
      </c>
      <c r="D21" s="191">
        <f t="shared" ref="D21:D52" si="6">C21-B21</f>
        <v>-0.75</v>
      </c>
      <c r="E21" s="213">
        <f t="shared" ref="E21:E52" si="7">D21*100/B21</f>
        <v>-2.2222222222222223</v>
      </c>
      <c r="F21" s="191">
        <v>39.9166666666667</v>
      </c>
      <c r="G21" s="218">
        <v>41</v>
      </c>
      <c r="H21" s="191">
        <f t="shared" si="0"/>
        <v>1.0833333333333002</v>
      </c>
      <c r="I21" s="213">
        <f t="shared" ref="I21:I52" si="8">H21*100/F21</f>
        <v>2.7139874739038814</v>
      </c>
      <c r="J21" s="191">
        <v>201.166666666667</v>
      </c>
      <c r="K21" s="218">
        <v>193.25</v>
      </c>
      <c r="L21" s="191">
        <f t="shared" si="4"/>
        <v>-7.9166666666669983</v>
      </c>
      <c r="M21" s="213">
        <f t="shared" ref="M21:M52" si="9">L21*100/J21</f>
        <v>-3.9353769676886423</v>
      </c>
    </row>
    <row r="22" spans="1:13">
      <c r="A22" s="217" t="s">
        <v>215</v>
      </c>
      <c r="B22" s="218">
        <v>26.25</v>
      </c>
      <c r="C22" s="218">
        <v>24.75</v>
      </c>
      <c r="D22" s="191">
        <f t="shared" si="6"/>
        <v>-1.5</v>
      </c>
      <c r="E22" s="213">
        <f t="shared" si="7"/>
        <v>-5.7142857142857144</v>
      </c>
      <c r="F22" s="191">
        <v>2</v>
      </c>
      <c r="G22" s="218">
        <v>2</v>
      </c>
      <c r="H22" s="191">
        <f t="shared" si="0"/>
        <v>0</v>
      </c>
      <c r="I22" s="213">
        <f t="shared" si="8"/>
        <v>0</v>
      </c>
      <c r="J22" s="191">
        <v>139.25</v>
      </c>
      <c r="K22" s="218">
        <v>138.41666666666666</v>
      </c>
      <c r="L22" s="191">
        <f t="shared" si="4"/>
        <v>-0.83333333333334281</v>
      </c>
      <c r="M22" s="213">
        <f t="shared" si="9"/>
        <v>-0.59844404548175423</v>
      </c>
    </row>
    <row r="23" spans="1:13">
      <c r="A23" s="217" t="s">
        <v>216</v>
      </c>
      <c r="B23" s="218">
        <v>11.1666666666667</v>
      </c>
      <c r="C23" s="218">
        <v>12.5</v>
      </c>
      <c r="D23" s="191">
        <f t="shared" si="6"/>
        <v>1.3333333333333002</v>
      </c>
      <c r="E23" s="213">
        <f t="shared" si="7"/>
        <v>11.940298507462353</v>
      </c>
      <c r="F23" s="191">
        <v>22.1666666666667</v>
      </c>
      <c r="G23" s="218">
        <v>22.5</v>
      </c>
      <c r="H23" s="191">
        <f t="shared" si="0"/>
        <v>0.33333333333330017</v>
      </c>
      <c r="I23" s="213">
        <f t="shared" si="8"/>
        <v>1.5037593984960889</v>
      </c>
      <c r="J23" s="191">
        <v>54.0833333333333</v>
      </c>
      <c r="K23" s="218">
        <v>75.333333333333329</v>
      </c>
      <c r="L23" s="191">
        <f t="shared" si="4"/>
        <v>21.250000000000028</v>
      </c>
      <c r="M23" s="213">
        <f t="shared" si="9"/>
        <v>39.291217257319026</v>
      </c>
    </row>
    <row r="24" spans="1:13">
      <c r="A24" s="217" t="s">
        <v>217</v>
      </c>
      <c r="B24" s="218">
        <v>155</v>
      </c>
      <c r="C24" s="218">
        <v>149.66666666666666</v>
      </c>
      <c r="D24" s="191">
        <f t="shared" si="6"/>
        <v>-5.3333333333333428</v>
      </c>
      <c r="E24" s="213">
        <f t="shared" si="7"/>
        <v>-3.4408602150537697</v>
      </c>
      <c r="F24" s="191">
        <v>270</v>
      </c>
      <c r="G24" s="218">
        <v>267.25</v>
      </c>
      <c r="H24" s="191">
        <f t="shared" si="0"/>
        <v>-2.75</v>
      </c>
      <c r="I24" s="213">
        <f t="shared" si="8"/>
        <v>-1.0185185185185186</v>
      </c>
      <c r="J24" s="191">
        <v>1061.5833333333301</v>
      </c>
      <c r="K24" s="218">
        <v>1083.3333333333333</v>
      </c>
      <c r="L24" s="191">
        <f t="shared" si="4"/>
        <v>21.750000000003183</v>
      </c>
      <c r="M24" s="213">
        <f t="shared" si="9"/>
        <v>2.0488264384962633</v>
      </c>
    </row>
    <row r="25" spans="1:13">
      <c r="A25" s="217" t="s">
        <v>218</v>
      </c>
      <c r="B25" s="218">
        <v>14.8333333333333</v>
      </c>
      <c r="C25" s="218">
        <v>16.833333333333332</v>
      </c>
      <c r="D25" s="191">
        <f t="shared" si="6"/>
        <v>2.000000000000032</v>
      </c>
      <c r="E25" s="213">
        <f t="shared" si="7"/>
        <v>13.483146067415975</v>
      </c>
      <c r="F25" s="191">
        <v>102.25</v>
      </c>
      <c r="G25" s="218">
        <v>98.75</v>
      </c>
      <c r="H25" s="191">
        <f t="shared" si="0"/>
        <v>-3.5</v>
      </c>
      <c r="I25" s="213">
        <f t="shared" si="8"/>
        <v>-3.4229828850855744</v>
      </c>
      <c r="J25" s="191">
        <v>157.333333333333</v>
      </c>
      <c r="K25" s="218">
        <v>166.5</v>
      </c>
      <c r="L25" s="191">
        <f t="shared" si="4"/>
        <v>9.1666666666669983</v>
      </c>
      <c r="M25" s="213">
        <f t="shared" si="9"/>
        <v>5.8262711864409011</v>
      </c>
    </row>
    <row r="26" spans="1:13">
      <c r="A26" s="217" t="s">
        <v>219</v>
      </c>
      <c r="B26" s="218">
        <v>421.5</v>
      </c>
      <c r="C26" s="218">
        <v>411.75</v>
      </c>
      <c r="D26" s="191">
        <f t="shared" si="6"/>
        <v>-9.75</v>
      </c>
      <c r="E26" s="213">
        <f t="shared" si="7"/>
        <v>-2.3131672597864767</v>
      </c>
      <c r="F26" s="191">
        <v>745.58333333333303</v>
      </c>
      <c r="G26" s="218">
        <v>754.16666666666663</v>
      </c>
      <c r="H26" s="191">
        <f t="shared" si="0"/>
        <v>8.5833333333335986</v>
      </c>
      <c r="I26" s="213">
        <f t="shared" si="8"/>
        <v>1.1512238739242564</v>
      </c>
      <c r="J26" s="191">
        <v>2148.3333333333298</v>
      </c>
      <c r="K26" s="218">
        <v>2099.1666666666665</v>
      </c>
      <c r="L26" s="191">
        <f t="shared" si="4"/>
        <v>-49.166666666663332</v>
      </c>
      <c r="M26" s="213">
        <f t="shared" si="9"/>
        <v>-2.288595810705822</v>
      </c>
    </row>
    <row r="27" spans="1:13">
      <c r="A27" s="217" t="s">
        <v>220</v>
      </c>
      <c r="B27" s="218">
        <v>10.3333333333333</v>
      </c>
      <c r="C27" s="218">
        <v>11.833333333333334</v>
      </c>
      <c r="D27" s="191">
        <f t="shared" si="6"/>
        <v>1.5000000000000338</v>
      </c>
      <c r="E27" s="213">
        <f t="shared" si="7"/>
        <v>14.516129032258439</v>
      </c>
      <c r="F27" s="191">
        <v>16.9166666666667</v>
      </c>
      <c r="G27" s="218">
        <v>18.5</v>
      </c>
      <c r="H27" s="191">
        <f t="shared" si="0"/>
        <v>1.5833333333333002</v>
      </c>
      <c r="I27" s="213">
        <f t="shared" si="8"/>
        <v>9.3596059113298349</v>
      </c>
      <c r="J27" s="191">
        <v>66.75</v>
      </c>
      <c r="K27" s="218">
        <v>63.416666666666664</v>
      </c>
      <c r="L27" s="191">
        <f t="shared" si="4"/>
        <v>-3.3333333333333357</v>
      </c>
      <c r="M27" s="213">
        <f t="shared" si="9"/>
        <v>-4.993757802746571</v>
      </c>
    </row>
    <row r="28" spans="1:13">
      <c r="A28" s="217" t="s">
        <v>221</v>
      </c>
      <c r="B28" s="218">
        <v>11.25</v>
      </c>
      <c r="C28" s="218">
        <v>10</v>
      </c>
      <c r="D28" s="191">
        <f t="shared" si="6"/>
        <v>-1.25</v>
      </c>
      <c r="E28" s="213">
        <f t="shared" si="7"/>
        <v>-11.111111111111111</v>
      </c>
      <c r="F28" s="191">
        <v>8.4166666666666696</v>
      </c>
      <c r="G28" s="218">
        <v>9.1666666666666661</v>
      </c>
      <c r="H28" s="191">
        <f t="shared" si="0"/>
        <v>0.74999999999999645</v>
      </c>
      <c r="I28" s="213">
        <f t="shared" si="8"/>
        <v>8.9108910891088655</v>
      </c>
      <c r="J28" s="191">
        <v>42.5833333333333</v>
      </c>
      <c r="K28" s="218">
        <v>40.916666666666664</v>
      </c>
      <c r="L28" s="191">
        <f t="shared" si="4"/>
        <v>-1.6666666666666359</v>
      </c>
      <c r="M28" s="213">
        <f t="shared" si="9"/>
        <v>-3.9138943248531599</v>
      </c>
    </row>
    <row r="29" spans="1:13">
      <c r="A29" s="217" t="s">
        <v>222</v>
      </c>
      <c r="B29" s="218">
        <v>31.5</v>
      </c>
      <c r="C29" s="218">
        <v>31.083333333333332</v>
      </c>
      <c r="D29" s="191">
        <f t="shared" si="6"/>
        <v>-0.41666666666666785</v>
      </c>
      <c r="E29" s="213">
        <f t="shared" si="7"/>
        <v>-1.3227513227513266</v>
      </c>
      <c r="F29" s="191">
        <v>101.583333333333</v>
      </c>
      <c r="G29" s="218">
        <v>100.33333333333333</v>
      </c>
      <c r="H29" s="191">
        <f t="shared" si="0"/>
        <v>-1.2499999999996732</v>
      </c>
      <c r="I29" s="213">
        <f t="shared" si="8"/>
        <v>-1.2305168170628489</v>
      </c>
      <c r="J29" s="191">
        <v>324.75</v>
      </c>
      <c r="K29" s="218">
        <v>326.58333333333331</v>
      </c>
      <c r="L29" s="191">
        <f t="shared" si="4"/>
        <v>1.8333333333333144</v>
      </c>
      <c r="M29" s="213">
        <f t="shared" si="9"/>
        <v>0.56453682319732545</v>
      </c>
    </row>
    <row r="30" spans="1:13">
      <c r="A30" s="217" t="s">
        <v>223</v>
      </c>
      <c r="B30" s="218">
        <v>2</v>
      </c>
      <c r="C30" s="218">
        <v>2.9166666666666665</v>
      </c>
      <c r="D30" s="191">
        <f t="shared" si="6"/>
        <v>0.91666666666666652</v>
      </c>
      <c r="E30" s="213">
        <f t="shared" si="7"/>
        <v>45.833333333333329</v>
      </c>
      <c r="F30" s="191">
        <v>5.9166666666666696</v>
      </c>
      <c r="G30" s="218">
        <v>5</v>
      </c>
      <c r="H30" s="191">
        <f t="shared" si="0"/>
        <v>-0.91666666666666963</v>
      </c>
      <c r="I30" s="213">
        <f t="shared" si="8"/>
        <v>-15.492957746478917</v>
      </c>
      <c r="J30" s="191">
        <v>4.75</v>
      </c>
      <c r="K30" s="218">
        <v>5.416666666666667</v>
      </c>
      <c r="L30" s="191">
        <f t="shared" si="4"/>
        <v>0.66666666666666696</v>
      </c>
      <c r="M30" s="213">
        <f t="shared" si="9"/>
        <v>14.035087719298252</v>
      </c>
    </row>
    <row r="31" spans="1:13">
      <c r="A31" s="217" t="s">
        <v>224</v>
      </c>
      <c r="B31" s="218">
        <v>106.416666666667</v>
      </c>
      <c r="C31" s="218">
        <v>100.25</v>
      </c>
      <c r="D31" s="191">
        <f t="shared" si="6"/>
        <v>-6.1666666666669983</v>
      </c>
      <c r="E31" s="213">
        <f t="shared" si="7"/>
        <v>-5.7948316366486878</v>
      </c>
      <c r="F31" s="191">
        <v>249.833333333333</v>
      </c>
      <c r="G31" s="218">
        <v>239.5</v>
      </c>
      <c r="H31" s="191">
        <f t="shared" si="0"/>
        <v>-10.333333333333002</v>
      </c>
      <c r="I31" s="213">
        <f t="shared" si="8"/>
        <v>-4.1360907271513074</v>
      </c>
      <c r="J31" s="191">
        <v>1054.1666666666699</v>
      </c>
      <c r="K31" s="218">
        <v>884.5</v>
      </c>
      <c r="L31" s="191">
        <f t="shared" si="4"/>
        <v>-169.66666666666993</v>
      </c>
      <c r="M31" s="213">
        <f t="shared" si="9"/>
        <v>-16.09486166007931</v>
      </c>
    </row>
    <row r="32" spans="1:13">
      <c r="A32" s="217" t="s">
        <v>225</v>
      </c>
      <c r="B32" s="218">
        <v>146</v>
      </c>
      <c r="C32" s="218">
        <v>138.75</v>
      </c>
      <c r="D32" s="191">
        <f t="shared" si="6"/>
        <v>-7.25</v>
      </c>
      <c r="E32" s="213">
        <f t="shared" si="7"/>
        <v>-4.9657534246575343</v>
      </c>
      <c r="F32" s="191">
        <v>355.91666666666703</v>
      </c>
      <c r="G32" s="218">
        <v>344.41666666666669</v>
      </c>
      <c r="H32" s="191">
        <f t="shared" si="0"/>
        <v>-11.500000000000341</v>
      </c>
      <c r="I32" s="213">
        <f t="shared" si="8"/>
        <v>-3.2310934207446489</v>
      </c>
      <c r="J32" s="191">
        <v>825.5</v>
      </c>
      <c r="K32" s="218">
        <v>803.91666666666663</v>
      </c>
      <c r="L32" s="191">
        <f t="shared" si="4"/>
        <v>-21.583333333333371</v>
      </c>
      <c r="M32" s="213">
        <f t="shared" si="9"/>
        <v>-2.6145770240258477</v>
      </c>
    </row>
    <row r="33" spans="1:13">
      <c r="A33" s="217" t="s">
        <v>226</v>
      </c>
      <c r="B33" s="218">
        <v>69.25</v>
      </c>
      <c r="C33" s="218">
        <v>68.916666666666671</v>
      </c>
      <c r="D33" s="191">
        <f t="shared" si="6"/>
        <v>-0.3333333333333286</v>
      </c>
      <c r="E33" s="213">
        <f t="shared" si="7"/>
        <v>-0.48134777376653948</v>
      </c>
      <c r="F33" s="191">
        <v>204.666666666667</v>
      </c>
      <c r="G33" s="218">
        <v>203.16666666666666</v>
      </c>
      <c r="H33" s="191">
        <f t="shared" si="0"/>
        <v>-1.5000000000003411</v>
      </c>
      <c r="I33" s="213">
        <f t="shared" si="8"/>
        <v>-0.73289902280146835</v>
      </c>
      <c r="J33" s="191">
        <v>555.83333333333303</v>
      </c>
      <c r="K33" s="218">
        <v>498.66666666666669</v>
      </c>
      <c r="L33" s="191">
        <f t="shared" si="4"/>
        <v>-57.166666666666345</v>
      </c>
      <c r="M33" s="213">
        <f t="shared" si="9"/>
        <v>-10.28485757121434</v>
      </c>
    </row>
    <row r="34" spans="1:13">
      <c r="A34" s="217" t="s">
        <v>227</v>
      </c>
      <c r="B34" s="218">
        <v>475.91666666666703</v>
      </c>
      <c r="C34" s="218">
        <v>477.91666666666669</v>
      </c>
      <c r="D34" s="191">
        <f t="shared" si="6"/>
        <v>1.9999999999996589</v>
      </c>
      <c r="E34" s="213">
        <f t="shared" si="7"/>
        <v>0.42024163894231992</v>
      </c>
      <c r="F34" s="191">
        <v>1302.5833333333301</v>
      </c>
      <c r="G34" s="218">
        <v>1290.5833333333333</v>
      </c>
      <c r="H34" s="191">
        <f t="shared" si="0"/>
        <v>-11.999999999996817</v>
      </c>
      <c r="I34" s="213">
        <f t="shared" si="8"/>
        <v>-0.92124624144304368</v>
      </c>
      <c r="J34" s="191">
        <v>2566.8333333333298</v>
      </c>
      <c r="K34" s="218">
        <v>2796.75</v>
      </c>
      <c r="L34" s="191">
        <f t="shared" si="4"/>
        <v>229.91666666667015</v>
      </c>
      <c r="M34" s="213">
        <f t="shared" si="9"/>
        <v>8.9572105707423066</v>
      </c>
    </row>
    <row r="35" spans="1:13">
      <c r="A35" s="217" t="s">
        <v>228</v>
      </c>
      <c r="B35" s="218">
        <v>30.25</v>
      </c>
      <c r="C35" s="218">
        <v>33.416666666666664</v>
      </c>
      <c r="D35" s="191">
        <f t="shared" si="6"/>
        <v>3.1666666666666643</v>
      </c>
      <c r="E35" s="213">
        <f t="shared" si="7"/>
        <v>10.468319559228641</v>
      </c>
      <c r="F35" s="191">
        <v>25.9166666666667</v>
      </c>
      <c r="G35" s="218">
        <v>27.083333333333332</v>
      </c>
      <c r="H35" s="191">
        <f t="shared" si="0"/>
        <v>1.1666666666666323</v>
      </c>
      <c r="I35" s="213">
        <f t="shared" si="8"/>
        <v>4.5016077170416624</v>
      </c>
      <c r="J35" s="191">
        <v>845.83333333333303</v>
      </c>
      <c r="K35" s="218">
        <v>805.75</v>
      </c>
      <c r="L35" s="191">
        <f t="shared" si="4"/>
        <v>-40.08333333333303</v>
      </c>
      <c r="M35" s="213">
        <f t="shared" si="9"/>
        <v>-4.7389162561576015</v>
      </c>
    </row>
    <row r="36" spans="1:13">
      <c r="A36" s="217" t="s">
        <v>229</v>
      </c>
      <c r="B36" s="218">
        <v>72</v>
      </c>
      <c r="C36" s="218">
        <v>70.5</v>
      </c>
      <c r="D36" s="191">
        <f t="shared" si="6"/>
        <v>-1.5</v>
      </c>
      <c r="E36" s="213">
        <f t="shared" si="7"/>
        <v>-2.0833333333333335</v>
      </c>
      <c r="F36" s="191">
        <v>46.1666666666667</v>
      </c>
      <c r="G36" s="218">
        <v>44.833333333333336</v>
      </c>
      <c r="H36" s="191">
        <f t="shared" ref="H36:H67" si="10">G36-F36</f>
        <v>-1.3333333333333641</v>
      </c>
      <c r="I36" s="213">
        <f t="shared" si="8"/>
        <v>-2.8880866425993426</v>
      </c>
      <c r="J36" s="191">
        <v>1431.0833333333301</v>
      </c>
      <c r="K36" s="218">
        <v>1448.25</v>
      </c>
      <c r="L36" s="191">
        <f t="shared" si="4"/>
        <v>17.166666666669926</v>
      </c>
      <c r="M36" s="213">
        <f t="shared" si="9"/>
        <v>1.199557444826411</v>
      </c>
    </row>
    <row r="37" spans="1:13">
      <c r="A37" s="217" t="s">
        <v>230</v>
      </c>
      <c r="B37" s="218">
        <v>18.5833333333333</v>
      </c>
      <c r="C37" s="218">
        <v>16.75</v>
      </c>
      <c r="D37" s="191">
        <f t="shared" si="6"/>
        <v>-1.8333333333333002</v>
      </c>
      <c r="E37" s="213">
        <f t="shared" si="7"/>
        <v>-9.8654708520177756</v>
      </c>
      <c r="F37" s="191">
        <v>10.5</v>
      </c>
      <c r="G37" s="218">
        <v>11</v>
      </c>
      <c r="H37" s="191">
        <f t="shared" si="10"/>
        <v>0.5</v>
      </c>
      <c r="I37" s="213">
        <f t="shared" si="8"/>
        <v>4.7619047619047619</v>
      </c>
      <c r="J37" s="191">
        <v>220.083333333333</v>
      </c>
      <c r="K37" s="218">
        <v>202.83333333333334</v>
      </c>
      <c r="L37" s="191">
        <f t="shared" si="4"/>
        <v>-17.249999999999659</v>
      </c>
      <c r="M37" s="213">
        <f t="shared" si="9"/>
        <v>-7.8379401741763051</v>
      </c>
    </row>
    <row r="38" spans="1:13">
      <c r="A38" s="217" t="s">
        <v>231</v>
      </c>
      <c r="B38" s="218">
        <v>68.9166666666667</v>
      </c>
      <c r="C38" s="218">
        <v>64.083333333333329</v>
      </c>
      <c r="D38" s="191">
        <f t="shared" si="6"/>
        <v>-4.8333333333333712</v>
      </c>
      <c r="E38" s="213">
        <f t="shared" si="7"/>
        <v>-7.0133010882709099</v>
      </c>
      <c r="F38" s="191">
        <v>39.6666666666667</v>
      </c>
      <c r="G38" s="218">
        <v>39.5</v>
      </c>
      <c r="H38" s="191">
        <f t="shared" si="10"/>
        <v>-0.16666666666669983</v>
      </c>
      <c r="I38" s="213">
        <f t="shared" si="8"/>
        <v>-0.42016806722697397</v>
      </c>
      <c r="J38" s="191">
        <v>2807.6666666666702</v>
      </c>
      <c r="K38" s="218">
        <v>2920.75</v>
      </c>
      <c r="L38" s="191">
        <f t="shared" si="4"/>
        <v>113.08333333332985</v>
      </c>
      <c r="M38" s="213">
        <f t="shared" si="9"/>
        <v>4.0276623530807205</v>
      </c>
    </row>
    <row r="39" spans="1:13">
      <c r="A39" s="217" t="s">
        <v>232</v>
      </c>
      <c r="B39" s="218">
        <v>1.5</v>
      </c>
      <c r="C39" s="218">
        <v>1.3333333333333333</v>
      </c>
      <c r="D39" s="191">
        <f t="shared" si="6"/>
        <v>-0.16666666666666674</v>
      </c>
      <c r="E39" s="213">
        <f t="shared" si="7"/>
        <v>-11.111111111111116</v>
      </c>
      <c r="F39" s="191">
        <v>5</v>
      </c>
      <c r="G39" s="218">
        <v>5</v>
      </c>
      <c r="H39" s="191">
        <f t="shared" si="10"/>
        <v>0</v>
      </c>
      <c r="I39" s="213">
        <f t="shared" si="8"/>
        <v>0</v>
      </c>
      <c r="J39" s="191">
        <v>2.1666666666666701</v>
      </c>
      <c r="K39" s="218">
        <v>1.5</v>
      </c>
      <c r="L39" s="191">
        <f t="shared" si="4"/>
        <v>-0.66666666666667007</v>
      </c>
      <c r="M39" s="213">
        <f t="shared" si="9"/>
        <v>-30.76923076923088</v>
      </c>
    </row>
    <row r="40" spans="1:13">
      <c r="A40" s="217" t="s">
        <v>233</v>
      </c>
      <c r="B40" s="218">
        <v>3209.9166666666702</v>
      </c>
      <c r="C40" s="218">
        <v>3277.6666666666665</v>
      </c>
      <c r="D40" s="191">
        <f t="shared" si="6"/>
        <v>67.749999999996362</v>
      </c>
      <c r="E40" s="213">
        <f t="shared" si="7"/>
        <v>2.1106466938392883</v>
      </c>
      <c r="F40" s="191">
        <v>6958.6666666666697</v>
      </c>
      <c r="G40" s="218">
        <v>7141.083333333333</v>
      </c>
      <c r="H40" s="191">
        <f t="shared" si="10"/>
        <v>182.41666666666333</v>
      </c>
      <c r="I40" s="213">
        <f t="shared" si="8"/>
        <v>2.6214313086797745</v>
      </c>
      <c r="J40" s="191">
        <v>20302.833333333299</v>
      </c>
      <c r="K40" s="218">
        <v>20933.333333333332</v>
      </c>
      <c r="L40" s="191">
        <f t="shared" si="4"/>
        <v>630.50000000003274</v>
      </c>
      <c r="M40" s="213">
        <f t="shared" si="9"/>
        <v>3.105477888964761</v>
      </c>
    </row>
    <row r="41" spans="1:13">
      <c r="A41" s="217" t="s">
        <v>234</v>
      </c>
      <c r="B41" s="218">
        <v>80.3333333333333</v>
      </c>
      <c r="C41" s="218">
        <v>83.083333333333329</v>
      </c>
      <c r="D41" s="191">
        <f t="shared" si="6"/>
        <v>2.7500000000000284</v>
      </c>
      <c r="E41" s="213">
        <f t="shared" si="7"/>
        <v>3.4232365145228583</v>
      </c>
      <c r="F41" s="191">
        <v>199.5</v>
      </c>
      <c r="G41" s="218">
        <v>183.41666666666666</v>
      </c>
      <c r="H41" s="191">
        <f t="shared" si="10"/>
        <v>-16.083333333333343</v>
      </c>
      <c r="I41" s="213">
        <f t="shared" si="8"/>
        <v>-8.0618212197159611</v>
      </c>
      <c r="J41" s="191">
        <v>1037.6666666666699</v>
      </c>
      <c r="K41" s="218">
        <v>1040.25</v>
      </c>
      <c r="L41" s="191">
        <f t="shared" si="4"/>
        <v>2.5833333333300743</v>
      </c>
      <c r="M41" s="213">
        <f t="shared" si="9"/>
        <v>0.24895599100514612</v>
      </c>
    </row>
    <row r="42" spans="1:13">
      <c r="A42" s="217" t="s">
        <v>235</v>
      </c>
      <c r="B42" s="218">
        <v>2722.25</v>
      </c>
      <c r="C42" s="218">
        <v>2745.25</v>
      </c>
      <c r="D42" s="191">
        <f t="shared" si="6"/>
        <v>23</v>
      </c>
      <c r="E42" s="213">
        <f t="shared" si="7"/>
        <v>0.8448893378638993</v>
      </c>
      <c r="F42" s="191">
        <v>9037</v>
      </c>
      <c r="G42" s="218">
        <v>9064.0833333333339</v>
      </c>
      <c r="H42" s="191">
        <f t="shared" si="10"/>
        <v>27.08333333333394</v>
      </c>
      <c r="I42" s="213">
        <f t="shared" si="8"/>
        <v>0.29969385120431491</v>
      </c>
      <c r="J42" s="191">
        <v>15821.25</v>
      </c>
      <c r="K42" s="218">
        <v>16129.666666666666</v>
      </c>
      <c r="L42" s="191">
        <f t="shared" si="4"/>
        <v>308.41666666666606</v>
      </c>
      <c r="M42" s="213">
        <f t="shared" si="9"/>
        <v>1.9493824234284021</v>
      </c>
    </row>
    <row r="43" spans="1:13">
      <c r="A43" s="217" t="s">
        <v>236</v>
      </c>
      <c r="B43" s="218">
        <v>1063.8333333333301</v>
      </c>
      <c r="C43" s="218">
        <v>1058.8333333333333</v>
      </c>
      <c r="D43" s="191">
        <f t="shared" si="6"/>
        <v>-4.9999999999968168</v>
      </c>
      <c r="E43" s="213">
        <f t="shared" si="7"/>
        <v>-0.46999843333825775</v>
      </c>
      <c r="F43" s="191">
        <v>2165.75</v>
      </c>
      <c r="G43" s="218">
        <v>2172.0833333333335</v>
      </c>
      <c r="H43" s="191">
        <f t="shared" si="10"/>
        <v>6.3333333333334849</v>
      </c>
      <c r="I43" s="213">
        <f t="shared" si="8"/>
        <v>0.29243141329024519</v>
      </c>
      <c r="J43" s="191">
        <v>6176.4166666666697</v>
      </c>
      <c r="K43" s="218">
        <v>6036.166666666667</v>
      </c>
      <c r="L43" s="191">
        <f t="shared" si="4"/>
        <v>-140.25000000000273</v>
      </c>
      <c r="M43" s="213">
        <f t="shared" si="9"/>
        <v>-2.2707341095835396</v>
      </c>
    </row>
    <row r="44" spans="1:13">
      <c r="A44" s="217" t="s">
        <v>237</v>
      </c>
      <c r="B44" s="218">
        <v>1796.5</v>
      </c>
      <c r="C44" s="218">
        <v>1782.8333333333333</v>
      </c>
      <c r="D44" s="191">
        <f t="shared" si="6"/>
        <v>-13.666666666666742</v>
      </c>
      <c r="E44" s="213">
        <f t="shared" si="7"/>
        <v>-0.76073847295667929</v>
      </c>
      <c r="F44" s="191">
        <v>3569.0833333333298</v>
      </c>
      <c r="G44" s="218">
        <v>3612.8333333333335</v>
      </c>
      <c r="H44" s="191">
        <f t="shared" si="10"/>
        <v>43.750000000003638</v>
      </c>
      <c r="I44" s="213">
        <f t="shared" si="8"/>
        <v>1.2258049452474822</v>
      </c>
      <c r="J44" s="191">
        <v>14594.416666666701</v>
      </c>
      <c r="K44" s="218">
        <v>14534.166666666666</v>
      </c>
      <c r="L44" s="191">
        <f t="shared" ref="L44:L75" si="11">K44-J44</f>
        <v>-60.250000000034561</v>
      </c>
      <c r="M44" s="213">
        <f t="shared" si="9"/>
        <v>-0.41282910702175662</v>
      </c>
    </row>
    <row r="45" spans="1:13">
      <c r="A45" s="217" t="s">
        <v>238</v>
      </c>
      <c r="B45" s="218">
        <v>5366.6666666666697</v>
      </c>
      <c r="C45" s="218">
        <v>5339.583333333333</v>
      </c>
      <c r="D45" s="191">
        <f t="shared" si="6"/>
        <v>-27.083333333336668</v>
      </c>
      <c r="E45" s="213">
        <f t="shared" si="7"/>
        <v>-0.50465838509322958</v>
      </c>
      <c r="F45" s="191">
        <v>12381</v>
      </c>
      <c r="G45" s="218">
        <v>12699.5</v>
      </c>
      <c r="H45" s="191">
        <f t="shared" si="10"/>
        <v>318.5</v>
      </c>
      <c r="I45" s="213">
        <f t="shared" si="8"/>
        <v>2.5724901058072853</v>
      </c>
      <c r="J45" s="191">
        <v>36770.083333333299</v>
      </c>
      <c r="K45" s="218">
        <v>37021.5</v>
      </c>
      <c r="L45" s="191">
        <f t="shared" si="11"/>
        <v>251.41666666670062</v>
      </c>
      <c r="M45" s="213">
        <f t="shared" si="9"/>
        <v>0.68375332301404679</v>
      </c>
    </row>
    <row r="46" spans="1:13">
      <c r="A46" s="217" t="s">
        <v>239</v>
      </c>
      <c r="B46" s="218">
        <v>1553.6666666666699</v>
      </c>
      <c r="C46" s="218">
        <v>1592.8333333333333</v>
      </c>
      <c r="D46" s="191">
        <f t="shared" si="6"/>
        <v>39.166666666663332</v>
      </c>
      <c r="E46" s="213">
        <f t="shared" si="7"/>
        <v>2.5209182578843543</v>
      </c>
      <c r="F46" s="191">
        <v>4363.4166666666697</v>
      </c>
      <c r="G46" s="218">
        <v>4422.416666666667</v>
      </c>
      <c r="H46" s="191">
        <f t="shared" si="10"/>
        <v>58.999999999997272</v>
      </c>
      <c r="I46" s="213">
        <f t="shared" si="8"/>
        <v>1.3521514104008074</v>
      </c>
      <c r="J46" s="191">
        <v>7460</v>
      </c>
      <c r="K46" s="218">
        <v>7506.333333333333</v>
      </c>
      <c r="L46" s="191">
        <f t="shared" si="11"/>
        <v>46.33333333333303</v>
      </c>
      <c r="M46" s="213">
        <f t="shared" si="9"/>
        <v>0.62109025915996019</v>
      </c>
    </row>
    <row r="47" spans="1:13">
      <c r="A47" s="217" t="s">
        <v>240</v>
      </c>
      <c r="B47" s="218">
        <v>20.6666666666667</v>
      </c>
      <c r="C47" s="218">
        <v>22</v>
      </c>
      <c r="D47" s="191">
        <f t="shared" si="6"/>
        <v>1.3333333333333002</v>
      </c>
      <c r="E47" s="213">
        <f t="shared" si="7"/>
        <v>6.4516129032256355</v>
      </c>
      <c r="F47" s="191">
        <v>79.5833333333333</v>
      </c>
      <c r="G47" s="218">
        <v>88.25</v>
      </c>
      <c r="H47" s="191">
        <f t="shared" si="10"/>
        <v>8.6666666666666998</v>
      </c>
      <c r="I47" s="213">
        <f t="shared" si="8"/>
        <v>10.890052356020988</v>
      </c>
      <c r="J47" s="191">
        <v>42.1666666666667</v>
      </c>
      <c r="K47" s="218">
        <v>49.083333333333336</v>
      </c>
      <c r="L47" s="191">
        <f t="shared" si="11"/>
        <v>6.9166666666666359</v>
      </c>
      <c r="M47" s="213">
        <f t="shared" si="9"/>
        <v>16.403162055335883</v>
      </c>
    </row>
    <row r="48" spans="1:13">
      <c r="A48" s="217" t="s">
        <v>241</v>
      </c>
      <c r="B48" s="218">
        <v>28</v>
      </c>
      <c r="C48" s="218">
        <v>28.833333333333332</v>
      </c>
      <c r="D48" s="191">
        <f t="shared" si="6"/>
        <v>0.83333333333333215</v>
      </c>
      <c r="E48" s="213">
        <f t="shared" si="7"/>
        <v>2.9761904761904718</v>
      </c>
      <c r="F48" s="191">
        <v>36.25</v>
      </c>
      <c r="G48" s="218">
        <v>30.5</v>
      </c>
      <c r="H48" s="191">
        <f t="shared" si="10"/>
        <v>-5.75</v>
      </c>
      <c r="I48" s="213">
        <f t="shared" si="8"/>
        <v>-15.862068965517242</v>
      </c>
      <c r="J48" s="191">
        <v>2486.6666666666702</v>
      </c>
      <c r="K48" s="218">
        <v>2353.0833333333335</v>
      </c>
      <c r="L48" s="191">
        <f t="shared" si="11"/>
        <v>-133.58333333333667</v>
      </c>
      <c r="M48" s="213">
        <f t="shared" si="9"/>
        <v>-5.3719839142092418</v>
      </c>
    </row>
    <row r="49" spans="1:13">
      <c r="A49" s="217" t="s">
        <v>242</v>
      </c>
      <c r="B49" s="218">
        <v>228.833333333333</v>
      </c>
      <c r="C49" s="218">
        <v>223.91666666666666</v>
      </c>
      <c r="D49" s="191">
        <f t="shared" si="6"/>
        <v>-4.9166666666663446</v>
      </c>
      <c r="E49" s="213">
        <f t="shared" si="7"/>
        <v>-2.1485797523669419</v>
      </c>
      <c r="F49" s="191">
        <v>224.166666666667</v>
      </c>
      <c r="G49" s="218">
        <v>237.83333333333334</v>
      </c>
      <c r="H49" s="191">
        <f t="shared" si="10"/>
        <v>13.666666666666345</v>
      </c>
      <c r="I49" s="213">
        <f t="shared" si="8"/>
        <v>6.0966542750927841</v>
      </c>
      <c r="J49" s="191">
        <v>5551.0833333333303</v>
      </c>
      <c r="K49" s="218">
        <v>5913.333333333333</v>
      </c>
      <c r="L49" s="191">
        <f t="shared" si="11"/>
        <v>362.25000000000273</v>
      </c>
      <c r="M49" s="213">
        <f t="shared" si="9"/>
        <v>6.5257532313512909</v>
      </c>
    </row>
    <row r="50" spans="1:13">
      <c r="A50" s="217" t="s">
        <v>243</v>
      </c>
      <c r="B50" s="218">
        <v>38.75</v>
      </c>
      <c r="C50" s="218">
        <v>38.333333333333336</v>
      </c>
      <c r="D50" s="191">
        <f t="shared" si="6"/>
        <v>-0.4166666666666643</v>
      </c>
      <c r="E50" s="213">
        <f t="shared" si="7"/>
        <v>-1.075268817204295</v>
      </c>
      <c r="F50" s="191">
        <v>242.583333333333</v>
      </c>
      <c r="G50" s="218">
        <v>302.66666666666669</v>
      </c>
      <c r="H50" s="191">
        <f t="shared" si="10"/>
        <v>60.083333333333684</v>
      </c>
      <c r="I50" s="213">
        <f t="shared" si="8"/>
        <v>24.768120920646005</v>
      </c>
      <c r="J50" s="191">
        <v>1445.75</v>
      </c>
      <c r="K50" s="218">
        <v>1478.25</v>
      </c>
      <c r="L50" s="191">
        <f t="shared" si="11"/>
        <v>32.5</v>
      </c>
      <c r="M50" s="213">
        <f t="shared" si="9"/>
        <v>2.2479681826041849</v>
      </c>
    </row>
    <row r="51" spans="1:13">
      <c r="A51" s="217" t="s">
        <v>244</v>
      </c>
      <c r="B51" s="218">
        <v>1729.0833333333301</v>
      </c>
      <c r="C51" s="218">
        <v>1713</v>
      </c>
      <c r="D51" s="191">
        <f t="shared" si="6"/>
        <v>-16.083333333330074</v>
      </c>
      <c r="E51" s="213">
        <f t="shared" si="7"/>
        <v>-0.93016530917133966</v>
      </c>
      <c r="F51" s="191">
        <v>1378.3333333333301</v>
      </c>
      <c r="G51" s="218">
        <v>1400.5833333333333</v>
      </c>
      <c r="H51" s="191">
        <f t="shared" si="10"/>
        <v>22.250000000003183</v>
      </c>
      <c r="I51" s="213">
        <f t="shared" si="8"/>
        <v>1.6142684401453375</v>
      </c>
      <c r="J51" s="191">
        <v>34864.416666666701</v>
      </c>
      <c r="K51" s="218">
        <v>34861.916666666664</v>
      </c>
      <c r="L51" s="191">
        <f t="shared" si="11"/>
        <v>-2.5000000000363798</v>
      </c>
      <c r="M51" s="213">
        <f t="shared" si="9"/>
        <v>-7.1706348164046266E-3</v>
      </c>
    </row>
    <row r="52" spans="1:13">
      <c r="A52" s="217" t="s">
        <v>245</v>
      </c>
      <c r="B52" s="218">
        <v>5610.75</v>
      </c>
      <c r="C52" s="218">
        <v>5539.083333333333</v>
      </c>
      <c r="D52" s="191">
        <f t="shared" si="6"/>
        <v>-71.66666666666697</v>
      </c>
      <c r="E52" s="213">
        <f t="shared" si="7"/>
        <v>-1.2773099258863247</v>
      </c>
      <c r="F52" s="191">
        <v>10701.75</v>
      </c>
      <c r="G52" s="218">
        <v>10914.416666666666</v>
      </c>
      <c r="H52" s="191">
        <f t="shared" si="10"/>
        <v>212.66666666666606</v>
      </c>
      <c r="I52" s="213">
        <f t="shared" si="8"/>
        <v>1.9872139291860309</v>
      </c>
      <c r="J52" s="191">
        <v>30870.166666666701</v>
      </c>
      <c r="K52" s="218">
        <v>31995.416666666668</v>
      </c>
      <c r="L52" s="191">
        <f t="shared" si="11"/>
        <v>1125.2499999999673</v>
      </c>
      <c r="M52" s="213">
        <f t="shared" si="9"/>
        <v>3.6451050366857949</v>
      </c>
    </row>
    <row r="53" spans="1:13">
      <c r="A53" s="217" t="s">
        <v>246</v>
      </c>
      <c r="B53" s="218">
        <v>59.25</v>
      </c>
      <c r="C53" s="218">
        <v>57</v>
      </c>
      <c r="D53" s="191">
        <f t="shared" ref="D53:D84" si="12">C53-B53</f>
        <v>-2.25</v>
      </c>
      <c r="E53" s="213">
        <f t="shared" ref="E53:E84" si="13">D53*100/B53</f>
        <v>-3.7974683544303796</v>
      </c>
      <c r="F53" s="191">
        <v>199.916666666667</v>
      </c>
      <c r="G53" s="218">
        <v>190.41666666666666</v>
      </c>
      <c r="H53" s="191">
        <f t="shared" si="10"/>
        <v>-9.5000000000003411</v>
      </c>
      <c r="I53" s="213">
        <f t="shared" ref="I53:I84" si="14">H53*100/F53</f>
        <v>-4.7519799916633554</v>
      </c>
      <c r="J53" s="191">
        <v>624</v>
      </c>
      <c r="K53" s="218">
        <v>579.58333333333337</v>
      </c>
      <c r="L53" s="191">
        <f t="shared" si="11"/>
        <v>-44.416666666666629</v>
      </c>
      <c r="M53" s="213">
        <f t="shared" ref="M53:M84" si="15">L53*100/J53</f>
        <v>-7.1180555555555491</v>
      </c>
    </row>
    <row r="54" spans="1:13">
      <c r="A54" s="217" t="s">
        <v>247</v>
      </c>
      <c r="B54" s="218">
        <v>50.0833333333333</v>
      </c>
      <c r="C54" s="218">
        <v>58.666666666666664</v>
      </c>
      <c r="D54" s="191">
        <f t="shared" si="12"/>
        <v>8.5833333333333641</v>
      </c>
      <c r="E54" s="213">
        <f t="shared" si="13"/>
        <v>17.138103161397744</v>
      </c>
      <c r="F54" s="191">
        <v>278.08333333333297</v>
      </c>
      <c r="G54" s="218">
        <v>326</v>
      </c>
      <c r="H54" s="191">
        <f t="shared" si="10"/>
        <v>47.916666666667027</v>
      </c>
      <c r="I54" s="213">
        <f t="shared" si="14"/>
        <v>17.231045849565628</v>
      </c>
      <c r="J54" s="191">
        <v>691.83333333333303</v>
      </c>
      <c r="K54" s="218">
        <v>668.41666666666663</v>
      </c>
      <c r="L54" s="191">
        <f t="shared" si="11"/>
        <v>-23.416666666666401</v>
      </c>
      <c r="M54" s="213">
        <f t="shared" si="15"/>
        <v>-3.3847265719103463</v>
      </c>
    </row>
    <row r="55" spans="1:13">
      <c r="A55" s="217" t="s">
        <v>248</v>
      </c>
      <c r="B55" s="218">
        <v>28.0833333333333</v>
      </c>
      <c r="C55" s="218">
        <v>26.166666666666668</v>
      </c>
      <c r="D55" s="191">
        <f t="shared" si="12"/>
        <v>-1.9166666666666323</v>
      </c>
      <c r="E55" s="213">
        <f t="shared" si="13"/>
        <v>-6.8249258160236241</v>
      </c>
      <c r="F55" s="191">
        <v>32.5</v>
      </c>
      <c r="G55" s="218">
        <v>27.5</v>
      </c>
      <c r="H55" s="191">
        <f t="shared" si="10"/>
        <v>-5</v>
      </c>
      <c r="I55" s="213">
        <f t="shared" si="14"/>
        <v>-15.384615384615385</v>
      </c>
      <c r="J55" s="191">
        <v>309.25</v>
      </c>
      <c r="K55" s="218">
        <v>290.08333333333331</v>
      </c>
      <c r="L55" s="191">
        <f t="shared" si="11"/>
        <v>-19.166666666666686</v>
      </c>
      <c r="M55" s="213">
        <f t="shared" si="15"/>
        <v>-6.1977903530045868</v>
      </c>
    </row>
    <row r="56" spans="1:13">
      <c r="A56" s="217" t="s">
        <v>249</v>
      </c>
      <c r="B56" s="218">
        <v>85.75</v>
      </c>
      <c r="C56" s="218">
        <v>81.333333333333329</v>
      </c>
      <c r="D56" s="191">
        <f t="shared" si="12"/>
        <v>-4.4166666666666714</v>
      </c>
      <c r="E56" s="213">
        <f t="shared" si="13"/>
        <v>-5.1506316812439312</v>
      </c>
      <c r="F56" s="191">
        <v>206.166666666667</v>
      </c>
      <c r="G56" s="218">
        <v>218.83333333333334</v>
      </c>
      <c r="H56" s="191">
        <f t="shared" si="10"/>
        <v>12.666666666666345</v>
      </c>
      <c r="I56" s="213">
        <f t="shared" si="14"/>
        <v>6.1438965238478529</v>
      </c>
      <c r="J56" s="191">
        <v>1363.0833333333301</v>
      </c>
      <c r="K56" s="218">
        <v>1365.0833333333333</v>
      </c>
      <c r="L56" s="191">
        <f t="shared" si="11"/>
        <v>2.0000000000031832</v>
      </c>
      <c r="M56" s="213">
        <f t="shared" si="15"/>
        <v>0.14672617228121451</v>
      </c>
    </row>
    <row r="57" spans="1:13">
      <c r="A57" s="217" t="s">
        <v>250</v>
      </c>
      <c r="B57" s="218">
        <v>245.416666666667</v>
      </c>
      <c r="C57" s="218">
        <v>256.91666666666669</v>
      </c>
      <c r="D57" s="191">
        <f t="shared" si="12"/>
        <v>11.499999999999687</v>
      </c>
      <c r="E57" s="213">
        <f t="shared" si="13"/>
        <v>4.6859083191849251</v>
      </c>
      <c r="F57" s="191">
        <v>773.25</v>
      </c>
      <c r="G57" s="218">
        <v>844</v>
      </c>
      <c r="H57" s="191">
        <f t="shared" si="10"/>
        <v>70.75</v>
      </c>
      <c r="I57" s="213">
        <f t="shared" si="14"/>
        <v>9.1496928548334946</v>
      </c>
      <c r="J57" s="191">
        <v>2844</v>
      </c>
      <c r="K57" s="218">
        <v>2821.25</v>
      </c>
      <c r="L57" s="191">
        <f t="shared" si="11"/>
        <v>-22.75</v>
      </c>
      <c r="M57" s="213">
        <f t="shared" si="15"/>
        <v>-0.79992967651195501</v>
      </c>
    </row>
    <row r="58" spans="1:13">
      <c r="A58" s="217" t="s">
        <v>251</v>
      </c>
      <c r="B58" s="218">
        <v>97.0833333333333</v>
      </c>
      <c r="C58" s="218">
        <v>94.416666666666671</v>
      </c>
      <c r="D58" s="191">
        <f t="shared" si="12"/>
        <v>-2.6666666666666288</v>
      </c>
      <c r="E58" s="213">
        <f t="shared" si="13"/>
        <v>-2.7467811158797901</v>
      </c>
      <c r="F58" s="191">
        <v>240.25</v>
      </c>
      <c r="G58" s="218">
        <v>263.33333333333331</v>
      </c>
      <c r="H58" s="191">
        <f t="shared" si="10"/>
        <v>23.083333333333314</v>
      </c>
      <c r="I58" s="213">
        <f t="shared" si="14"/>
        <v>9.6080471730835839</v>
      </c>
      <c r="J58" s="191">
        <v>869</v>
      </c>
      <c r="K58" s="218">
        <v>689.41666666666663</v>
      </c>
      <c r="L58" s="191">
        <f t="shared" si="11"/>
        <v>-179.58333333333337</v>
      </c>
      <c r="M58" s="213">
        <f t="shared" si="15"/>
        <v>-20.665515918680477</v>
      </c>
    </row>
    <row r="59" spans="1:13">
      <c r="A59" s="217" t="s">
        <v>252</v>
      </c>
      <c r="B59" s="218">
        <v>100.083333333333</v>
      </c>
      <c r="C59" s="218">
        <v>106.25</v>
      </c>
      <c r="D59" s="191">
        <f t="shared" si="12"/>
        <v>6.1666666666669983</v>
      </c>
      <c r="E59" s="213">
        <f t="shared" si="13"/>
        <v>6.1615320566198353</v>
      </c>
      <c r="F59" s="191">
        <v>85.9166666666667</v>
      </c>
      <c r="G59" s="218">
        <v>100.58333333333333</v>
      </c>
      <c r="H59" s="191">
        <f t="shared" si="10"/>
        <v>14.666666666666629</v>
      </c>
      <c r="I59" s="213">
        <f t="shared" si="14"/>
        <v>17.070805043646892</v>
      </c>
      <c r="J59" s="191">
        <v>4303</v>
      </c>
      <c r="K59" s="218">
        <v>4017.8333333333335</v>
      </c>
      <c r="L59" s="191">
        <f t="shared" si="11"/>
        <v>-285.16666666666652</v>
      </c>
      <c r="M59" s="213">
        <f t="shared" si="15"/>
        <v>-6.6271593461925749</v>
      </c>
    </row>
    <row r="60" spans="1:13">
      <c r="A60" s="217" t="s">
        <v>253</v>
      </c>
      <c r="B60" s="218">
        <v>74.25</v>
      </c>
      <c r="C60" s="218">
        <v>72.583333333333329</v>
      </c>
      <c r="D60" s="191">
        <f t="shared" si="12"/>
        <v>-1.6666666666666714</v>
      </c>
      <c r="E60" s="213">
        <f t="shared" si="13"/>
        <v>-2.2446689113355842</v>
      </c>
      <c r="F60" s="191">
        <v>56.4166666666667</v>
      </c>
      <c r="G60" s="218">
        <v>71.416666666666671</v>
      </c>
      <c r="H60" s="191">
        <f t="shared" si="10"/>
        <v>14.999999999999972</v>
      </c>
      <c r="I60" s="213">
        <f t="shared" si="14"/>
        <v>26.58788774002948</v>
      </c>
      <c r="J60" s="191">
        <v>506.83333333333297</v>
      </c>
      <c r="K60" s="218">
        <v>474.33333333333331</v>
      </c>
      <c r="L60" s="191">
        <f t="shared" si="11"/>
        <v>-32.499999999999659</v>
      </c>
      <c r="M60" s="213">
        <f t="shared" si="15"/>
        <v>-6.4123643538309141</v>
      </c>
    </row>
    <row r="61" spans="1:13">
      <c r="A61" s="217" t="s">
        <v>254</v>
      </c>
      <c r="B61" s="218">
        <v>314.58333333333297</v>
      </c>
      <c r="C61" s="218">
        <v>325.91666666666669</v>
      </c>
      <c r="D61" s="191">
        <f t="shared" si="12"/>
        <v>11.333333333333712</v>
      </c>
      <c r="E61" s="213">
        <f t="shared" si="13"/>
        <v>3.6026490066226411</v>
      </c>
      <c r="F61" s="191">
        <v>1125.1666666666699</v>
      </c>
      <c r="G61" s="218">
        <v>1144.4166666666667</v>
      </c>
      <c r="H61" s="191">
        <f t="shared" si="10"/>
        <v>19.249999999996817</v>
      </c>
      <c r="I61" s="213">
        <f t="shared" si="14"/>
        <v>1.7108576507181241</v>
      </c>
      <c r="J61" s="191">
        <v>766.75</v>
      </c>
      <c r="K61" s="218">
        <v>801.5</v>
      </c>
      <c r="L61" s="191">
        <f t="shared" si="11"/>
        <v>34.75</v>
      </c>
      <c r="M61" s="213">
        <f t="shared" si="15"/>
        <v>4.5321160743397453</v>
      </c>
    </row>
    <row r="62" spans="1:13">
      <c r="A62" s="217" t="s">
        <v>255</v>
      </c>
      <c r="B62" s="218">
        <v>1445.9166666666699</v>
      </c>
      <c r="C62" s="218">
        <v>1496.75</v>
      </c>
      <c r="D62" s="191">
        <f t="shared" si="12"/>
        <v>50.833333333330074</v>
      </c>
      <c r="E62" s="213">
        <f t="shared" si="13"/>
        <v>3.5156475131114031</v>
      </c>
      <c r="F62" s="191">
        <v>2231.4166666666702</v>
      </c>
      <c r="G62" s="218">
        <v>2307.1666666666665</v>
      </c>
      <c r="H62" s="191">
        <f t="shared" si="10"/>
        <v>75.749999999996362</v>
      </c>
      <c r="I62" s="213">
        <f t="shared" si="14"/>
        <v>3.3947044105013817</v>
      </c>
      <c r="J62" s="191">
        <v>3179.0833333333298</v>
      </c>
      <c r="K62" s="218">
        <v>3322.6666666666665</v>
      </c>
      <c r="L62" s="191">
        <f t="shared" si="11"/>
        <v>143.58333333333667</v>
      </c>
      <c r="M62" s="213">
        <f t="shared" si="15"/>
        <v>4.5165010878398961</v>
      </c>
    </row>
    <row r="63" spans="1:13">
      <c r="A63" s="217" t="s">
        <v>256</v>
      </c>
      <c r="B63" s="218">
        <v>1415.8333333333301</v>
      </c>
      <c r="C63" s="218">
        <v>1399</v>
      </c>
      <c r="D63" s="191">
        <f t="shared" si="12"/>
        <v>-16.833333333330074</v>
      </c>
      <c r="E63" s="213">
        <f t="shared" si="13"/>
        <v>-1.1889346674512147</v>
      </c>
      <c r="F63" s="191">
        <v>2142.3333333333298</v>
      </c>
      <c r="G63" s="218">
        <v>2196.5833333333335</v>
      </c>
      <c r="H63" s="191">
        <f t="shared" si="10"/>
        <v>54.250000000003638</v>
      </c>
      <c r="I63" s="213">
        <f t="shared" si="14"/>
        <v>2.5322856698305771</v>
      </c>
      <c r="J63" s="191">
        <v>6146.8333333333303</v>
      </c>
      <c r="K63" s="218">
        <v>6055.083333333333</v>
      </c>
      <c r="L63" s="191">
        <f t="shared" si="11"/>
        <v>-91.749999999997272</v>
      </c>
      <c r="M63" s="213">
        <f t="shared" si="15"/>
        <v>-1.4926384859412269</v>
      </c>
    </row>
    <row r="64" spans="1:13">
      <c r="A64" s="217" t="s">
        <v>257</v>
      </c>
      <c r="B64" s="218">
        <v>261.91666666666703</v>
      </c>
      <c r="C64" s="218">
        <v>265.5</v>
      </c>
      <c r="D64" s="191">
        <f t="shared" si="12"/>
        <v>3.5833333333329733</v>
      </c>
      <c r="E64" s="213">
        <f t="shared" si="13"/>
        <v>1.3681196309257277</v>
      </c>
      <c r="F64" s="191">
        <v>739.75</v>
      </c>
      <c r="G64" s="218">
        <v>786.91666666666663</v>
      </c>
      <c r="H64" s="191">
        <f t="shared" si="10"/>
        <v>47.166666666666629</v>
      </c>
      <c r="I64" s="213">
        <f t="shared" si="14"/>
        <v>6.3760279373662216</v>
      </c>
      <c r="J64" s="191">
        <v>1634.8333333333301</v>
      </c>
      <c r="K64" s="218">
        <v>1642.3333333333333</v>
      </c>
      <c r="L64" s="191">
        <f t="shared" si="11"/>
        <v>7.5000000000031832</v>
      </c>
      <c r="M64" s="213">
        <f t="shared" si="15"/>
        <v>0.45876236109714741</v>
      </c>
    </row>
    <row r="65" spans="1:13">
      <c r="A65" s="217" t="s">
        <v>258</v>
      </c>
      <c r="B65" s="218">
        <v>555.66666666666697</v>
      </c>
      <c r="C65" s="218">
        <v>558.16666666666663</v>
      </c>
      <c r="D65" s="191">
        <f t="shared" si="12"/>
        <v>2.4999999999996589</v>
      </c>
      <c r="E65" s="213">
        <f t="shared" si="13"/>
        <v>0.44991001799633912</v>
      </c>
      <c r="F65" s="191">
        <v>1673.6666666666699</v>
      </c>
      <c r="G65" s="218">
        <v>1746.4166666666667</v>
      </c>
      <c r="H65" s="191">
        <f t="shared" si="10"/>
        <v>72.749999999996817</v>
      </c>
      <c r="I65" s="213">
        <f t="shared" si="14"/>
        <v>4.3467436765582557</v>
      </c>
      <c r="J65" s="191">
        <v>2336.1666666666702</v>
      </c>
      <c r="K65" s="218">
        <v>2401.4166666666665</v>
      </c>
      <c r="L65" s="191">
        <f t="shared" si="11"/>
        <v>65.249999999996362</v>
      </c>
      <c r="M65" s="213">
        <f t="shared" si="15"/>
        <v>2.7930370264677005</v>
      </c>
    </row>
    <row r="66" spans="1:13">
      <c r="A66" s="217" t="s">
        <v>259</v>
      </c>
      <c r="B66" s="218">
        <v>35.3333333333333</v>
      </c>
      <c r="C66" s="218">
        <v>35.416666666666664</v>
      </c>
      <c r="D66" s="191">
        <f t="shared" si="12"/>
        <v>8.3333333333364124E-2</v>
      </c>
      <c r="E66" s="213">
        <f t="shared" si="13"/>
        <v>0.23584905660386093</v>
      </c>
      <c r="F66" s="191">
        <v>260.66666666666703</v>
      </c>
      <c r="G66" s="218">
        <v>288.5</v>
      </c>
      <c r="H66" s="191">
        <f t="shared" si="10"/>
        <v>27.833333333332973</v>
      </c>
      <c r="I66" s="213">
        <f t="shared" si="14"/>
        <v>10.677749360613658</v>
      </c>
      <c r="J66" s="191">
        <v>465.66666666666703</v>
      </c>
      <c r="K66" s="218">
        <v>503.75</v>
      </c>
      <c r="L66" s="191">
        <f t="shared" si="11"/>
        <v>38.083333333332973</v>
      </c>
      <c r="M66" s="213">
        <f t="shared" si="15"/>
        <v>8.1782390837508121</v>
      </c>
    </row>
    <row r="67" spans="1:13">
      <c r="A67" s="217" t="s">
        <v>260</v>
      </c>
      <c r="B67" s="218">
        <v>172</v>
      </c>
      <c r="C67" s="218">
        <v>173.66666666666666</v>
      </c>
      <c r="D67" s="191">
        <f t="shared" si="12"/>
        <v>1.6666666666666572</v>
      </c>
      <c r="E67" s="213">
        <f t="shared" si="13"/>
        <v>0.96899224806201001</v>
      </c>
      <c r="F67" s="191">
        <v>810.41666666666697</v>
      </c>
      <c r="G67" s="218">
        <v>915.41666666666663</v>
      </c>
      <c r="H67" s="191">
        <f t="shared" si="10"/>
        <v>104.99999999999966</v>
      </c>
      <c r="I67" s="213">
        <f t="shared" si="14"/>
        <v>12.956298200514091</v>
      </c>
      <c r="J67" s="191">
        <v>1023</v>
      </c>
      <c r="K67" s="218">
        <v>1068</v>
      </c>
      <c r="L67" s="191">
        <f t="shared" si="11"/>
        <v>45</v>
      </c>
      <c r="M67" s="213">
        <f t="shared" si="15"/>
        <v>4.3988269794721404</v>
      </c>
    </row>
    <row r="68" spans="1:13">
      <c r="A68" s="217" t="s">
        <v>261</v>
      </c>
      <c r="B68" s="218">
        <v>172.166666666667</v>
      </c>
      <c r="C68" s="218">
        <v>168.58333333333334</v>
      </c>
      <c r="D68" s="191">
        <f t="shared" si="12"/>
        <v>-3.5833333333336554</v>
      </c>
      <c r="E68" s="213">
        <f t="shared" si="13"/>
        <v>-2.0813165537271918</v>
      </c>
      <c r="F68" s="191">
        <v>1807.9166666666699</v>
      </c>
      <c r="G68" s="218">
        <v>1932.0833333333333</v>
      </c>
      <c r="H68" s="191">
        <f t="shared" ref="H68:H89" si="16">G68-F68</f>
        <v>124.16666666666333</v>
      </c>
      <c r="I68" s="213">
        <f t="shared" si="14"/>
        <v>6.8679419221016698</v>
      </c>
      <c r="J68" s="191">
        <v>1316.1666666666699</v>
      </c>
      <c r="K68" s="218">
        <v>1585.25</v>
      </c>
      <c r="L68" s="191">
        <f t="shared" si="11"/>
        <v>269.08333333333007</v>
      </c>
      <c r="M68" s="213">
        <f t="shared" si="15"/>
        <v>20.444472584525471</v>
      </c>
    </row>
    <row r="69" spans="1:13">
      <c r="A69" s="217" t="s">
        <v>262</v>
      </c>
      <c r="B69" s="218">
        <v>127</v>
      </c>
      <c r="C69" s="218">
        <v>132.83333333333334</v>
      </c>
      <c r="D69" s="191">
        <f t="shared" si="12"/>
        <v>5.8333333333333428</v>
      </c>
      <c r="E69" s="213">
        <f t="shared" si="13"/>
        <v>4.5931758530183799</v>
      </c>
      <c r="F69" s="191">
        <v>307.66666666666703</v>
      </c>
      <c r="G69" s="218">
        <v>308.08333333333331</v>
      </c>
      <c r="H69" s="191">
        <f t="shared" si="16"/>
        <v>0.41666666666628771</v>
      </c>
      <c r="I69" s="213">
        <f t="shared" si="14"/>
        <v>0.13542795232923746</v>
      </c>
      <c r="J69" s="191">
        <v>452.58333333333297</v>
      </c>
      <c r="K69" s="218">
        <v>487</v>
      </c>
      <c r="L69" s="191">
        <f t="shared" si="11"/>
        <v>34.416666666667027</v>
      </c>
      <c r="M69" s="213">
        <f t="shared" si="15"/>
        <v>7.6044927269380338</v>
      </c>
    </row>
    <row r="70" spans="1:13">
      <c r="A70" s="217" t="s">
        <v>263</v>
      </c>
      <c r="B70" s="218">
        <v>597.41666666666697</v>
      </c>
      <c r="C70" s="218">
        <v>610.66666666666663</v>
      </c>
      <c r="D70" s="191">
        <f t="shared" si="12"/>
        <v>13.249999999999659</v>
      </c>
      <c r="E70" s="213">
        <f t="shared" si="13"/>
        <v>2.2178825498674266</v>
      </c>
      <c r="F70" s="191">
        <v>1282.8333333333301</v>
      </c>
      <c r="G70" s="218">
        <v>1352.25</v>
      </c>
      <c r="H70" s="191">
        <f t="shared" si="16"/>
        <v>69.416666666669926</v>
      </c>
      <c r="I70" s="213">
        <f t="shared" si="14"/>
        <v>5.4111991685074781</v>
      </c>
      <c r="J70" s="191">
        <v>3921.75</v>
      </c>
      <c r="K70" s="218">
        <v>3928.5833333333335</v>
      </c>
      <c r="L70" s="191">
        <f t="shared" si="11"/>
        <v>6.8333333333334849</v>
      </c>
      <c r="M70" s="213">
        <f t="shared" si="15"/>
        <v>0.17424194131021828</v>
      </c>
    </row>
    <row r="71" spans="1:13">
      <c r="A71" s="217" t="s">
        <v>264</v>
      </c>
      <c r="B71" s="218">
        <v>39.9166666666667</v>
      </c>
      <c r="C71" s="218">
        <v>43.25</v>
      </c>
      <c r="D71" s="191">
        <f t="shared" si="12"/>
        <v>3.3333333333333002</v>
      </c>
      <c r="E71" s="213">
        <f t="shared" si="13"/>
        <v>8.350730688935192</v>
      </c>
      <c r="F71" s="191">
        <v>61.9166666666667</v>
      </c>
      <c r="G71" s="218">
        <v>68.5</v>
      </c>
      <c r="H71" s="191">
        <f t="shared" si="16"/>
        <v>6.5833333333333002</v>
      </c>
      <c r="I71" s="213">
        <f t="shared" si="14"/>
        <v>10.632570659488502</v>
      </c>
      <c r="J71" s="191">
        <v>642.66666666666697</v>
      </c>
      <c r="K71" s="218">
        <v>893.16666666666663</v>
      </c>
      <c r="L71" s="191">
        <f t="shared" si="11"/>
        <v>250.49999999999966</v>
      </c>
      <c r="M71" s="213">
        <f t="shared" si="15"/>
        <v>38.978215767634786</v>
      </c>
    </row>
    <row r="72" spans="1:13">
      <c r="A72" s="217" t="s">
        <v>265</v>
      </c>
      <c r="B72" s="218">
        <v>275.41666666666703</v>
      </c>
      <c r="C72" s="218">
        <v>254.83333333333334</v>
      </c>
      <c r="D72" s="191">
        <f t="shared" si="12"/>
        <v>-20.583333333333684</v>
      </c>
      <c r="E72" s="213">
        <f t="shared" si="13"/>
        <v>-7.4735249621786357</v>
      </c>
      <c r="F72" s="191">
        <v>559.91666666666697</v>
      </c>
      <c r="G72" s="218">
        <v>581.91666666666663</v>
      </c>
      <c r="H72" s="191">
        <f t="shared" si="16"/>
        <v>21.999999999999659</v>
      </c>
      <c r="I72" s="213">
        <f t="shared" si="14"/>
        <v>3.9291561244232143</v>
      </c>
      <c r="J72" s="191">
        <v>5026.9166666666697</v>
      </c>
      <c r="K72" s="218">
        <v>4594.083333333333</v>
      </c>
      <c r="L72" s="191">
        <f t="shared" si="11"/>
        <v>-432.83333333333667</v>
      </c>
      <c r="M72" s="213">
        <f t="shared" si="15"/>
        <v>-8.6103144737497086</v>
      </c>
    </row>
    <row r="73" spans="1:13">
      <c r="A73" s="217" t="s">
        <v>266</v>
      </c>
      <c r="B73" s="218">
        <v>66.8333333333333</v>
      </c>
      <c r="C73" s="218">
        <v>71.416666666666671</v>
      </c>
      <c r="D73" s="191">
        <f t="shared" si="12"/>
        <v>4.5833333333333712</v>
      </c>
      <c r="E73" s="213">
        <f t="shared" si="13"/>
        <v>6.8578553615960702</v>
      </c>
      <c r="F73" s="191">
        <v>56.1666666666667</v>
      </c>
      <c r="G73" s="218">
        <v>59.416666666666664</v>
      </c>
      <c r="H73" s="191">
        <f t="shared" si="16"/>
        <v>3.2499999999999645</v>
      </c>
      <c r="I73" s="213">
        <f t="shared" si="14"/>
        <v>5.7863501483678865</v>
      </c>
      <c r="J73" s="191">
        <v>3147.1666666666702</v>
      </c>
      <c r="K73" s="218">
        <v>3321.1666666666665</v>
      </c>
      <c r="L73" s="191">
        <f t="shared" si="11"/>
        <v>173.99999999999636</v>
      </c>
      <c r="M73" s="213">
        <f t="shared" si="15"/>
        <v>5.5287825027801567</v>
      </c>
    </row>
    <row r="74" spans="1:13">
      <c r="A74" s="217" t="s">
        <v>267</v>
      </c>
      <c r="B74" s="218">
        <v>1178.25</v>
      </c>
      <c r="C74" s="218">
        <v>1234.9166666666667</v>
      </c>
      <c r="D74" s="191">
        <f t="shared" si="12"/>
        <v>56.666666666666742</v>
      </c>
      <c r="E74" s="213">
        <f t="shared" si="13"/>
        <v>4.8093924605700611</v>
      </c>
      <c r="F74" s="191">
        <v>2661.0833333333298</v>
      </c>
      <c r="G74" s="218">
        <v>2737.5833333333335</v>
      </c>
      <c r="H74" s="191">
        <f t="shared" si="16"/>
        <v>76.500000000003638</v>
      </c>
      <c r="I74" s="213">
        <f t="shared" si="14"/>
        <v>2.8747690476937491</v>
      </c>
      <c r="J74" s="191">
        <v>12392.333333333299</v>
      </c>
      <c r="K74" s="218">
        <v>13059.75</v>
      </c>
      <c r="L74" s="191">
        <f t="shared" si="11"/>
        <v>667.41666666670062</v>
      </c>
      <c r="M74" s="213">
        <f t="shared" si="15"/>
        <v>5.3857223552199134</v>
      </c>
    </row>
    <row r="75" spans="1:13">
      <c r="A75" s="217" t="s">
        <v>268</v>
      </c>
      <c r="B75" s="218">
        <v>360.16666666666703</v>
      </c>
      <c r="C75" s="218">
        <v>379.5</v>
      </c>
      <c r="D75" s="191">
        <f t="shared" si="12"/>
        <v>19.333333333332973</v>
      </c>
      <c r="E75" s="213">
        <f t="shared" si="13"/>
        <v>5.3678852383154894</v>
      </c>
      <c r="F75" s="191">
        <v>994.08333333333303</v>
      </c>
      <c r="G75" s="218">
        <v>1082.3333333333333</v>
      </c>
      <c r="H75" s="191">
        <f t="shared" si="16"/>
        <v>88.250000000000227</v>
      </c>
      <c r="I75" s="213">
        <f t="shared" si="14"/>
        <v>8.8775253583703826</v>
      </c>
      <c r="J75" s="191">
        <v>4241.6666666666697</v>
      </c>
      <c r="K75" s="218">
        <v>4583.583333333333</v>
      </c>
      <c r="L75" s="191">
        <f t="shared" si="11"/>
        <v>341.91666666666333</v>
      </c>
      <c r="M75" s="213">
        <f t="shared" si="15"/>
        <v>8.0609037328093471</v>
      </c>
    </row>
    <row r="76" spans="1:13">
      <c r="A76" s="217" t="s">
        <v>269</v>
      </c>
      <c r="B76" s="218">
        <v>671.58333333333303</v>
      </c>
      <c r="C76" s="218">
        <v>647</v>
      </c>
      <c r="D76" s="191">
        <f t="shared" si="12"/>
        <v>-24.58333333333303</v>
      </c>
      <c r="E76" s="213">
        <f t="shared" si="13"/>
        <v>-3.6605037845886153</v>
      </c>
      <c r="F76" s="191">
        <v>43.8333333333333</v>
      </c>
      <c r="G76" s="218">
        <v>46.916666666666664</v>
      </c>
      <c r="H76" s="191">
        <f t="shared" si="16"/>
        <v>3.0833333333333641</v>
      </c>
      <c r="I76" s="213">
        <f t="shared" si="14"/>
        <v>7.034220532319468</v>
      </c>
      <c r="J76" s="191">
        <v>21438.25</v>
      </c>
      <c r="K76" s="218">
        <v>22623</v>
      </c>
      <c r="L76" s="191">
        <f t="shared" ref="L76:L90" si="17">K76-J76</f>
        <v>1184.75</v>
      </c>
      <c r="M76" s="213">
        <f t="shared" si="15"/>
        <v>5.5263372709992655</v>
      </c>
    </row>
    <row r="77" spans="1:13">
      <c r="A77" s="217" t="s">
        <v>270</v>
      </c>
      <c r="B77" s="218">
        <v>976.5</v>
      </c>
      <c r="C77" s="218">
        <v>962.83333333333337</v>
      </c>
      <c r="D77" s="191">
        <f t="shared" si="12"/>
        <v>-13.666666666666629</v>
      </c>
      <c r="E77" s="213">
        <f t="shared" si="13"/>
        <v>-1.3995562382659119</v>
      </c>
      <c r="F77" s="191">
        <v>2277.25</v>
      </c>
      <c r="G77" s="218">
        <v>2394.4166666666665</v>
      </c>
      <c r="H77" s="191">
        <f t="shared" si="16"/>
        <v>117.16666666666652</v>
      </c>
      <c r="I77" s="213">
        <f t="shared" si="14"/>
        <v>5.1450945950890992</v>
      </c>
      <c r="J77" s="191">
        <v>21993.583333333299</v>
      </c>
      <c r="K77" s="218">
        <v>23299.166666666668</v>
      </c>
      <c r="L77" s="191">
        <f t="shared" si="17"/>
        <v>1305.5833333333685</v>
      </c>
      <c r="M77" s="213">
        <f t="shared" si="15"/>
        <v>5.9362010889541441</v>
      </c>
    </row>
    <row r="78" spans="1:13">
      <c r="A78" s="217" t="s">
        <v>271</v>
      </c>
      <c r="B78" s="218">
        <v>978.08333333333303</v>
      </c>
      <c r="C78" s="218">
        <v>993.58333333333337</v>
      </c>
      <c r="D78" s="191">
        <f t="shared" si="12"/>
        <v>15.500000000000341</v>
      </c>
      <c r="E78" s="213">
        <f t="shared" si="13"/>
        <v>1.5847320439635695</v>
      </c>
      <c r="F78" s="191">
        <v>2631.1666666666702</v>
      </c>
      <c r="G78" s="218">
        <v>2797.4166666666665</v>
      </c>
      <c r="H78" s="191">
        <f t="shared" si="16"/>
        <v>166.24999999999636</v>
      </c>
      <c r="I78" s="213">
        <f t="shared" si="14"/>
        <v>6.3184898967503447</v>
      </c>
      <c r="J78" s="191">
        <v>28332.666666666701</v>
      </c>
      <c r="K78" s="218">
        <v>30702.833333333332</v>
      </c>
      <c r="L78" s="191">
        <f t="shared" si="17"/>
        <v>2370.1666666666315</v>
      </c>
      <c r="M78" s="213">
        <f t="shared" si="15"/>
        <v>8.3654909527281642</v>
      </c>
    </row>
    <row r="79" spans="1:13">
      <c r="A79" s="217" t="s">
        <v>272</v>
      </c>
      <c r="B79" s="218">
        <v>71.5</v>
      </c>
      <c r="C79" s="218">
        <v>70.583333333333329</v>
      </c>
      <c r="D79" s="191">
        <f t="shared" si="12"/>
        <v>-0.9166666666666714</v>
      </c>
      <c r="E79" s="213">
        <f t="shared" si="13"/>
        <v>-1.2820512820512886</v>
      </c>
      <c r="F79" s="191">
        <v>14.9166666666667</v>
      </c>
      <c r="G79" s="218">
        <v>17</v>
      </c>
      <c r="H79" s="191">
        <f t="shared" si="16"/>
        <v>2.0833333333333002</v>
      </c>
      <c r="I79" s="213">
        <f t="shared" si="14"/>
        <v>13.966480446927122</v>
      </c>
      <c r="J79" s="191">
        <v>3709.1666666666702</v>
      </c>
      <c r="K79" s="218">
        <v>3754.9166666666665</v>
      </c>
      <c r="L79" s="191">
        <f t="shared" si="17"/>
        <v>45.749999999996362</v>
      </c>
      <c r="M79" s="213">
        <f t="shared" si="15"/>
        <v>1.2334306897325451</v>
      </c>
    </row>
    <row r="80" spans="1:13">
      <c r="A80" s="217" t="s">
        <v>273</v>
      </c>
      <c r="B80" s="218">
        <v>161.666666666667</v>
      </c>
      <c r="C80" s="218">
        <v>153.83333333333334</v>
      </c>
      <c r="D80" s="191">
        <f t="shared" si="12"/>
        <v>-7.8333333333336554</v>
      </c>
      <c r="E80" s="213">
        <f t="shared" si="13"/>
        <v>-4.8453608247424578</v>
      </c>
      <c r="F80" s="191">
        <v>95.4166666666667</v>
      </c>
      <c r="G80" s="218">
        <v>83</v>
      </c>
      <c r="H80" s="191">
        <f t="shared" si="16"/>
        <v>-12.4166666666667</v>
      </c>
      <c r="I80" s="213">
        <f t="shared" si="14"/>
        <v>-13.013100436681253</v>
      </c>
      <c r="J80" s="191">
        <v>5126.8333333333303</v>
      </c>
      <c r="K80" s="218">
        <v>5264.083333333333</v>
      </c>
      <c r="L80" s="191">
        <f t="shared" si="17"/>
        <v>137.25000000000273</v>
      </c>
      <c r="M80" s="213">
        <f t="shared" si="15"/>
        <v>2.6770911218751565</v>
      </c>
    </row>
    <row r="81" spans="1:1019">
      <c r="A81" s="217" t="s">
        <v>274</v>
      </c>
      <c r="B81" s="218">
        <v>107.166666666667</v>
      </c>
      <c r="C81" s="218">
        <v>117.91666666666667</v>
      </c>
      <c r="D81" s="191">
        <f t="shared" si="12"/>
        <v>10.749999999999673</v>
      </c>
      <c r="E81" s="213">
        <f t="shared" si="13"/>
        <v>10.031104199066537</v>
      </c>
      <c r="F81" s="191">
        <v>1017.16666666667</v>
      </c>
      <c r="G81" s="218">
        <v>1065.25</v>
      </c>
      <c r="H81" s="191">
        <f t="shared" si="16"/>
        <v>48.083333333329961</v>
      </c>
      <c r="I81" s="213">
        <f t="shared" si="14"/>
        <v>4.7271833524492672</v>
      </c>
      <c r="J81" s="191">
        <v>626.16666666666697</v>
      </c>
      <c r="K81" s="218">
        <v>690</v>
      </c>
      <c r="L81" s="191">
        <f t="shared" si="17"/>
        <v>63.83333333333303</v>
      </c>
      <c r="M81" s="213">
        <f t="shared" si="15"/>
        <v>10.19430396593021</v>
      </c>
    </row>
    <row r="82" spans="1:1019">
      <c r="A82" s="217" t="s">
        <v>275</v>
      </c>
      <c r="B82" s="218">
        <v>51.5</v>
      </c>
      <c r="C82" s="218">
        <v>51.916666666666664</v>
      </c>
      <c r="D82" s="191">
        <f t="shared" si="12"/>
        <v>0.4166666666666643</v>
      </c>
      <c r="E82" s="213">
        <f t="shared" si="13"/>
        <v>0.80906148867313454</v>
      </c>
      <c r="F82" s="191">
        <v>58.9166666666667</v>
      </c>
      <c r="G82" s="218">
        <v>57.083333333333336</v>
      </c>
      <c r="H82" s="191">
        <f t="shared" si="16"/>
        <v>-1.8333333333333641</v>
      </c>
      <c r="I82" s="213">
        <f t="shared" si="14"/>
        <v>-3.1117397454031623</v>
      </c>
      <c r="J82" s="191">
        <v>298.58333333333297</v>
      </c>
      <c r="K82" s="218">
        <v>273.33333333333331</v>
      </c>
      <c r="L82" s="191">
        <f t="shared" si="17"/>
        <v>-25.249999999999659</v>
      </c>
      <c r="M82" s="213">
        <f t="shared" si="15"/>
        <v>-8.456600614010501</v>
      </c>
    </row>
    <row r="83" spans="1:1019">
      <c r="A83" s="217" t="s">
        <v>276</v>
      </c>
      <c r="B83" s="218">
        <v>125</v>
      </c>
      <c r="C83" s="218">
        <v>121.16666666666667</v>
      </c>
      <c r="D83" s="191">
        <f t="shared" si="12"/>
        <v>-3.8333333333333286</v>
      </c>
      <c r="E83" s="213">
        <f t="shared" si="13"/>
        <v>-3.0666666666666629</v>
      </c>
      <c r="F83" s="191">
        <v>126.166666666667</v>
      </c>
      <c r="G83" s="218">
        <v>126.66666666666667</v>
      </c>
      <c r="H83" s="191">
        <f t="shared" si="16"/>
        <v>0.49999999999967315</v>
      </c>
      <c r="I83" s="213">
        <f t="shared" si="14"/>
        <v>0.39630118890330662</v>
      </c>
      <c r="J83" s="191">
        <v>944.08333333333303</v>
      </c>
      <c r="K83" s="218">
        <v>866.33333333333337</v>
      </c>
      <c r="L83" s="191">
        <f t="shared" si="17"/>
        <v>-77.749999999999659</v>
      </c>
      <c r="M83" s="213">
        <f t="shared" si="15"/>
        <v>-8.2355018095153696</v>
      </c>
    </row>
    <row r="84" spans="1:1019">
      <c r="A84" s="217" t="s">
        <v>277</v>
      </c>
      <c r="B84" s="218">
        <v>699.16666666666697</v>
      </c>
      <c r="C84" s="218">
        <v>726</v>
      </c>
      <c r="D84" s="191">
        <f t="shared" si="12"/>
        <v>26.83333333333303</v>
      </c>
      <c r="E84" s="213">
        <f t="shared" si="13"/>
        <v>3.83790226460067</v>
      </c>
      <c r="F84" s="191">
        <v>1114.8333333333301</v>
      </c>
      <c r="G84" s="218">
        <v>1176.6666666666667</v>
      </c>
      <c r="H84" s="191">
        <f t="shared" si="16"/>
        <v>61.833333333336668</v>
      </c>
      <c r="I84" s="213">
        <f t="shared" si="14"/>
        <v>5.5464194946930947</v>
      </c>
      <c r="J84" s="191">
        <v>5558.4166666666697</v>
      </c>
      <c r="K84" s="218">
        <v>5652.916666666667</v>
      </c>
      <c r="L84" s="191">
        <f t="shared" si="17"/>
        <v>94.499999999997272</v>
      </c>
      <c r="M84" s="213">
        <f t="shared" si="15"/>
        <v>1.7001244359154535</v>
      </c>
    </row>
    <row r="85" spans="1:1019">
      <c r="A85" s="217" t="s">
        <v>278</v>
      </c>
      <c r="B85" s="218">
        <v>778.41666666666697</v>
      </c>
      <c r="C85" s="218">
        <v>758</v>
      </c>
      <c r="D85" s="191">
        <f t="shared" ref="D85:D90" si="18">C85-B85</f>
        <v>-20.41666666666697</v>
      </c>
      <c r="E85" s="213">
        <f t="shared" ref="E85:E90" si="19">D85*100/B85</f>
        <v>-2.6228455197516705</v>
      </c>
      <c r="F85" s="191">
        <v>208.166666666667</v>
      </c>
      <c r="G85" s="218">
        <v>209.66666666666666</v>
      </c>
      <c r="H85" s="191">
        <f t="shared" si="16"/>
        <v>1.4999999999996589</v>
      </c>
      <c r="I85" s="213">
        <f t="shared" ref="I85:I89" si="20">H85*100/F85</f>
        <v>0.72057646116877017</v>
      </c>
      <c r="J85" s="191">
        <v>2952.8333333333298</v>
      </c>
      <c r="K85" s="218">
        <v>2916.25</v>
      </c>
      <c r="L85" s="191">
        <f t="shared" si="17"/>
        <v>-36.583333333329847</v>
      </c>
      <c r="M85" s="213">
        <f t="shared" ref="M85:M90" si="21">L85*100/J85</f>
        <v>-1.2389230682394274</v>
      </c>
    </row>
    <row r="86" spans="1:1019">
      <c r="A86" s="217" t="s">
        <v>279</v>
      </c>
      <c r="B86" s="218">
        <v>159.916666666667</v>
      </c>
      <c r="C86" s="218">
        <v>156.58333333333334</v>
      </c>
      <c r="D86" s="191">
        <f t="shared" si="18"/>
        <v>-3.3333333333336554</v>
      </c>
      <c r="E86" s="213">
        <f t="shared" si="19"/>
        <v>-2.084418968212808</v>
      </c>
      <c r="F86" s="191">
        <v>1291.4166666666699</v>
      </c>
      <c r="G86" s="218">
        <v>1206.1666666666667</v>
      </c>
      <c r="H86" s="191">
        <f t="shared" si="16"/>
        <v>-85.250000000003183</v>
      </c>
      <c r="I86" s="213">
        <f t="shared" si="20"/>
        <v>-6.6012776666453874</v>
      </c>
      <c r="J86" s="191">
        <v>642.41666666666697</v>
      </c>
      <c r="K86" s="218">
        <v>633.66666666666663</v>
      </c>
      <c r="L86" s="191">
        <f t="shared" si="17"/>
        <v>-8.7500000000003411</v>
      </c>
      <c r="M86" s="213">
        <f t="shared" si="21"/>
        <v>-1.3620443637307569</v>
      </c>
    </row>
    <row r="87" spans="1:1019">
      <c r="A87" s="217" t="s">
        <v>280</v>
      </c>
      <c r="B87" s="218">
        <v>1327.5833333333301</v>
      </c>
      <c r="C87" s="218">
        <v>1324.1666666666667</v>
      </c>
      <c r="D87" s="191">
        <f t="shared" si="18"/>
        <v>-3.4166666666633319</v>
      </c>
      <c r="E87" s="213">
        <f t="shared" si="19"/>
        <v>-0.25735986441504038</v>
      </c>
      <c r="F87" s="191">
        <v>4680.5</v>
      </c>
      <c r="G87" s="218">
        <v>4836.5</v>
      </c>
      <c r="H87" s="191">
        <f t="shared" si="16"/>
        <v>156</v>
      </c>
      <c r="I87" s="213">
        <f t="shared" si="20"/>
        <v>3.3329772460207243</v>
      </c>
      <c r="J87" s="191">
        <v>4111.4166666666697</v>
      </c>
      <c r="K87" s="218">
        <v>4113.333333333333</v>
      </c>
      <c r="L87" s="191">
        <f t="shared" si="17"/>
        <v>1.9166666666633319</v>
      </c>
      <c r="M87" s="213">
        <f t="shared" si="21"/>
        <v>4.661815675853815E-2</v>
      </c>
    </row>
    <row r="88" spans="1:1019">
      <c r="A88" s="217" t="s">
        <v>281</v>
      </c>
      <c r="B88" s="218">
        <v>659.08333333333303</v>
      </c>
      <c r="C88" s="218">
        <v>650.25</v>
      </c>
      <c r="D88" s="191">
        <f t="shared" si="18"/>
        <v>-8.8333333333330302</v>
      </c>
      <c r="E88" s="213">
        <f t="shared" si="19"/>
        <v>-1.3402452901757038</v>
      </c>
      <c r="F88" s="191">
        <v>8.6666666666666696</v>
      </c>
      <c r="G88" s="218">
        <v>9</v>
      </c>
      <c r="H88" s="191">
        <f t="shared" si="16"/>
        <v>0.33333333333333037</v>
      </c>
      <c r="I88" s="213">
        <f t="shared" si="20"/>
        <v>3.8461538461538107</v>
      </c>
      <c r="J88" s="191">
        <v>972.75</v>
      </c>
      <c r="K88" s="218">
        <v>958</v>
      </c>
      <c r="L88" s="191">
        <f t="shared" si="17"/>
        <v>-14.75</v>
      </c>
      <c r="M88" s="213">
        <f t="shared" si="21"/>
        <v>-1.5163197121562579</v>
      </c>
    </row>
    <row r="89" spans="1:1019">
      <c r="A89" s="217" t="s">
        <v>282</v>
      </c>
      <c r="B89" s="218">
        <v>12.0833333333333</v>
      </c>
      <c r="C89" s="218">
        <v>11.833333333333334</v>
      </c>
      <c r="D89" s="191">
        <f t="shared" si="18"/>
        <v>-0.24999999999996625</v>
      </c>
      <c r="E89" s="213">
        <f t="shared" si="19"/>
        <v>-2.0689655172411059</v>
      </c>
      <c r="F89" s="191">
        <v>10.3333333333333</v>
      </c>
      <c r="G89" s="218">
        <v>9.75</v>
      </c>
      <c r="H89" s="191">
        <f t="shared" si="16"/>
        <v>-0.58333333333330017</v>
      </c>
      <c r="I89" s="213">
        <f t="shared" si="20"/>
        <v>-5.6451612903222781</v>
      </c>
      <c r="J89" s="191">
        <v>28.25</v>
      </c>
      <c r="K89" s="218">
        <v>26.75</v>
      </c>
      <c r="L89" s="191">
        <f t="shared" si="17"/>
        <v>-1.5</v>
      </c>
      <c r="M89" s="213">
        <f t="shared" si="21"/>
        <v>-5.3097345132743365</v>
      </c>
      <c r="AMC89"/>
      <c r="AMD89"/>
      <c r="AME89"/>
    </row>
    <row r="90" spans="1:1019">
      <c r="A90" s="217" t="s">
        <v>283</v>
      </c>
      <c r="B90" s="218">
        <v>1</v>
      </c>
      <c r="C90" s="218">
        <v>0.91666666666666663</v>
      </c>
      <c r="D90" s="191">
        <f t="shared" si="18"/>
        <v>-8.333333333333337E-2</v>
      </c>
      <c r="E90" s="213">
        <f t="shared" si="19"/>
        <v>-8.3333333333333375</v>
      </c>
      <c r="F90" s="191">
        <v>0</v>
      </c>
      <c r="G90" s="218">
        <v>0</v>
      </c>
      <c r="H90" s="191" t="s">
        <v>27</v>
      </c>
      <c r="I90" s="213" t="s">
        <v>27</v>
      </c>
      <c r="J90" s="191">
        <v>919.58333333333303</v>
      </c>
      <c r="K90" s="218">
        <v>939.25</v>
      </c>
      <c r="L90" s="191">
        <f t="shared" si="17"/>
        <v>19.66666666666697</v>
      </c>
      <c r="M90" s="213">
        <f t="shared" si="21"/>
        <v>2.1386497507929652</v>
      </c>
    </row>
    <row r="91" spans="1:1019" ht="12.75" customHeight="1">
      <c r="A91" s="259" t="s">
        <v>568</v>
      </c>
      <c r="B91" s="259"/>
      <c r="C91" s="259"/>
      <c r="D91" s="259"/>
      <c r="E91" s="259"/>
      <c r="F91" s="259"/>
      <c r="G91" s="259"/>
      <c r="H91" s="259"/>
      <c r="I91" s="259"/>
      <c r="J91" s="259"/>
      <c r="K91" s="259"/>
      <c r="L91" s="259"/>
      <c r="M91" s="259"/>
    </row>
    <row r="92" spans="1:1019">
      <c r="A92" s="162"/>
      <c r="B92" s="162"/>
      <c r="C92" s="162"/>
      <c r="D92" s="162"/>
      <c r="E92" s="162"/>
      <c r="F92" s="162"/>
      <c r="G92" s="162"/>
      <c r="H92" s="162"/>
      <c r="I92" s="162"/>
      <c r="J92" s="162"/>
      <c r="K92" s="162"/>
      <c r="L92" s="162"/>
      <c r="M92" s="162"/>
    </row>
    <row r="93" spans="1:1019">
      <c r="A93" s="162"/>
      <c r="B93" s="162"/>
      <c r="C93" s="162"/>
      <c r="D93" s="162"/>
      <c r="E93" s="162"/>
      <c r="F93" s="162"/>
      <c r="G93" s="162"/>
      <c r="H93" s="162"/>
      <c r="I93" s="162"/>
      <c r="J93" s="162"/>
      <c r="K93" s="162"/>
      <c r="L93" s="162"/>
      <c r="M93" s="162"/>
    </row>
    <row r="94" spans="1:1019">
      <c r="A94" s="162"/>
      <c r="B94" s="162"/>
      <c r="C94" s="162"/>
      <c r="D94" s="162"/>
      <c r="E94" s="162"/>
      <c r="F94" s="162"/>
      <c r="G94" s="162"/>
      <c r="H94" s="162"/>
      <c r="I94" s="162"/>
      <c r="J94" s="162"/>
      <c r="K94" s="162"/>
      <c r="L94" s="162"/>
      <c r="M94" s="162"/>
    </row>
  </sheetData>
  <mergeCells count="6">
    <mergeCell ref="A91:M91"/>
    <mergeCell ref="A1:M1"/>
    <mergeCell ref="A2:A3"/>
    <mergeCell ref="B2:E2"/>
    <mergeCell ref="F2:I2"/>
    <mergeCell ref="J2:M2"/>
  </mergeCells>
  <printOptions horizontalCentered="1"/>
  <pageMargins left="0.23611111111111099" right="0.23611111111111099" top="0.74791666666666701" bottom="0.74791666666666701" header="0.51180555555555496" footer="0.51180555555555496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4472C4"/>
  </sheetPr>
  <dimension ref="A1:ALR30"/>
  <sheetViews>
    <sheetView zoomScaleNormal="100" workbookViewId="0">
      <selection sqref="A1:G27"/>
    </sheetView>
  </sheetViews>
  <sheetFormatPr baseColWidth="10" defaultColWidth="8.5703125" defaultRowHeight="12.75"/>
  <cols>
    <col min="1" max="1" width="12.42578125" style="1" customWidth="1"/>
    <col min="2" max="1006" width="8.5703125" style="1"/>
    <col min="1007" max="1016" width="8.85546875" customWidth="1"/>
  </cols>
  <sheetData>
    <row r="1" spans="1:1006" ht="23.25" customHeight="1">
      <c r="A1" s="267" t="s">
        <v>447</v>
      </c>
      <c r="B1" s="267"/>
      <c r="C1" s="267"/>
      <c r="D1" s="267"/>
      <c r="E1" s="267"/>
      <c r="F1" s="267"/>
      <c r="G1" s="267"/>
    </row>
    <row r="2" spans="1:1006">
      <c r="A2" s="220"/>
      <c r="B2" s="174" t="s">
        <v>284</v>
      </c>
      <c r="C2" s="174" t="s">
        <v>197</v>
      </c>
      <c r="D2" s="174" t="s">
        <v>285</v>
      </c>
      <c r="E2" s="174" t="s">
        <v>286</v>
      </c>
      <c r="F2" s="174" t="s">
        <v>287</v>
      </c>
      <c r="G2" s="174" t="s">
        <v>28</v>
      </c>
    </row>
    <row r="3" spans="1:1006">
      <c r="A3" s="169" t="s">
        <v>288</v>
      </c>
      <c r="B3" s="170">
        <v>24671.916666666668</v>
      </c>
      <c r="C3" s="170">
        <v>13015.916666666666</v>
      </c>
      <c r="D3" s="170">
        <v>160.91666666666669</v>
      </c>
      <c r="E3" s="170">
        <v>132.83333333333334</v>
      </c>
      <c r="F3" s="170">
        <v>1263.75</v>
      </c>
      <c r="G3" s="170">
        <v>39245.333333333336</v>
      </c>
      <c r="ALR3"/>
    </row>
    <row r="4" spans="1:1006">
      <c r="A4" s="195" t="s">
        <v>289</v>
      </c>
      <c r="B4" s="172">
        <v>7446.833333333333</v>
      </c>
      <c r="C4" s="172">
        <v>3081.1666666666665</v>
      </c>
      <c r="D4" s="172">
        <v>22.5</v>
      </c>
      <c r="E4" s="172">
        <v>42.166666666666664</v>
      </c>
      <c r="F4" s="172">
        <v>95.666666666666671</v>
      </c>
      <c r="G4" s="172">
        <v>10688.333333333332</v>
      </c>
      <c r="H4" s="22"/>
      <c r="I4" s="7"/>
      <c r="ALR4"/>
    </row>
    <row r="5" spans="1:1006">
      <c r="A5" s="195" t="s">
        <v>290</v>
      </c>
      <c r="B5" s="172">
        <v>4249.333333333333</v>
      </c>
      <c r="C5" s="172">
        <v>4744.333333333333</v>
      </c>
      <c r="D5" s="172">
        <v>11.833333333333334</v>
      </c>
      <c r="E5" s="172">
        <v>24.833333333333332</v>
      </c>
      <c r="F5" s="172">
        <v>137.58333333333334</v>
      </c>
      <c r="G5" s="172">
        <v>9167.9166666666661</v>
      </c>
      <c r="H5" s="22"/>
      <c r="I5" s="7"/>
      <c r="ALR5"/>
    </row>
    <row r="6" spans="1:1006">
      <c r="A6" s="195" t="s">
        <v>291</v>
      </c>
      <c r="B6" s="172">
        <v>4214.5</v>
      </c>
      <c r="C6" s="172">
        <v>1077.4166666666667</v>
      </c>
      <c r="D6" s="172">
        <v>46.916666666666664</v>
      </c>
      <c r="E6" s="172">
        <v>11</v>
      </c>
      <c r="F6" s="172">
        <v>358.58333333333331</v>
      </c>
      <c r="G6" s="172">
        <v>5708.416666666667</v>
      </c>
      <c r="H6" s="22"/>
      <c r="I6" s="7"/>
      <c r="ALR6"/>
    </row>
    <row r="7" spans="1:1006">
      <c r="A7" s="195" t="s">
        <v>446</v>
      </c>
      <c r="B7" s="172">
        <v>2194.3333333333335</v>
      </c>
      <c r="C7" s="172">
        <v>586.5</v>
      </c>
      <c r="D7" s="172">
        <v>47</v>
      </c>
      <c r="E7" s="172">
        <v>5.416666666666667</v>
      </c>
      <c r="F7" s="172">
        <v>485.33333333333331</v>
      </c>
      <c r="G7" s="172">
        <v>3318.5833333333335</v>
      </c>
      <c r="H7" s="22"/>
      <c r="ALR7"/>
    </row>
    <row r="8" spans="1:1006">
      <c r="A8" s="195" t="s">
        <v>292</v>
      </c>
      <c r="B8" s="172">
        <v>1381.3333333333333</v>
      </c>
      <c r="C8" s="172">
        <v>976.25</v>
      </c>
      <c r="D8" s="172">
        <v>7.25</v>
      </c>
      <c r="E8" s="172">
        <v>20.25</v>
      </c>
      <c r="F8" s="172">
        <v>25.833333333333332</v>
      </c>
      <c r="G8" s="172">
        <v>2410.9166666666665</v>
      </c>
      <c r="H8" s="22"/>
      <c r="ALR8"/>
    </row>
    <row r="9" spans="1:1006">
      <c r="A9" s="195" t="s">
        <v>293</v>
      </c>
      <c r="B9" s="172">
        <v>1108.5833333333333</v>
      </c>
      <c r="C9" s="172">
        <v>377.58333333333331</v>
      </c>
      <c r="D9" s="172">
        <v>9.0833333333333339</v>
      </c>
      <c r="E9" s="172">
        <v>1.5833333333333333</v>
      </c>
      <c r="F9" s="172">
        <v>67.583333333333329</v>
      </c>
      <c r="G9" s="172">
        <v>1564.4166666666663</v>
      </c>
      <c r="H9" s="22"/>
      <c r="ALR9"/>
    </row>
    <row r="10" spans="1:1006">
      <c r="A10" s="195" t="s">
        <v>294</v>
      </c>
      <c r="B10" s="172">
        <v>623.91666666666663</v>
      </c>
      <c r="C10" s="172">
        <v>561</v>
      </c>
      <c r="D10" s="172">
        <v>2.6666666666666665</v>
      </c>
      <c r="E10" s="172">
        <v>7.083333333333333</v>
      </c>
      <c r="F10" s="172">
        <v>9.75</v>
      </c>
      <c r="G10" s="172">
        <v>1204.4166666666665</v>
      </c>
      <c r="H10" s="22"/>
      <c r="ALR10"/>
    </row>
    <row r="11" spans="1:1006">
      <c r="A11" s="195" t="s">
        <v>295</v>
      </c>
      <c r="B11" s="172">
        <v>853.08333333333337</v>
      </c>
      <c r="C11" s="172">
        <v>159.41666666666666</v>
      </c>
      <c r="D11" s="172">
        <v>4.916666666666667</v>
      </c>
      <c r="E11" s="172">
        <v>1.9166666666666667</v>
      </c>
      <c r="F11" s="172">
        <v>31.916666666666668</v>
      </c>
      <c r="G11" s="172">
        <v>1051.25</v>
      </c>
      <c r="H11" s="22"/>
      <c r="ALR11"/>
    </row>
    <row r="12" spans="1:1006">
      <c r="A12" s="195" t="s">
        <v>296</v>
      </c>
      <c r="B12" s="172">
        <v>413.41666666666669</v>
      </c>
      <c r="C12" s="172">
        <v>302.83333333333331</v>
      </c>
      <c r="D12" s="172">
        <v>0</v>
      </c>
      <c r="E12" s="172">
        <v>1</v>
      </c>
      <c r="F12" s="172">
        <v>1.5</v>
      </c>
      <c r="G12" s="172">
        <v>718.75</v>
      </c>
      <c r="H12" s="22"/>
      <c r="ALR12"/>
    </row>
    <row r="13" spans="1:1006">
      <c r="A13" s="195" t="s">
        <v>297</v>
      </c>
      <c r="B13" s="172">
        <v>339.66666666666669</v>
      </c>
      <c r="C13" s="172">
        <v>245.25</v>
      </c>
      <c r="D13" s="172">
        <v>8.3333333333333329E-2</v>
      </c>
      <c r="E13" s="172">
        <v>7.666666666666667</v>
      </c>
      <c r="F13" s="172">
        <v>5.666666666666667</v>
      </c>
      <c r="G13" s="172">
        <v>598.33333333333337</v>
      </c>
      <c r="H13" s="22"/>
      <c r="ALR13"/>
    </row>
    <row r="14" spans="1:1006">
      <c r="A14" s="195" t="s">
        <v>298</v>
      </c>
      <c r="B14" s="172">
        <v>248</v>
      </c>
      <c r="C14" s="172">
        <v>242.75</v>
      </c>
      <c r="D14" s="172">
        <v>2</v>
      </c>
      <c r="E14" s="172">
        <v>1.5833333333333333</v>
      </c>
      <c r="F14" s="172">
        <v>9.4166666666666661</v>
      </c>
      <c r="G14" s="172">
        <v>503.75</v>
      </c>
      <c r="H14" s="22"/>
      <c r="ALR14"/>
    </row>
    <row r="15" spans="1:1006">
      <c r="A15" s="195" t="s">
        <v>299</v>
      </c>
      <c r="B15" s="172">
        <v>330.66666666666669</v>
      </c>
      <c r="C15" s="172">
        <v>101.25</v>
      </c>
      <c r="D15" s="172">
        <v>2</v>
      </c>
      <c r="E15" s="172">
        <v>1.4166666666666667</v>
      </c>
      <c r="F15" s="172">
        <v>4.416666666666667</v>
      </c>
      <c r="G15" s="172">
        <v>439.75000000000006</v>
      </c>
      <c r="H15" s="22"/>
      <c r="ALR15"/>
    </row>
    <row r="16" spans="1:1006">
      <c r="A16" s="195" t="s">
        <v>300</v>
      </c>
      <c r="B16" s="172">
        <v>270.25</v>
      </c>
      <c r="C16" s="172">
        <v>73.833333333333329</v>
      </c>
      <c r="D16" s="172">
        <v>0.25</v>
      </c>
      <c r="E16" s="172">
        <v>0.33333333333333331</v>
      </c>
      <c r="F16" s="172">
        <v>12.916666666666666</v>
      </c>
      <c r="G16" s="172">
        <v>357.58333333333331</v>
      </c>
      <c r="H16" s="22"/>
      <c r="ALR16"/>
    </row>
    <row r="17" spans="1:1006">
      <c r="A17" s="195" t="s">
        <v>301</v>
      </c>
      <c r="B17" s="172">
        <v>235.91666666666666</v>
      </c>
      <c r="C17" s="172">
        <v>99.083333333333329</v>
      </c>
      <c r="D17" s="172">
        <v>1.8333333333333333</v>
      </c>
      <c r="E17" s="172">
        <v>0.33333333333333331</v>
      </c>
      <c r="F17" s="172">
        <v>6.333333333333333</v>
      </c>
      <c r="G17" s="172">
        <v>343.49999999999994</v>
      </c>
      <c r="H17" s="22"/>
      <c r="ALR17"/>
    </row>
    <row r="18" spans="1:1006">
      <c r="A18" s="195" t="s">
        <v>302</v>
      </c>
      <c r="B18" s="172">
        <v>160.08333333333334</v>
      </c>
      <c r="C18" s="172">
        <v>111.16666666666667</v>
      </c>
      <c r="D18" s="172">
        <v>0.91666666666666663</v>
      </c>
      <c r="E18" s="172">
        <v>3.0833333333333335</v>
      </c>
      <c r="F18" s="172">
        <v>4</v>
      </c>
      <c r="G18" s="172">
        <v>279.25</v>
      </c>
      <c r="H18" s="22"/>
      <c r="ALR18"/>
    </row>
    <row r="19" spans="1:1006">
      <c r="A19" s="195" t="s">
        <v>303</v>
      </c>
      <c r="B19" s="172">
        <v>105.16666666666667</v>
      </c>
      <c r="C19" s="172">
        <v>107</v>
      </c>
      <c r="D19" s="172">
        <v>0.5</v>
      </c>
      <c r="E19" s="172">
        <v>0</v>
      </c>
      <c r="F19" s="172">
        <v>1</v>
      </c>
      <c r="G19" s="172">
        <v>213.66666666666669</v>
      </c>
      <c r="H19" s="22"/>
      <c r="ALR19"/>
    </row>
    <row r="20" spans="1:1006">
      <c r="A20" s="195" t="s">
        <v>304</v>
      </c>
      <c r="B20" s="172">
        <v>130.41666666666666</v>
      </c>
      <c r="C20" s="172">
        <v>32.916666666666664</v>
      </c>
      <c r="D20" s="172">
        <v>0.16666666666666666</v>
      </c>
      <c r="E20" s="172">
        <v>0.75</v>
      </c>
      <c r="F20" s="172">
        <v>1.5</v>
      </c>
      <c r="G20" s="172">
        <v>165.74999999999997</v>
      </c>
      <c r="H20" s="22"/>
      <c r="ALR20"/>
    </row>
    <row r="21" spans="1:1006">
      <c r="A21" s="195" t="s">
        <v>305</v>
      </c>
      <c r="B21" s="172">
        <v>97.333333333333329</v>
      </c>
      <c r="C21" s="172">
        <v>32.916666666666664</v>
      </c>
      <c r="D21" s="172">
        <v>1</v>
      </c>
      <c r="E21" s="172">
        <v>0.83333333333333337</v>
      </c>
      <c r="F21" s="172">
        <v>0</v>
      </c>
      <c r="G21" s="172">
        <v>132.08333333333334</v>
      </c>
      <c r="H21" s="22"/>
      <c r="ALR21"/>
    </row>
    <row r="22" spans="1:1006">
      <c r="A22" s="195" t="s">
        <v>306</v>
      </c>
      <c r="B22" s="172">
        <v>97.333333333333329</v>
      </c>
      <c r="C22" s="172">
        <v>28.166666666666668</v>
      </c>
      <c r="D22" s="172">
        <v>0</v>
      </c>
      <c r="E22" s="172">
        <v>0.5</v>
      </c>
      <c r="F22" s="172">
        <v>1</v>
      </c>
      <c r="G22" s="172">
        <v>127</v>
      </c>
      <c r="H22" s="22"/>
      <c r="ALR22"/>
    </row>
    <row r="23" spans="1:1006">
      <c r="A23" s="195" t="s">
        <v>307</v>
      </c>
      <c r="B23" s="172">
        <v>171.75000000000003</v>
      </c>
      <c r="C23" s="172">
        <v>75.083333333333343</v>
      </c>
      <c r="D23" s="172">
        <v>0</v>
      </c>
      <c r="E23" s="172">
        <v>1.0833333333333335</v>
      </c>
      <c r="F23" s="172">
        <v>3.7499999999999996</v>
      </c>
      <c r="G23" s="172">
        <v>251.66666666666666</v>
      </c>
      <c r="H23" s="22"/>
      <c r="ALR23"/>
    </row>
    <row r="24" spans="1:1006" ht="12.75" customHeight="1">
      <c r="A24" s="259" t="s">
        <v>569</v>
      </c>
      <c r="B24" s="259"/>
      <c r="C24" s="259"/>
      <c r="D24" s="259"/>
      <c r="E24" s="259"/>
      <c r="F24" s="259"/>
      <c r="G24" s="259"/>
      <c r="H24" s="22"/>
      <c r="ALR24"/>
    </row>
    <row r="25" spans="1:1006">
      <c r="A25" s="260"/>
      <c r="B25" s="260"/>
      <c r="C25" s="260"/>
      <c r="D25" s="260"/>
      <c r="E25" s="260"/>
      <c r="F25" s="260"/>
      <c r="G25" s="260"/>
      <c r="ALR25"/>
    </row>
    <row r="26" spans="1:1006">
      <c r="A26" s="260"/>
      <c r="B26" s="260"/>
      <c r="C26" s="260"/>
      <c r="D26" s="260"/>
      <c r="E26" s="260"/>
      <c r="F26" s="260"/>
      <c r="G26" s="260"/>
      <c r="ALR26"/>
    </row>
    <row r="27" spans="1:1006" ht="7.5" customHeight="1">
      <c r="A27" s="260"/>
      <c r="B27" s="260"/>
      <c r="C27" s="260"/>
      <c r="D27" s="260"/>
      <c r="E27" s="260"/>
      <c r="F27" s="260"/>
      <c r="G27" s="260"/>
      <c r="ALR27"/>
    </row>
    <row r="28" spans="1:1006">
      <c r="A28" s="162"/>
      <c r="B28" s="162"/>
      <c r="C28" s="162"/>
      <c r="D28" s="162"/>
      <c r="E28" s="162"/>
      <c r="F28" s="162"/>
      <c r="G28" s="162"/>
      <c r="ALR28"/>
    </row>
    <row r="29" spans="1:1006">
      <c r="A29" s="162"/>
      <c r="B29" s="162"/>
      <c r="C29" s="162"/>
      <c r="D29" s="162"/>
      <c r="E29" s="162"/>
      <c r="F29" s="162"/>
      <c r="G29" s="162"/>
      <c r="ALR29"/>
    </row>
    <row r="30" spans="1:1006">
      <c r="A30" s="162"/>
      <c r="B30" s="162"/>
      <c r="C30" s="162"/>
      <c r="D30" s="162"/>
      <c r="E30" s="162"/>
      <c r="F30" s="162"/>
      <c r="G30" s="162"/>
      <c r="ALR30"/>
    </row>
  </sheetData>
  <mergeCells count="2">
    <mergeCell ref="A1:G1"/>
    <mergeCell ref="A24:G27"/>
  </mergeCells>
  <printOptions horizontalCentered="1"/>
  <pageMargins left="0.78749999999999998" right="0.78749999999999998" top="0.98402777777777795" bottom="0.98402777777777795" header="0.51180555555555496" footer="0.51180555555555496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MJ16"/>
  <sheetViews>
    <sheetView zoomScaleNormal="100" workbookViewId="0">
      <selection activeCell="B2" sqref="B2:E2"/>
    </sheetView>
  </sheetViews>
  <sheetFormatPr baseColWidth="10" defaultColWidth="11" defaultRowHeight="12.75"/>
  <cols>
    <col min="1" max="1024" width="11" style="1"/>
  </cols>
  <sheetData>
    <row r="1" spans="1:9" ht="26.25" customHeight="1">
      <c r="A1" s="250" t="s">
        <v>489</v>
      </c>
      <c r="B1" s="250"/>
      <c r="C1" s="250"/>
      <c r="D1" s="250"/>
      <c r="E1" s="250"/>
    </row>
    <row r="2" spans="1:9" ht="33.75">
      <c r="A2" s="11"/>
      <c r="B2" s="113" t="s">
        <v>31</v>
      </c>
      <c r="C2" s="12" t="s">
        <v>521</v>
      </c>
      <c r="D2" s="113" t="s">
        <v>32</v>
      </c>
      <c r="E2" s="12" t="s">
        <v>521</v>
      </c>
    </row>
    <row r="3" spans="1:9">
      <c r="A3" s="13">
        <v>2015</v>
      </c>
      <c r="B3" s="14">
        <v>330096.66666666698</v>
      </c>
      <c r="C3" s="15">
        <v>3.36011760245316</v>
      </c>
      <c r="D3" s="14">
        <v>296829.40000000002</v>
      </c>
      <c r="E3" s="15">
        <v>3.5099761350625398</v>
      </c>
      <c r="G3" s="9"/>
    </row>
    <row r="4" spans="1:9">
      <c r="A4" s="13">
        <v>2016</v>
      </c>
      <c r="B4" s="14">
        <v>350774.75</v>
      </c>
      <c r="C4" s="16">
        <v>6.2165690082170499</v>
      </c>
      <c r="D4" s="14">
        <v>318882.40000000002</v>
      </c>
      <c r="E4" s="16">
        <v>6.6272912785772604</v>
      </c>
      <c r="G4" s="9"/>
    </row>
    <row r="5" spans="1:9">
      <c r="A5" s="13">
        <v>2017</v>
      </c>
      <c r="B5" s="14">
        <v>374371.33333333302</v>
      </c>
      <c r="C5" s="16">
        <v>6.2642508760060203</v>
      </c>
      <c r="D5" s="14">
        <v>343381.67499999999</v>
      </c>
      <c r="E5" s="16">
        <v>7.42952012165909</v>
      </c>
    </row>
    <row r="6" spans="1:9">
      <c r="A6" s="13">
        <v>2018</v>
      </c>
      <c r="B6" s="14">
        <v>389084.16666666698</v>
      </c>
      <c r="C6" s="16">
        <v>6.7269902788992901</v>
      </c>
      <c r="D6" s="14">
        <v>360334.17499999999</v>
      </c>
      <c r="E6" s="16">
        <v>7.6828558114214101</v>
      </c>
    </row>
    <row r="7" spans="1:9">
      <c r="A7" s="13">
        <v>2019</v>
      </c>
      <c r="B7" s="14">
        <v>398020.41666666698</v>
      </c>
      <c r="C7" s="16">
        <v>3.9300106667711399</v>
      </c>
      <c r="D7" s="14">
        <v>366711.42499999999</v>
      </c>
      <c r="E7" s="16">
        <v>4.93692623521624</v>
      </c>
    </row>
    <row r="8" spans="1:9">
      <c r="A8" s="13">
        <v>2020</v>
      </c>
      <c r="B8" s="14">
        <v>356467.16666666698</v>
      </c>
      <c r="C8" s="16">
        <v>-10.439979523663457</v>
      </c>
      <c r="D8" s="14">
        <v>325035.34999999998</v>
      </c>
      <c r="E8" s="16">
        <v>-11.364814990424698</v>
      </c>
    </row>
    <row r="9" spans="1:9">
      <c r="A9" s="17">
        <v>2021</v>
      </c>
      <c r="B9" s="18">
        <v>364914.5</v>
      </c>
      <c r="C9" s="19">
        <f>(B9/B8-1)*100</f>
        <v>2.3697367172197836</v>
      </c>
      <c r="D9" s="18">
        <v>338385.64999999997</v>
      </c>
      <c r="E9" s="19">
        <f>(D9/D8-1)*100</f>
        <v>4.107337863404692</v>
      </c>
    </row>
    <row r="10" spans="1:9">
      <c r="A10" s="252" t="s">
        <v>518</v>
      </c>
      <c r="B10" s="252"/>
      <c r="C10" s="252"/>
      <c r="D10" s="252"/>
      <c r="E10" s="252"/>
      <c r="F10" s="122"/>
      <c r="G10" s="123"/>
      <c r="H10" s="122"/>
      <c r="I10" s="122"/>
    </row>
    <row r="11" spans="1:9" ht="11.25" customHeight="1">
      <c r="A11" s="253"/>
      <c r="B11" s="253"/>
      <c r="C11" s="253"/>
      <c r="D11" s="253"/>
      <c r="E11" s="253"/>
      <c r="F11" s="122"/>
      <c r="G11" s="122"/>
      <c r="H11" s="122"/>
      <c r="I11" s="122"/>
    </row>
    <row r="12" spans="1:9" ht="24.75" customHeight="1">
      <c r="A12" s="253"/>
      <c r="B12" s="253"/>
      <c r="C12" s="253"/>
      <c r="D12" s="253"/>
      <c r="E12" s="253"/>
      <c r="F12" s="122"/>
      <c r="G12" s="122"/>
      <c r="H12" s="122"/>
      <c r="I12" s="122"/>
    </row>
    <row r="13" spans="1:9">
      <c r="A13" s="251" t="s">
        <v>33</v>
      </c>
      <c r="B13" s="251"/>
      <c r="C13" s="251"/>
      <c r="D13" s="251"/>
      <c r="E13" s="251"/>
      <c r="F13" s="122"/>
      <c r="G13" s="122"/>
      <c r="H13" s="122"/>
      <c r="I13" s="122"/>
    </row>
    <row r="14" spans="1:9">
      <c r="A14" s="124"/>
      <c r="B14" s="122"/>
      <c r="C14" s="122"/>
      <c r="D14" s="122"/>
      <c r="E14" s="122"/>
      <c r="F14" s="122"/>
      <c r="G14" s="122"/>
      <c r="H14" s="122"/>
      <c r="I14" s="122"/>
    </row>
    <row r="15" spans="1:9">
      <c r="A15" s="122"/>
      <c r="B15" s="122"/>
      <c r="C15" s="122"/>
      <c r="D15" s="122"/>
      <c r="E15" s="122"/>
      <c r="F15" s="122"/>
      <c r="G15" s="122"/>
      <c r="H15" s="122"/>
      <c r="I15" s="122"/>
    </row>
    <row r="16" spans="1:9">
      <c r="A16" s="122"/>
      <c r="B16" s="122"/>
      <c r="C16" s="122"/>
      <c r="D16" s="122"/>
      <c r="E16" s="122"/>
      <c r="F16" s="122"/>
      <c r="G16" s="122"/>
      <c r="H16" s="122"/>
      <c r="I16" s="122"/>
    </row>
  </sheetData>
  <mergeCells count="3">
    <mergeCell ref="A1:E1"/>
    <mergeCell ref="A13:E13"/>
    <mergeCell ref="A10:E12"/>
  </mergeCells>
  <pageMargins left="0.7" right="0.7" top="0.75" bottom="0.75" header="0.51180555555555496" footer="0.51180555555555496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4472C4"/>
  </sheetPr>
  <dimension ref="A1:AMC18"/>
  <sheetViews>
    <sheetView zoomScaleNormal="100" workbookViewId="0">
      <selection sqref="A1:G18"/>
    </sheetView>
  </sheetViews>
  <sheetFormatPr baseColWidth="10" defaultColWidth="8.5703125" defaultRowHeight="12.75"/>
  <cols>
    <col min="1" max="1" width="12.42578125" style="1" customWidth="1"/>
    <col min="2" max="6" width="8.5703125" style="1"/>
    <col min="7" max="7" width="11" style="1" customWidth="1"/>
    <col min="8" max="1017" width="8.5703125" style="1"/>
    <col min="1018" max="1024" width="8.85546875" customWidth="1"/>
  </cols>
  <sheetData>
    <row r="1" spans="1:9" ht="22.5" customHeight="1">
      <c r="A1" s="267" t="s">
        <v>449</v>
      </c>
      <c r="B1" s="267"/>
      <c r="C1" s="267"/>
      <c r="D1" s="267"/>
      <c r="E1" s="267"/>
      <c r="F1" s="267"/>
      <c r="G1" s="267"/>
    </row>
    <row r="2" spans="1:9">
      <c r="A2" s="220"/>
      <c r="B2" s="174" t="s">
        <v>284</v>
      </c>
      <c r="C2" s="174" t="s">
        <v>197</v>
      </c>
      <c r="D2" s="174" t="s">
        <v>285</v>
      </c>
      <c r="E2" s="174" t="s">
        <v>286</v>
      </c>
      <c r="F2" s="174" t="s">
        <v>287</v>
      </c>
      <c r="G2" s="174" t="s">
        <v>28</v>
      </c>
    </row>
    <row r="3" spans="1:9">
      <c r="A3" s="221" t="s">
        <v>308</v>
      </c>
      <c r="B3" s="170">
        <v>34994.833333333328</v>
      </c>
      <c r="C3" s="170">
        <v>9356</v>
      </c>
      <c r="D3" s="170">
        <v>1160.5833333333333</v>
      </c>
      <c r="E3" s="170">
        <v>115.58333333333334</v>
      </c>
      <c r="F3" s="170">
        <v>3565.25</v>
      </c>
      <c r="G3" s="170">
        <v>49192.249999999985</v>
      </c>
    </row>
    <row r="4" spans="1:9">
      <c r="A4" s="222" t="s">
        <v>309</v>
      </c>
      <c r="B4" s="172">
        <v>6859</v>
      </c>
      <c r="C4" s="172">
        <v>803.33333333333337</v>
      </c>
      <c r="D4" s="172">
        <v>591.25</v>
      </c>
      <c r="E4" s="172">
        <v>31.5</v>
      </c>
      <c r="F4" s="172">
        <v>269.25</v>
      </c>
      <c r="G4" s="172">
        <v>8554.3333333333321</v>
      </c>
      <c r="H4" s="22"/>
      <c r="I4" s="7"/>
    </row>
    <row r="5" spans="1:9">
      <c r="A5" s="222" t="s">
        <v>310</v>
      </c>
      <c r="B5" s="172">
        <v>2810.75</v>
      </c>
      <c r="C5" s="172">
        <v>2496.6666666666665</v>
      </c>
      <c r="D5" s="172">
        <v>3.4166666666666665</v>
      </c>
      <c r="E5" s="172">
        <v>17.166666666666668</v>
      </c>
      <c r="F5" s="172">
        <v>84.416666666666671</v>
      </c>
      <c r="G5" s="172">
        <v>5412.416666666667</v>
      </c>
      <c r="H5" s="22"/>
      <c r="I5" s="7"/>
    </row>
    <row r="6" spans="1:9">
      <c r="A6" s="222" t="s">
        <v>311</v>
      </c>
      <c r="B6" s="172">
        <v>3050.75</v>
      </c>
      <c r="C6" s="172">
        <v>366.91666666666669</v>
      </c>
      <c r="D6" s="172">
        <v>226.83333333333334</v>
      </c>
      <c r="E6" s="172">
        <v>6.25</v>
      </c>
      <c r="F6" s="172">
        <v>441.91666666666669</v>
      </c>
      <c r="G6" s="172">
        <v>4092.6666666666665</v>
      </c>
      <c r="H6" s="22"/>
      <c r="I6" s="7"/>
    </row>
    <row r="7" spans="1:9">
      <c r="A7" s="222" t="s">
        <v>312</v>
      </c>
      <c r="B7" s="172">
        <v>2780.5833333333335</v>
      </c>
      <c r="C7" s="172">
        <v>762.16666666666663</v>
      </c>
      <c r="D7" s="172">
        <v>11.5</v>
      </c>
      <c r="E7" s="172">
        <v>6.25</v>
      </c>
      <c r="F7" s="172">
        <v>124.83333333333333</v>
      </c>
      <c r="G7" s="172">
        <v>3685.3333333333335</v>
      </c>
      <c r="H7" s="22"/>
      <c r="I7" s="7"/>
    </row>
    <row r="8" spans="1:9">
      <c r="A8" s="222" t="s">
        <v>313</v>
      </c>
      <c r="B8" s="172">
        <v>2295</v>
      </c>
      <c r="C8" s="172">
        <v>227.5</v>
      </c>
      <c r="D8" s="172">
        <v>39.25</v>
      </c>
      <c r="E8" s="172">
        <v>1.25</v>
      </c>
      <c r="F8" s="172">
        <v>224.91666666666666</v>
      </c>
      <c r="G8" s="172">
        <v>2787.9166666666665</v>
      </c>
      <c r="H8" s="22"/>
    </row>
    <row r="9" spans="1:9">
      <c r="A9" s="222" t="s">
        <v>314</v>
      </c>
      <c r="B9" s="172">
        <v>1282.3333333333333</v>
      </c>
      <c r="C9" s="172">
        <v>1373.1666666666667</v>
      </c>
      <c r="D9" s="172">
        <v>0</v>
      </c>
      <c r="E9" s="172">
        <v>0</v>
      </c>
      <c r="F9" s="172">
        <v>18.083333333333332</v>
      </c>
      <c r="G9" s="172">
        <v>2673.5833333333335</v>
      </c>
      <c r="H9" s="22"/>
    </row>
    <row r="10" spans="1:9">
      <c r="A10" s="222" t="s">
        <v>315</v>
      </c>
      <c r="B10" s="172">
        <v>1550.3333333333333</v>
      </c>
      <c r="C10" s="172">
        <v>102.5</v>
      </c>
      <c r="D10" s="172">
        <v>101.33333333333333</v>
      </c>
      <c r="E10" s="172">
        <v>26.5</v>
      </c>
      <c r="F10" s="172">
        <v>25.25</v>
      </c>
      <c r="G10" s="172">
        <v>1805.9166666666665</v>
      </c>
      <c r="H10" s="22"/>
    </row>
    <row r="11" spans="1:9">
      <c r="A11" s="222" t="s">
        <v>316</v>
      </c>
      <c r="B11" s="172">
        <v>1020.5833333333334</v>
      </c>
      <c r="C11" s="172">
        <v>144.5</v>
      </c>
      <c r="D11" s="172">
        <v>21.166666666666668</v>
      </c>
      <c r="E11" s="172">
        <v>0.58333333333333337</v>
      </c>
      <c r="F11" s="172">
        <v>363.41666666666669</v>
      </c>
      <c r="G11" s="172">
        <v>1550.2500000000002</v>
      </c>
      <c r="H11" s="22"/>
    </row>
    <row r="12" spans="1:9">
      <c r="A12" s="222" t="s">
        <v>317</v>
      </c>
      <c r="B12" s="172">
        <v>978.08333333333337</v>
      </c>
      <c r="C12" s="172">
        <v>122.58333333333333</v>
      </c>
      <c r="D12" s="172">
        <v>27.916666666666668</v>
      </c>
      <c r="E12" s="172">
        <v>1</v>
      </c>
      <c r="F12" s="172">
        <v>401.25</v>
      </c>
      <c r="G12" s="172">
        <v>1530.8333333333335</v>
      </c>
      <c r="H12" s="22"/>
    </row>
    <row r="13" spans="1:9">
      <c r="A13" s="222" t="s">
        <v>318</v>
      </c>
      <c r="B13" s="172">
        <v>1037.4166666666667</v>
      </c>
      <c r="C13" s="172">
        <v>237.58333333333334</v>
      </c>
      <c r="D13" s="172">
        <v>6.833333333333333</v>
      </c>
      <c r="E13" s="172">
        <v>2.75</v>
      </c>
      <c r="F13" s="172">
        <v>141.16666666666666</v>
      </c>
      <c r="G13" s="172">
        <v>1425.75</v>
      </c>
      <c r="H13" s="22"/>
    </row>
    <row r="14" spans="1:9">
      <c r="A14" s="222" t="s">
        <v>448</v>
      </c>
      <c r="B14" s="172">
        <v>1065.4166666666667</v>
      </c>
      <c r="C14" s="172">
        <v>185.91666666666666</v>
      </c>
      <c r="D14" s="172">
        <v>6.666666666666667</v>
      </c>
      <c r="E14" s="172">
        <v>1.9166666666666667</v>
      </c>
      <c r="F14" s="172">
        <v>116.91666666666667</v>
      </c>
      <c r="G14" s="172">
        <v>1376.8333333333337</v>
      </c>
      <c r="H14" s="22"/>
    </row>
    <row r="15" spans="1:9">
      <c r="A15" s="222" t="s">
        <v>307</v>
      </c>
      <c r="B15" s="172">
        <v>10264.583333333334</v>
      </c>
      <c r="C15" s="172">
        <v>2533.1666666666665</v>
      </c>
      <c r="D15" s="172">
        <v>124.41666666666667</v>
      </c>
      <c r="E15" s="172">
        <v>20.416666666666668</v>
      </c>
      <c r="F15" s="172">
        <v>1353.8333333333333</v>
      </c>
      <c r="G15" s="172">
        <v>14296.416666666666</v>
      </c>
    </row>
    <row r="16" spans="1:9">
      <c r="A16" s="259" t="s">
        <v>569</v>
      </c>
      <c r="B16" s="259"/>
      <c r="C16" s="259"/>
      <c r="D16" s="259"/>
      <c r="E16" s="259"/>
      <c r="F16" s="259"/>
      <c r="G16" s="259"/>
    </row>
    <row r="17" spans="1:7">
      <c r="A17" s="260"/>
      <c r="B17" s="260"/>
      <c r="C17" s="260"/>
      <c r="D17" s="260"/>
      <c r="E17" s="260"/>
      <c r="F17" s="260"/>
      <c r="G17" s="260"/>
    </row>
    <row r="18" spans="1:7" ht="20.25" customHeight="1">
      <c r="A18" s="260"/>
      <c r="B18" s="260"/>
      <c r="C18" s="260"/>
      <c r="D18" s="260"/>
      <c r="E18" s="260"/>
      <c r="F18" s="260"/>
      <c r="G18" s="260"/>
    </row>
  </sheetData>
  <mergeCells count="2">
    <mergeCell ref="A1:G1"/>
    <mergeCell ref="A16:G18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4472C4"/>
  </sheetPr>
  <dimension ref="A1:AMJ30"/>
  <sheetViews>
    <sheetView zoomScale="110" zoomScaleNormal="110" workbookViewId="0">
      <selection sqref="A1:E29"/>
    </sheetView>
  </sheetViews>
  <sheetFormatPr baseColWidth="10" defaultColWidth="8.5703125" defaultRowHeight="12.75"/>
  <cols>
    <col min="1" max="1" width="73" style="1" customWidth="1"/>
    <col min="2" max="5" width="9.140625" style="1" customWidth="1"/>
    <col min="6" max="1024" width="8.5703125" style="1"/>
  </cols>
  <sheetData>
    <row r="1" spans="1:9" ht="11.25" customHeight="1">
      <c r="A1" s="267" t="s">
        <v>450</v>
      </c>
      <c r="B1" s="267"/>
      <c r="C1" s="267"/>
      <c r="D1" s="267"/>
      <c r="E1" s="267"/>
    </row>
    <row r="2" spans="1:9">
      <c r="A2" s="277"/>
      <c r="B2" s="265" t="s">
        <v>319</v>
      </c>
      <c r="C2" s="265"/>
      <c r="D2" s="265" t="s">
        <v>432</v>
      </c>
      <c r="E2" s="265"/>
      <c r="G2" s="9"/>
    </row>
    <row r="3" spans="1:9" ht="22.5">
      <c r="A3" s="277"/>
      <c r="B3" s="203" t="s">
        <v>320</v>
      </c>
      <c r="C3" s="203" t="s">
        <v>321</v>
      </c>
      <c r="D3" s="203" t="s">
        <v>320</v>
      </c>
      <c r="E3" s="203" t="s">
        <v>321</v>
      </c>
    </row>
    <row r="4" spans="1:9">
      <c r="A4" s="223" t="s">
        <v>28</v>
      </c>
      <c r="B4" s="170">
        <v>62753.956666666701</v>
      </c>
      <c r="C4" s="189">
        <v>100</v>
      </c>
      <c r="D4" s="170">
        <v>61067.627500000002</v>
      </c>
      <c r="E4" s="189">
        <f t="shared" ref="E4:E27" si="0">D4/$D$4*100</f>
        <v>100</v>
      </c>
      <c r="G4" s="9"/>
      <c r="H4" s="9"/>
    </row>
    <row r="5" spans="1:9">
      <c r="A5" s="195" t="s">
        <v>322</v>
      </c>
      <c r="B5" s="172">
        <v>215.70333333333301</v>
      </c>
      <c r="C5" s="190">
        <f>B5/$B$4*100</f>
        <v>0.34372865838419575</v>
      </c>
      <c r="D5" s="172">
        <v>204.33916666666673</v>
      </c>
      <c r="E5" s="190">
        <f t="shared" si="0"/>
        <v>0.33461127447053141</v>
      </c>
      <c r="G5" s="9"/>
      <c r="H5" s="9"/>
      <c r="I5" s="9"/>
    </row>
    <row r="6" spans="1:9">
      <c r="A6" s="195" t="s">
        <v>323</v>
      </c>
      <c r="B6" s="172">
        <v>19.483333333333299</v>
      </c>
      <c r="C6" s="190">
        <f t="shared" ref="C6:C27" si="1">B6/$B$4*100</f>
        <v>3.1047179123419876E-2</v>
      </c>
      <c r="D6" s="172">
        <v>18.829999999999998</v>
      </c>
      <c r="E6" s="190">
        <f t="shared" si="0"/>
        <v>3.0834667680515342E-2</v>
      </c>
      <c r="G6" s="9"/>
      <c r="H6" s="9"/>
      <c r="I6" s="9"/>
    </row>
    <row r="7" spans="1:9">
      <c r="A7" s="195" t="s">
        <v>324</v>
      </c>
      <c r="B7" s="172">
        <v>2451.98</v>
      </c>
      <c r="C7" s="190">
        <f t="shared" si="1"/>
        <v>3.907291476494946</v>
      </c>
      <c r="D7" s="172">
        <v>2273.0908333333332</v>
      </c>
      <c r="E7" s="190">
        <f t="shared" si="0"/>
        <v>3.7222517500509302</v>
      </c>
      <c r="G7" s="9"/>
      <c r="H7" s="9"/>
      <c r="I7" s="9"/>
    </row>
    <row r="8" spans="1:9">
      <c r="A8" s="195" t="s">
        <v>325</v>
      </c>
      <c r="B8" s="172">
        <v>18.566666666666698</v>
      </c>
      <c r="C8" s="190">
        <f t="shared" si="1"/>
        <v>2.9586447855851038E-2</v>
      </c>
      <c r="D8" s="172">
        <v>19.189999999999998</v>
      </c>
      <c r="E8" s="190">
        <f t="shared" si="0"/>
        <v>3.1424178055713722E-2</v>
      </c>
      <c r="G8" s="9"/>
      <c r="H8" s="9"/>
      <c r="I8" s="9"/>
    </row>
    <row r="9" spans="1:9">
      <c r="A9" s="195" t="s">
        <v>326</v>
      </c>
      <c r="B9" s="172">
        <v>232.0275</v>
      </c>
      <c r="C9" s="190">
        <f t="shared" si="1"/>
        <v>0.3697416263845672</v>
      </c>
      <c r="D9" s="172">
        <v>209.45583333333335</v>
      </c>
      <c r="E9" s="190">
        <f t="shared" si="0"/>
        <v>0.34298996359950829</v>
      </c>
      <c r="G9" s="9"/>
      <c r="H9" s="9"/>
      <c r="I9" s="9"/>
    </row>
    <row r="10" spans="1:9">
      <c r="A10" s="195" t="s">
        <v>40</v>
      </c>
      <c r="B10" s="172">
        <v>11351.801666666701</v>
      </c>
      <c r="C10" s="190">
        <f>B10/$B$4*100</f>
        <v>18.089379968445062</v>
      </c>
      <c r="D10" s="172">
        <v>10708.124166666666</v>
      </c>
      <c r="E10" s="190">
        <f>D10/$D$4*100</f>
        <v>17.534861931007008</v>
      </c>
      <c r="G10" s="9"/>
      <c r="H10" s="9"/>
      <c r="I10" s="9"/>
    </row>
    <row r="11" spans="1:9">
      <c r="A11" s="195" t="s">
        <v>327</v>
      </c>
      <c r="B11" s="172">
        <v>7090.3649999999998</v>
      </c>
      <c r="C11" s="190">
        <f t="shared" si="1"/>
        <v>11.298674022519794</v>
      </c>
      <c r="D11" s="172">
        <v>6642.4933333333329</v>
      </c>
      <c r="E11" s="190">
        <f t="shared" si="0"/>
        <v>10.877274269961337</v>
      </c>
      <c r="G11" s="9"/>
      <c r="H11" s="9"/>
      <c r="I11" s="9"/>
    </row>
    <row r="12" spans="1:9">
      <c r="A12" s="195" t="s">
        <v>328</v>
      </c>
      <c r="B12" s="172">
        <v>1561.7633333333299</v>
      </c>
      <c r="C12" s="190">
        <f t="shared" si="1"/>
        <v>2.4887089456829403</v>
      </c>
      <c r="D12" s="172">
        <v>1512.3733333333332</v>
      </c>
      <c r="E12" s="190">
        <f t="shared" si="0"/>
        <v>2.4765549199260004</v>
      </c>
      <c r="G12" s="9"/>
      <c r="H12" s="9"/>
      <c r="I12" s="9"/>
    </row>
    <row r="13" spans="1:9">
      <c r="A13" s="195" t="s">
        <v>329</v>
      </c>
      <c r="B13" s="172">
        <v>17834.7833333333</v>
      </c>
      <c r="C13" s="190">
        <f t="shared" si="1"/>
        <v>28.420173453073566</v>
      </c>
      <c r="D13" s="172">
        <v>18044.334166666667</v>
      </c>
      <c r="E13" s="190">
        <f t="shared" si="0"/>
        <v>29.548117235546229</v>
      </c>
      <c r="G13" s="9"/>
      <c r="H13" s="9"/>
      <c r="I13" s="9"/>
    </row>
    <row r="14" spans="1:9">
      <c r="A14" s="195" t="s">
        <v>330</v>
      </c>
      <c r="B14" s="172">
        <v>819.52916666666704</v>
      </c>
      <c r="C14" s="190">
        <f t="shared" si="1"/>
        <v>1.3059402310196959</v>
      </c>
      <c r="D14" s="172">
        <v>684.56166666666661</v>
      </c>
      <c r="E14" s="190">
        <f t="shared" si="0"/>
        <v>1.1209894582308222</v>
      </c>
      <c r="G14" s="9"/>
      <c r="H14" s="9"/>
      <c r="I14" s="9"/>
    </row>
    <row r="15" spans="1:9">
      <c r="A15" s="195" t="s">
        <v>331</v>
      </c>
      <c r="B15" s="172">
        <v>225.02</v>
      </c>
      <c r="C15" s="190">
        <f t="shared" si="1"/>
        <v>0.35857499981276064</v>
      </c>
      <c r="D15" s="172">
        <v>222.20416666666668</v>
      </c>
      <c r="E15" s="190">
        <f t="shared" si="0"/>
        <v>0.36386572683975099</v>
      </c>
      <c r="G15" s="9"/>
      <c r="H15" s="9"/>
      <c r="I15" s="9"/>
    </row>
    <row r="16" spans="1:9">
      <c r="A16" s="195" t="s">
        <v>332</v>
      </c>
      <c r="B16" s="172">
        <v>928.20500000000004</v>
      </c>
      <c r="C16" s="190">
        <f t="shared" si="1"/>
        <v>1.4791178904150897</v>
      </c>
      <c r="D16" s="172">
        <v>915.94583333333321</v>
      </c>
      <c r="E16" s="190">
        <f t="shared" si="0"/>
        <v>1.4998876996381316</v>
      </c>
      <c r="G16" s="9"/>
      <c r="H16" s="9"/>
      <c r="I16" s="9"/>
    </row>
    <row r="17" spans="1:9">
      <c r="A17" s="195" t="s">
        <v>333</v>
      </c>
      <c r="B17" s="172">
        <v>1502.09083333333</v>
      </c>
      <c r="C17" s="190">
        <f t="shared" si="1"/>
        <v>2.39361932397675</v>
      </c>
      <c r="D17" s="172">
        <v>1448.2191666666665</v>
      </c>
      <c r="E17" s="190">
        <f t="shared" si="0"/>
        <v>2.3715006230865385</v>
      </c>
      <c r="G17" s="9"/>
      <c r="H17" s="9"/>
      <c r="I17" s="9"/>
    </row>
    <row r="18" spans="1:9">
      <c r="A18" s="195" t="s">
        <v>334</v>
      </c>
      <c r="B18" s="172">
        <v>6039.55083333333</v>
      </c>
      <c r="C18" s="190">
        <f t="shared" si="1"/>
        <v>9.6241753574422599</v>
      </c>
      <c r="D18" s="172">
        <v>5976.6333333333341</v>
      </c>
      <c r="E18" s="190">
        <f t="shared" si="0"/>
        <v>9.7869093298791316</v>
      </c>
      <c r="G18" s="9"/>
      <c r="H18" s="9"/>
      <c r="I18" s="9"/>
    </row>
    <row r="19" spans="1:9">
      <c r="A19" s="195" t="s">
        <v>335</v>
      </c>
      <c r="B19" s="172">
        <v>272.48666666666702</v>
      </c>
      <c r="C19" s="190">
        <f t="shared" si="1"/>
        <v>0.43421432072251309</v>
      </c>
      <c r="D19" s="172">
        <v>369.87666666666672</v>
      </c>
      <c r="E19" s="190">
        <f t="shared" si="0"/>
        <v>0.60568370151053719</v>
      </c>
      <c r="G19" s="9"/>
      <c r="H19" s="9"/>
      <c r="I19" s="9"/>
    </row>
    <row r="20" spans="1:9">
      <c r="A20" s="195" t="s">
        <v>336</v>
      </c>
      <c r="B20" s="172">
        <v>1377.11</v>
      </c>
      <c r="C20" s="190">
        <f t="shared" si="1"/>
        <v>2.1944592391438573</v>
      </c>
      <c r="D20" s="172">
        <v>1297.76</v>
      </c>
      <c r="E20" s="190">
        <f t="shared" si="0"/>
        <v>2.1251194014373653</v>
      </c>
      <c r="G20" s="9"/>
      <c r="H20" s="9"/>
      <c r="I20" s="9"/>
    </row>
    <row r="21" spans="1:9">
      <c r="A21" s="195" t="s">
        <v>337</v>
      </c>
      <c r="B21" s="172">
        <v>2069.8933333333298</v>
      </c>
      <c r="C21" s="190">
        <f t="shared" si="1"/>
        <v>3.2984268136718211</v>
      </c>
      <c r="D21" s="172">
        <v>2172.3783333333331</v>
      </c>
      <c r="E21" s="190">
        <f t="shared" si="0"/>
        <v>3.5573321287671331</v>
      </c>
      <c r="G21" s="9"/>
      <c r="H21" s="9"/>
      <c r="I21" s="9"/>
    </row>
    <row r="22" spans="1:9">
      <c r="A22" s="195" t="s">
        <v>338</v>
      </c>
      <c r="B22" s="172">
        <v>1306.3258333333299</v>
      </c>
      <c r="C22" s="190">
        <f t="shared" si="1"/>
        <v>2.0816628985996939</v>
      </c>
      <c r="D22" s="172">
        <v>1166.4916666666666</v>
      </c>
      <c r="E22" s="190">
        <f t="shared" si="0"/>
        <v>1.9101637224512555</v>
      </c>
      <c r="G22" s="9"/>
      <c r="H22" s="9"/>
      <c r="I22" s="9"/>
    </row>
    <row r="23" spans="1:9">
      <c r="A23" s="195" t="s">
        <v>339</v>
      </c>
      <c r="B23" s="172">
        <v>1322.56</v>
      </c>
      <c r="C23" s="190">
        <f t="shared" si="1"/>
        <v>2.1075324493483452</v>
      </c>
      <c r="D23" s="172">
        <v>1271.99</v>
      </c>
      <c r="E23" s="190">
        <f t="shared" si="0"/>
        <v>2.0829202837460814</v>
      </c>
      <c r="G23" s="9"/>
      <c r="H23" s="9"/>
      <c r="I23" s="9"/>
    </row>
    <row r="24" spans="1:9">
      <c r="A24" s="195" t="s">
        <v>340</v>
      </c>
      <c r="B24" s="172">
        <v>265.90750000000003</v>
      </c>
      <c r="C24" s="190">
        <f t="shared" si="1"/>
        <v>0.42373025403391545</v>
      </c>
      <c r="D24" s="172">
        <v>237.54666666666665</v>
      </c>
      <c r="E24" s="190">
        <f t="shared" si="0"/>
        <v>0.38898951276053201</v>
      </c>
      <c r="G24" s="9"/>
      <c r="H24" s="9"/>
      <c r="I24" s="9"/>
    </row>
    <row r="25" spans="1:9" ht="11.25" customHeight="1">
      <c r="A25" s="195" t="s">
        <v>341</v>
      </c>
      <c r="B25" s="172">
        <v>13.938333333333301</v>
      </c>
      <c r="C25" s="190">
        <f t="shared" si="1"/>
        <v>2.2211082892143734E-2</v>
      </c>
      <c r="D25" s="172">
        <v>11.79</v>
      </c>
      <c r="E25" s="190">
        <f t="shared" si="0"/>
        <v>1.9306464787746992E-2</v>
      </c>
      <c r="G25" s="9"/>
      <c r="H25" s="9"/>
      <c r="I25" s="9"/>
    </row>
    <row r="26" spans="1:9">
      <c r="A26" s="195" t="s">
        <v>342</v>
      </c>
      <c r="B26" s="172">
        <v>1284.51583333333</v>
      </c>
      <c r="C26" s="190">
        <f t="shared" si="1"/>
        <v>2.0469081179316806</v>
      </c>
      <c r="D26" s="172">
        <v>1210.8041666666666</v>
      </c>
      <c r="E26" s="190">
        <f t="shared" si="0"/>
        <v>1.9827267182873063</v>
      </c>
      <c r="G26" s="9"/>
      <c r="H26" s="9"/>
      <c r="I26" s="9"/>
    </row>
    <row r="27" spans="1:9">
      <c r="A27" s="195" t="s">
        <v>343</v>
      </c>
      <c r="B27" s="172">
        <v>4551.0616666666701</v>
      </c>
      <c r="C27" s="190">
        <f t="shared" si="1"/>
        <v>7.2522306296012058</v>
      </c>
      <c r="D27" s="172">
        <v>4449.1283333333331</v>
      </c>
      <c r="E27" s="190">
        <f t="shared" si="0"/>
        <v>7.2855758696918977</v>
      </c>
      <c r="G27" s="9"/>
      <c r="I27" s="9"/>
    </row>
    <row r="28" spans="1:9" ht="12.75" customHeight="1">
      <c r="A28" s="259" t="s">
        <v>570</v>
      </c>
      <c r="B28" s="259"/>
      <c r="C28" s="259"/>
      <c r="D28" s="259"/>
      <c r="E28" s="259"/>
      <c r="I28" s="9"/>
    </row>
    <row r="29" spans="1:9">
      <c r="A29" s="260"/>
      <c r="B29" s="260"/>
      <c r="C29" s="260"/>
      <c r="D29" s="260"/>
      <c r="E29" s="260"/>
      <c r="I29" s="9"/>
    </row>
    <row r="30" spans="1:9">
      <c r="A30" s="162"/>
      <c r="B30" s="162"/>
      <c r="C30" s="162"/>
      <c r="D30" s="162"/>
      <c r="E30" s="162"/>
    </row>
  </sheetData>
  <mergeCells count="5">
    <mergeCell ref="A1:E1"/>
    <mergeCell ref="A2:A3"/>
    <mergeCell ref="B2:C2"/>
    <mergeCell ref="D2:E2"/>
    <mergeCell ref="A28:E29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4472C4"/>
  </sheetPr>
  <dimension ref="A1:AMJ38"/>
  <sheetViews>
    <sheetView zoomScaleNormal="100" workbookViewId="0"/>
  </sheetViews>
  <sheetFormatPr baseColWidth="10" defaultColWidth="8.5703125" defaultRowHeight="12.75"/>
  <cols>
    <col min="1" max="1" width="8.5703125" style="1"/>
    <col min="2" max="2" width="10" style="1" customWidth="1"/>
    <col min="3" max="1024" width="8.5703125" style="1"/>
  </cols>
  <sheetData>
    <row r="1" spans="1:4">
      <c r="A1" s="1" t="s">
        <v>451</v>
      </c>
    </row>
    <row r="2" spans="1:4">
      <c r="B2" s="1" t="s">
        <v>75</v>
      </c>
      <c r="C2" s="1" t="s">
        <v>76</v>
      </c>
      <c r="D2" s="1" t="s">
        <v>28</v>
      </c>
    </row>
    <row r="3" spans="1:4">
      <c r="A3" s="1" t="s">
        <v>344</v>
      </c>
      <c r="B3" s="9">
        <v>31161</v>
      </c>
      <c r="C3" s="9">
        <v>38698</v>
      </c>
      <c r="D3" s="9">
        <f t="shared" ref="D3:D15" si="0">B3+C3</f>
        <v>69859</v>
      </c>
    </row>
    <row r="4" spans="1:4">
      <c r="A4" s="1" t="s">
        <v>345</v>
      </c>
      <c r="B4" s="9">
        <v>34132</v>
      </c>
      <c r="C4" s="9">
        <v>42537</v>
      </c>
      <c r="D4" s="9">
        <f t="shared" si="0"/>
        <v>76669</v>
      </c>
    </row>
    <row r="5" spans="1:4">
      <c r="A5" s="1" t="s">
        <v>55</v>
      </c>
      <c r="B5" s="9">
        <v>32531</v>
      </c>
      <c r="C5" s="9">
        <v>40789</v>
      </c>
      <c r="D5" s="9">
        <f t="shared" si="0"/>
        <v>73320</v>
      </c>
    </row>
    <row r="6" spans="1:4">
      <c r="A6" s="1" t="s">
        <v>346</v>
      </c>
      <c r="B6" s="9">
        <v>34132</v>
      </c>
      <c r="C6" s="9">
        <v>42537</v>
      </c>
      <c r="D6" s="9">
        <f t="shared" si="0"/>
        <v>76669</v>
      </c>
    </row>
    <row r="7" spans="1:4">
      <c r="A7" s="1" t="s">
        <v>57</v>
      </c>
      <c r="B7" s="9">
        <v>39530</v>
      </c>
      <c r="C7" s="9">
        <v>48529</v>
      </c>
      <c r="D7" s="9">
        <f t="shared" si="0"/>
        <v>88059</v>
      </c>
    </row>
    <row r="8" spans="1:4">
      <c r="A8" s="1" t="s">
        <v>58</v>
      </c>
      <c r="B8" s="9">
        <v>46641</v>
      </c>
      <c r="C8" s="9">
        <v>57135</v>
      </c>
      <c r="D8" s="9">
        <f t="shared" si="0"/>
        <v>103776</v>
      </c>
    </row>
    <row r="9" spans="1:4">
      <c r="A9" s="1" t="s">
        <v>347</v>
      </c>
      <c r="B9" s="9">
        <v>49040</v>
      </c>
      <c r="C9" s="9">
        <v>61282</v>
      </c>
      <c r="D9" s="9">
        <f t="shared" si="0"/>
        <v>110322</v>
      </c>
    </row>
    <row r="10" spans="1:4">
      <c r="A10" s="1" t="s">
        <v>348</v>
      </c>
      <c r="B10" s="9">
        <v>48655</v>
      </c>
      <c r="C10" s="9">
        <v>60896</v>
      </c>
      <c r="D10" s="9">
        <f t="shared" si="0"/>
        <v>109551</v>
      </c>
    </row>
    <row r="11" spans="1:4">
      <c r="A11" s="1" t="s">
        <v>349</v>
      </c>
      <c r="B11" s="9">
        <v>46699</v>
      </c>
      <c r="C11" s="9">
        <v>58834</v>
      </c>
      <c r="D11" s="9">
        <f t="shared" si="0"/>
        <v>105533</v>
      </c>
    </row>
    <row r="12" spans="1:4">
      <c r="A12" s="1" t="s">
        <v>350</v>
      </c>
      <c r="B12" s="9">
        <v>42346</v>
      </c>
      <c r="C12" s="9">
        <v>53691</v>
      </c>
      <c r="D12" s="9">
        <f t="shared" si="0"/>
        <v>96037</v>
      </c>
    </row>
    <row r="13" spans="1:4">
      <c r="A13" s="1" t="s">
        <v>351</v>
      </c>
      <c r="B13" s="9">
        <v>34794</v>
      </c>
      <c r="C13" s="9">
        <v>44768</v>
      </c>
      <c r="D13" s="9">
        <f t="shared" si="0"/>
        <v>79562</v>
      </c>
    </row>
    <row r="14" spans="1:4">
      <c r="A14" s="1" t="s">
        <v>352</v>
      </c>
      <c r="B14" s="9">
        <v>34096</v>
      </c>
      <c r="C14" s="9">
        <v>43719</v>
      </c>
      <c r="D14" s="9">
        <f t="shared" si="0"/>
        <v>77815</v>
      </c>
    </row>
    <row r="15" spans="1:4">
      <c r="A15" s="1" t="s">
        <v>319</v>
      </c>
      <c r="B15" s="9">
        <f>AVERAGE(B3:B14)</f>
        <v>39479.75</v>
      </c>
      <c r="C15" s="9">
        <f>AVERAGE(C3:C14)</f>
        <v>49451.25</v>
      </c>
      <c r="D15" s="9">
        <f t="shared" si="0"/>
        <v>88931</v>
      </c>
    </row>
    <row r="16" spans="1:4">
      <c r="A16" s="77" t="s">
        <v>520</v>
      </c>
    </row>
    <row r="36" spans="1:8">
      <c r="A36" s="256" t="s">
        <v>519</v>
      </c>
      <c r="B36" s="256"/>
      <c r="C36" s="256"/>
      <c r="D36" s="256"/>
      <c r="E36" s="256"/>
      <c r="F36" s="256"/>
      <c r="G36" s="256"/>
      <c r="H36" s="256"/>
    </row>
    <row r="37" spans="1:8">
      <c r="A37" s="256"/>
      <c r="B37" s="256"/>
      <c r="C37" s="256"/>
      <c r="D37" s="256"/>
      <c r="E37" s="256"/>
      <c r="F37" s="256"/>
      <c r="G37" s="256"/>
      <c r="H37" s="256"/>
    </row>
    <row r="38" spans="1:8" ht="21.75" customHeight="1">
      <c r="A38" s="256"/>
      <c r="B38" s="256"/>
      <c r="C38" s="256"/>
      <c r="D38" s="256"/>
      <c r="E38" s="256"/>
      <c r="F38" s="256"/>
      <c r="G38" s="256"/>
      <c r="H38" s="256"/>
    </row>
  </sheetData>
  <mergeCells count="1">
    <mergeCell ref="A36:H38"/>
  </mergeCells>
  <printOptions horizontalCentered="1"/>
  <pageMargins left="0.82708333333333295" right="0.82708333333333295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4472C4"/>
  </sheetPr>
  <dimension ref="A1:AMJ36"/>
  <sheetViews>
    <sheetView zoomScaleNormal="100" workbookViewId="0"/>
  </sheetViews>
  <sheetFormatPr baseColWidth="10" defaultColWidth="8.5703125" defaultRowHeight="12.75"/>
  <cols>
    <col min="1" max="1" width="24.85546875" style="66" customWidth="1"/>
    <col min="2" max="9" width="8.5703125" style="66"/>
    <col min="10" max="24" width="11.5703125" style="66" hidden="1" customWidth="1"/>
    <col min="25" max="1024" width="8.5703125" style="66"/>
  </cols>
  <sheetData>
    <row r="1" spans="1:36" ht="11.25" customHeight="1">
      <c r="A1" s="78" t="s">
        <v>530</v>
      </c>
    </row>
    <row r="2" spans="1:36">
      <c r="B2" s="66" t="s">
        <v>35</v>
      </c>
      <c r="C2" s="66" t="s">
        <v>34</v>
      </c>
    </row>
    <row r="3" spans="1:36">
      <c r="A3" s="66" t="s">
        <v>353</v>
      </c>
      <c r="B3" s="79">
        <v>0.139012094841962</v>
      </c>
      <c r="C3" s="79">
        <v>0.25495242551863984</v>
      </c>
    </row>
    <row r="4" spans="1:36" ht="11.25" customHeight="1">
      <c r="A4" s="66" t="s">
        <v>354</v>
      </c>
      <c r="B4" s="79">
        <v>0.1192275717206816</v>
      </c>
      <c r="C4" s="79">
        <v>0.10584615384615384</v>
      </c>
    </row>
    <row r="5" spans="1:36">
      <c r="A5" s="66" t="s">
        <v>355</v>
      </c>
      <c r="B5" s="79">
        <v>0.22533376956741191</v>
      </c>
      <c r="C5" s="79">
        <v>0.25279317224562181</v>
      </c>
    </row>
    <row r="6" spans="1:36">
      <c r="A6" s="66" t="s">
        <v>356</v>
      </c>
      <c r="B6" s="79">
        <v>0.54763201134468265</v>
      </c>
      <c r="C6" s="79">
        <v>0.57516093999424278</v>
      </c>
    </row>
    <row r="7" spans="1:36">
      <c r="A7" s="66" t="s">
        <v>357</v>
      </c>
      <c r="B7" s="79">
        <v>0.57057490347764872</v>
      </c>
      <c r="C7" s="80">
        <v>0.65472444031313348</v>
      </c>
      <c r="J7" s="66" t="s">
        <v>358</v>
      </c>
    </row>
    <row r="8" spans="1:36" ht="15">
      <c r="A8" s="66" t="s">
        <v>359</v>
      </c>
      <c r="B8" s="79">
        <v>0.73956797583354106</v>
      </c>
      <c r="C8" s="79">
        <v>0.75473404609804162</v>
      </c>
      <c r="J8" s="81"/>
      <c r="K8" s="82" t="s">
        <v>360</v>
      </c>
      <c r="L8" s="82" t="s">
        <v>361</v>
      </c>
      <c r="M8" s="82" t="s">
        <v>362</v>
      </c>
      <c r="Q8" s="83"/>
      <c r="R8" s="84" t="s">
        <v>360</v>
      </c>
      <c r="S8" s="84" t="s">
        <v>361</v>
      </c>
      <c r="T8" s="84" t="s">
        <v>362</v>
      </c>
    </row>
    <row r="9" spans="1:36">
      <c r="A9" s="66" t="s">
        <v>363</v>
      </c>
      <c r="B9" s="79">
        <v>0.78561884226798773</v>
      </c>
      <c r="C9" s="79">
        <v>0.81629629140733795</v>
      </c>
      <c r="J9" s="85" t="s">
        <v>364</v>
      </c>
      <c r="K9" s="85"/>
      <c r="L9" s="85"/>
      <c r="M9" s="85"/>
      <c r="Q9" s="278" t="s">
        <v>365</v>
      </c>
      <c r="R9" s="278"/>
      <c r="S9" s="278"/>
      <c r="T9" s="278"/>
    </row>
    <row r="10" spans="1:36">
      <c r="J10" s="82" t="s">
        <v>366</v>
      </c>
      <c r="K10" s="86">
        <v>629.9</v>
      </c>
      <c r="L10" s="86">
        <v>337.1</v>
      </c>
      <c r="M10" s="86">
        <v>292.8</v>
      </c>
      <c r="Q10" s="84" t="s">
        <v>366</v>
      </c>
      <c r="R10" s="87">
        <v>22733.3</v>
      </c>
      <c r="S10" s="87">
        <v>12108.9</v>
      </c>
      <c r="T10" s="87">
        <v>10624.4</v>
      </c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>
      <c r="J11" s="82" t="s">
        <v>367</v>
      </c>
      <c r="K11" s="86">
        <v>2.2999999999999998</v>
      </c>
      <c r="L11" s="86">
        <v>1.9</v>
      </c>
      <c r="M11" s="86">
        <v>0.4</v>
      </c>
      <c r="N11" s="88">
        <f t="shared" ref="N11:P17" si="0">K11/K23</f>
        <v>0.15032679738562091</v>
      </c>
      <c r="O11" s="88">
        <f t="shared" si="0"/>
        <v>0.30645161290322576</v>
      </c>
      <c r="P11" s="88">
        <f t="shared" si="0"/>
        <v>4.4444444444444446E-2</v>
      </c>
      <c r="Q11" s="84" t="s">
        <v>367</v>
      </c>
      <c r="R11" s="87">
        <v>67.599999999999994</v>
      </c>
      <c r="S11" s="87">
        <v>35.5</v>
      </c>
      <c r="T11" s="87">
        <v>32.1</v>
      </c>
      <c r="U11" s="88">
        <f t="shared" ref="U11:W17" si="1">R11/R23</f>
        <v>0.12153901474289822</v>
      </c>
      <c r="V11" s="88">
        <f t="shared" si="1"/>
        <v>0.18923240938166311</v>
      </c>
      <c r="W11" s="88">
        <f t="shared" si="1"/>
        <v>8.7086272381985894E-2</v>
      </c>
      <c r="Z11" s="114"/>
      <c r="AA11" s="115"/>
      <c r="AB11" s="115"/>
      <c r="AC11" s="115"/>
      <c r="AD11" s="115"/>
      <c r="AE11" s="115"/>
      <c r="AF11" s="149"/>
      <c r="AG11" s="76"/>
      <c r="AH11" s="76"/>
      <c r="AI11" s="76"/>
      <c r="AJ11" s="76"/>
    </row>
    <row r="12" spans="1:36">
      <c r="J12" s="82" t="s">
        <v>368</v>
      </c>
      <c r="K12" s="86">
        <v>3.4</v>
      </c>
      <c r="L12" s="86">
        <v>2.4</v>
      </c>
      <c r="M12" s="86">
        <v>1</v>
      </c>
      <c r="N12" s="88">
        <f t="shared" si="0"/>
        <v>8.8082901554404139E-2</v>
      </c>
      <c r="O12" s="88">
        <f t="shared" si="0"/>
        <v>0.16783216783216781</v>
      </c>
      <c r="P12" s="88">
        <f t="shared" si="0"/>
        <v>4.1322314049586778E-2</v>
      </c>
      <c r="Q12" s="84" t="s">
        <v>368</v>
      </c>
      <c r="R12" s="87">
        <v>212.1</v>
      </c>
      <c r="S12" s="87">
        <v>136.6</v>
      </c>
      <c r="T12" s="87">
        <v>75.400000000000006</v>
      </c>
      <c r="U12" s="88">
        <f t="shared" si="1"/>
        <v>0.11335578002244669</v>
      </c>
      <c r="V12" s="88">
        <f t="shared" si="1"/>
        <v>0.1784920946034235</v>
      </c>
      <c r="W12" s="88">
        <f t="shared" si="1"/>
        <v>6.8185928739374221E-2</v>
      </c>
      <c r="Z12" s="116"/>
      <c r="AA12" s="115"/>
      <c r="AB12" s="115"/>
      <c r="AC12" s="115"/>
      <c r="AD12" s="115"/>
      <c r="AE12" s="115"/>
      <c r="AF12" s="149"/>
      <c r="AG12" s="76"/>
      <c r="AH12" s="76"/>
      <c r="AI12" s="76"/>
      <c r="AJ12" s="76"/>
    </row>
    <row r="13" spans="1:36">
      <c r="J13" s="82" t="s">
        <v>369</v>
      </c>
      <c r="K13" s="86">
        <v>19.100000000000001</v>
      </c>
      <c r="L13" s="86">
        <v>11.3</v>
      </c>
      <c r="M13" s="86">
        <v>7.8</v>
      </c>
      <c r="N13" s="88">
        <f t="shared" si="0"/>
        <v>0.2247058823529412</v>
      </c>
      <c r="O13" s="88">
        <f t="shared" si="0"/>
        <v>0.31129476584022042</v>
      </c>
      <c r="P13" s="88">
        <f t="shared" si="0"/>
        <v>0.1598360655737705</v>
      </c>
      <c r="Q13" s="84" t="s">
        <v>369</v>
      </c>
      <c r="R13" s="87">
        <v>1023.8</v>
      </c>
      <c r="S13" s="87">
        <v>616.79999999999995</v>
      </c>
      <c r="T13" s="87">
        <v>407</v>
      </c>
      <c r="U13" s="88">
        <f t="shared" si="1"/>
        <v>0.22405077141919247</v>
      </c>
      <c r="V13" s="88">
        <f t="shared" si="1"/>
        <v>0.30173172879366006</v>
      </c>
      <c r="W13" s="88">
        <f t="shared" si="1"/>
        <v>0.16116897002336356</v>
      </c>
      <c r="Z13" s="152"/>
      <c r="AA13" s="115"/>
      <c r="AB13" s="116"/>
      <c r="AC13" s="115"/>
      <c r="AD13" s="115"/>
      <c r="AE13" s="116"/>
      <c r="AF13" s="149"/>
      <c r="AG13" s="76"/>
      <c r="AH13" s="76"/>
      <c r="AI13" s="76"/>
      <c r="AJ13" s="76"/>
    </row>
    <row r="14" spans="1:36" ht="11.25" customHeight="1">
      <c r="J14" s="82" t="s">
        <v>370</v>
      </c>
      <c r="K14" s="86">
        <v>186.3</v>
      </c>
      <c r="L14" s="86">
        <v>117.7</v>
      </c>
      <c r="M14" s="86">
        <v>68.599999999999994</v>
      </c>
      <c r="N14" s="88">
        <f t="shared" si="0"/>
        <v>0.57482258562172173</v>
      </c>
      <c r="O14" s="88">
        <f t="shared" si="0"/>
        <v>0.63863266413456321</v>
      </c>
      <c r="P14" s="88">
        <f t="shared" si="0"/>
        <v>0.49070100143061507</v>
      </c>
      <c r="Q14" s="84" t="s">
        <v>370</v>
      </c>
      <c r="R14" s="87">
        <v>6208.4</v>
      </c>
      <c r="S14" s="87">
        <v>3801.1</v>
      </c>
      <c r="T14" s="87">
        <v>2407.3000000000002</v>
      </c>
      <c r="U14" s="88">
        <f t="shared" si="1"/>
        <v>0.54414780794783246</v>
      </c>
      <c r="V14" s="88">
        <f t="shared" si="1"/>
        <v>0.62574697505967569</v>
      </c>
      <c r="W14" s="88">
        <f t="shared" si="1"/>
        <v>0.45123619936643616</v>
      </c>
      <c r="Z14" s="115"/>
      <c r="AA14" s="115"/>
      <c r="AB14" s="153"/>
      <c r="AC14" s="153"/>
      <c r="AD14" s="153"/>
      <c r="AE14" s="115"/>
      <c r="AF14" s="149"/>
      <c r="AG14" s="76"/>
      <c r="AH14" s="76"/>
      <c r="AI14" s="76"/>
      <c r="AJ14" s="76"/>
    </row>
    <row r="15" spans="1:36">
      <c r="J15" s="82" t="s">
        <v>371</v>
      </c>
      <c r="K15" s="86">
        <v>115.7</v>
      </c>
      <c r="L15" s="86">
        <v>55.9</v>
      </c>
      <c r="M15" s="86">
        <v>59.8</v>
      </c>
      <c r="N15" s="88">
        <f t="shared" si="0"/>
        <v>0.69115890083632014</v>
      </c>
      <c r="O15" s="88">
        <f t="shared" si="0"/>
        <v>0.70580808080808077</v>
      </c>
      <c r="P15" s="88">
        <f t="shared" si="0"/>
        <v>0.67800453514739223</v>
      </c>
      <c r="Q15" s="84" t="s">
        <v>371</v>
      </c>
      <c r="R15" s="87">
        <v>3153.7</v>
      </c>
      <c r="S15" s="87">
        <v>1669.9</v>
      </c>
      <c r="T15" s="87">
        <v>1483.8</v>
      </c>
      <c r="U15" s="88">
        <f t="shared" si="1"/>
        <v>0.5655947918721641</v>
      </c>
      <c r="V15" s="88">
        <f t="shared" si="1"/>
        <v>0.60752355659038826</v>
      </c>
      <c r="W15" s="88">
        <f t="shared" si="1"/>
        <v>0.52483022071307306</v>
      </c>
      <c r="Z15" s="154"/>
      <c r="AA15" s="155"/>
      <c r="AB15" s="156"/>
      <c r="AC15" s="156"/>
      <c r="AD15" s="156"/>
      <c r="AE15" s="156"/>
      <c r="AF15" s="149"/>
      <c r="AG15" s="150"/>
      <c r="AH15" s="151"/>
      <c r="AI15" s="76"/>
      <c r="AJ15" s="76"/>
    </row>
    <row r="16" spans="1:36">
      <c r="J16" s="82" t="s">
        <v>372</v>
      </c>
      <c r="K16" s="86">
        <v>70.7</v>
      </c>
      <c r="L16" s="86">
        <v>37.4</v>
      </c>
      <c r="M16" s="86">
        <v>33.299999999999997</v>
      </c>
      <c r="N16" s="88">
        <f t="shared" si="0"/>
        <v>0.72961816305469551</v>
      </c>
      <c r="O16" s="88">
        <f t="shared" si="0"/>
        <v>0.77113402061855663</v>
      </c>
      <c r="P16" s="88">
        <f t="shared" si="0"/>
        <v>0.68944099378881984</v>
      </c>
      <c r="Q16" s="84" t="s">
        <v>372</v>
      </c>
      <c r="R16" s="87">
        <v>2341.1999999999998</v>
      </c>
      <c r="S16" s="87">
        <v>1233.0999999999999</v>
      </c>
      <c r="T16" s="87">
        <v>1108.0999999999999</v>
      </c>
      <c r="U16" s="88">
        <f t="shared" si="1"/>
        <v>0.729186781698695</v>
      </c>
      <c r="V16" s="88">
        <f t="shared" si="1"/>
        <v>0.78501400560224088</v>
      </c>
      <c r="W16" s="88">
        <f t="shared" si="1"/>
        <v>0.675711933654491</v>
      </c>
      <c r="Z16" s="115"/>
      <c r="AA16" s="155"/>
      <c r="AB16" s="156"/>
      <c r="AC16" s="156"/>
      <c r="AD16" s="156"/>
      <c r="AE16" s="156"/>
      <c r="AF16" s="149"/>
      <c r="AG16" s="150"/>
      <c r="AH16" s="151"/>
      <c r="AI16" s="76"/>
      <c r="AJ16" s="76"/>
    </row>
    <row r="17" spans="1:36">
      <c r="J17" s="82" t="s">
        <v>373</v>
      </c>
      <c r="K17" s="86">
        <v>232.5</v>
      </c>
      <c r="L17" s="86">
        <v>110.5</v>
      </c>
      <c r="M17" s="86">
        <v>121.9</v>
      </c>
      <c r="N17" s="88">
        <f t="shared" si="0"/>
        <v>0.78760162601626016</v>
      </c>
      <c r="O17" s="88">
        <f t="shared" si="0"/>
        <v>0.79496402877697847</v>
      </c>
      <c r="P17" s="88">
        <f t="shared" si="0"/>
        <v>0.78040973111395651</v>
      </c>
      <c r="Q17" s="84" t="s">
        <v>373</v>
      </c>
      <c r="R17" s="87">
        <v>9726.5</v>
      </c>
      <c r="S17" s="87">
        <v>4615.8999999999996</v>
      </c>
      <c r="T17" s="87">
        <v>5110.6000000000004</v>
      </c>
      <c r="U17" s="88">
        <f t="shared" si="1"/>
        <v>0.78527542971556819</v>
      </c>
      <c r="V17" s="88">
        <f t="shared" si="1"/>
        <v>0.78892136252542344</v>
      </c>
      <c r="W17" s="88">
        <f t="shared" si="1"/>
        <v>0.78201126208838301</v>
      </c>
      <c r="Z17" s="115"/>
      <c r="AA17" s="155"/>
      <c r="AB17" s="156"/>
      <c r="AC17" s="156"/>
      <c r="AD17" s="156"/>
      <c r="AE17" s="156"/>
      <c r="AF17" s="149"/>
      <c r="AG17" s="150"/>
      <c r="AH17" s="151"/>
      <c r="AI17" s="76"/>
      <c r="AJ17" s="76"/>
    </row>
    <row r="18" spans="1:36" ht="11.25" customHeight="1">
      <c r="Z18" s="115"/>
      <c r="AA18" s="155"/>
      <c r="AB18" s="156"/>
      <c r="AC18" s="156"/>
      <c r="AD18" s="156"/>
      <c r="AE18" s="156"/>
      <c r="AF18" s="149"/>
      <c r="AG18" s="150"/>
      <c r="AH18" s="151"/>
      <c r="AI18" s="76"/>
      <c r="AJ18" s="76"/>
    </row>
    <row r="19" spans="1:36">
      <c r="J19" s="66" t="s">
        <v>374</v>
      </c>
      <c r="Z19" s="115"/>
      <c r="AA19" s="155"/>
      <c r="AB19" s="156"/>
      <c r="AC19" s="156"/>
      <c r="AD19" s="156"/>
      <c r="AE19" s="156"/>
      <c r="AF19" s="149"/>
      <c r="AG19" s="150"/>
      <c r="AH19" s="151"/>
      <c r="AI19" s="76"/>
      <c r="AJ19" s="76"/>
    </row>
    <row r="20" spans="1:36" ht="15">
      <c r="J20" s="83"/>
      <c r="K20" s="84" t="s">
        <v>360</v>
      </c>
      <c r="L20" s="84" t="s">
        <v>361</v>
      </c>
      <c r="M20" s="84" t="s">
        <v>362</v>
      </c>
      <c r="Q20" s="83"/>
      <c r="R20" s="84" t="s">
        <v>360</v>
      </c>
      <c r="S20" s="84" t="s">
        <v>361</v>
      </c>
      <c r="T20" s="84" t="s">
        <v>362</v>
      </c>
      <c r="Z20" s="115"/>
      <c r="AA20" s="155"/>
      <c r="AB20" s="156"/>
      <c r="AC20" s="156"/>
      <c r="AD20" s="156"/>
      <c r="AE20" s="156"/>
      <c r="AF20" s="149"/>
      <c r="AG20" s="150"/>
      <c r="AH20" s="151"/>
      <c r="AI20" s="76"/>
      <c r="AJ20" s="76"/>
    </row>
    <row r="21" spans="1:36" ht="13.35" customHeight="1">
      <c r="J21" s="278" t="s">
        <v>364</v>
      </c>
      <c r="K21" s="278"/>
      <c r="L21" s="278"/>
      <c r="M21" s="278"/>
      <c r="Q21" s="278" t="s">
        <v>365</v>
      </c>
      <c r="R21" s="278"/>
      <c r="S21" s="278"/>
      <c r="T21" s="278"/>
      <c r="Z21" s="115"/>
      <c r="AA21" s="155"/>
      <c r="AB21" s="156"/>
      <c r="AC21" s="156"/>
      <c r="AD21" s="156"/>
      <c r="AE21" s="156"/>
      <c r="AF21" s="149"/>
      <c r="AG21" s="150"/>
      <c r="AH21" s="151"/>
      <c r="AI21" s="76"/>
      <c r="AJ21" s="76"/>
    </row>
    <row r="22" spans="1:36">
      <c r="J22" s="84" t="s">
        <v>366</v>
      </c>
      <c r="K22" s="87">
        <v>1022.4</v>
      </c>
      <c r="L22" s="87">
        <v>507.9</v>
      </c>
      <c r="M22" s="87">
        <v>514.5</v>
      </c>
      <c r="Q22" s="84" t="s">
        <v>366</v>
      </c>
      <c r="R22" s="87">
        <v>39578.800000000003</v>
      </c>
      <c r="S22" s="87">
        <v>19241.900000000001</v>
      </c>
      <c r="T22" s="87">
        <v>20336.900000000001</v>
      </c>
      <c r="Z22" s="154"/>
      <c r="AA22" s="115"/>
      <c r="AB22" s="156"/>
      <c r="AC22" s="156"/>
      <c r="AD22" s="156"/>
      <c r="AE22" s="156"/>
      <c r="AF22" s="149"/>
      <c r="AG22" s="150"/>
      <c r="AH22" s="151"/>
      <c r="AI22" s="76"/>
      <c r="AJ22" s="76"/>
    </row>
    <row r="23" spans="1:36">
      <c r="J23" s="84" t="s">
        <v>367</v>
      </c>
      <c r="K23" s="87">
        <v>15.3</v>
      </c>
      <c r="L23" s="87">
        <v>6.2</v>
      </c>
      <c r="M23" s="87">
        <v>9</v>
      </c>
      <c r="Q23" s="84" t="s">
        <v>367</v>
      </c>
      <c r="R23" s="87">
        <v>556.20000000000005</v>
      </c>
      <c r="S23" s="87">
        <v>187.6</v>
      </c>
      <c r="T23" s="87">
        <v>368.6</v>
      </c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</row>
    <row r="24" spans="1:36">
      <c r="J24" s="84" t="s">
        <v>368</v>
      </c>
      <c r="K24" s="87">
        <v>38.6</v>
      </c>
      <c r="L24" s="87">
        <v>14.3</v>
      </c>
      <c r="M24" s="87">
        <v>24.2</v>
      </c>
      <c r="Q24" s="84" t="s">
        <v>368</v>
      </c>
      <c r="R24" s="87">
        <v>1871.1</v>
      </c>
      <c r="S24" s="87">
        <v>765.3</v>
      </c>
      <c r="T24" s="87">
        <v>1105.8</v>
      </c>
      <c r="Z24" s="114"/>
      <c r="AA24" s="115"/>
      <c r="AB24" s="115"/>
      <c r="AC24" s="115"/>
      <c r="AD24" s="115"/>
      <c r="AE24" s="115"/>
      <c r="AF24" s="149"/>
      <c r="AG24" s="76"/>
      <c r="AH24" s="76"/>
      <c r="AI24" s="76"/>
      <c r="AJ24" s="76"/>
    </row>
    <row r="25" spans="1:36">
      <c r="J25" s="84" t="s">
        <v>369</v>
      </c>
      <c r="K25" s="87">
        <v>85</v>
      </c>
      <c r="L25" s="87">
        <v>36.299999999999997</v>
      </c>
      <c r="M25" s="87">
        <v>48.8</v>
      </c>
      <c r="Q25" s="84" t="s">
        <v>369</v>
      </c>
      <c r="R25" s="87">
        <v>4569.5</v>
      </c>
      <c r="S25" s="87">
        <v>2044.2</v>
      </c>
      <c r="T25" s="87">
        <v>2525.3000000000002</v>
      </c>
      <c r="Z25" s="116"/>
      <c r="AA25" s="115"/>
      <c r="AB25" s="115"/>
      <c r="AC25" s="115"/>
      <c r="AD25" s="115"/>
      <c r="AE25" s="115"/>
      <c r="AF25" s="149"/>
      <c r="AG25" s="76"/>
      <c r="AH25" s="76"/>
      <c r="AI25" s="76"/>
      <c r="AJ25" s="76"/>
    </row>
    <row r="26" spans="1:36">
      <c r="J26" s="84" t="s">
        <v>370</v>
      </c>
      <c r="K26" s="87">
        <v>324.10000000000002</v>
      </c>
      <c r="L26" s="87">
        <v>184.3</v>
      </c>
      <c r="M26" s="87">
        <v>139.80000000000001</v>
      </c>
      <c r="Q26" s="84" t="s">
        <v>370</v>
      </c>
      <c r="R26" s="87">
        <v>11409.4</v>
      </c>
      <c r="S26" s="87">
        <v>6074.5</v>
      </c>
      <c r="T26" s="87">
        <v>5334.9</v>
      </c>
      <c r="Z26" s="152"/>
      <c r="AA26" s="115"/>
      <c r="AB26" s="116"/>
      <c r="AC26" s="115"/>
      <c r="AD26" s="115"/>
      <c r="AE26" s="116"/>
      <c r="AF26" s="149"/>
      <c r="AG26" s="76"/>
      <c r="AH26" s="76"/>
      <c r="AI26" s="76"/>
      <c r="AJ26" s="76"/>
    </row>
    <row r="27" spans="1:36">
      <c r="J27" s="84" t="s">
        <v>371</v>
      </c>
      <c r="K27" s="87">
        <v>167.4</v>
      </c>
      <c r="L27" s="87">
        <v>79.2</v>
      </c>
      <c r="M27" s="87">
        <v>88.2</v>
      </c>
      <c r="Q27" s="84" t="s">
        <v>371</v>
      </c>
      <c r="R27" s="87">
        <v>5575.9</v>
      </c>
      <c r="S27" s="87">
        <v>2748.7</v>
      </c>
      <c r="T27" s="87">
        <v>2827.2</v>
      </c>
      <c r="Z27" s="115"/>
      <c r="AA27" s="115"/>
      <c r="AB27" s="116"/>
      <c r="AC27" s="116"/>
      <c r="AD27" s="153"/>
      <c r="AE27" s="115"/>
      <c r="AF27" s="149"/>
      <c r="AG27" s="76"/>
      <c r="AH27" s="76"/>
      <c r="AI27" s="76"/>
      <c r="AJ27" s="76"/>
    </row>
    <row r="28" spans="1:36">
      <c r="J28" s="84" t="s">
        <v>372</v>
      </c>
      <c r="K28" s="87">
        <v>96.9</v>
      </c>
      <c r="L28" s="87">
        <v>48.5</v>
      </c>
      <c r="M28" s="87">
        <v>48.3</v>
      </c>
      <c r="Q28" s="84" t="s">
        <v>372</v>
      </c>
      <c r="R28" s="87">
        <v>3210.7</v>
      </c>
      <c r="S28" s="87">
        <v>1570.8</v>
      </c>
      <c r="T28" s="87">
        <v>1639.9</v>
      </c>
      <c r="Z28" s="154"/>
      <c r="AA28" s="155"/>
      <c r="AB28" s="157"/>
      <c r="AC28" s="157"/>
      <c r="AD28" s="156"/>
      <c r="AE28" s="156"/>
      <c r="AF28" s="149"/>
      <c r="AG28" s="150"/>
      <c r="AH28" s="151"/>
      <c r="AI28" s="76"/>
      <c r="AJ28" s="76"/>
    </row>
    <row r="29" spans="1:36">
      <c r="J29" s="84" t="s">
        <v>373</v>
      </c>
      <c r="K29" s="87">
        <v>295.2</v>
      </c>
      <c r="L29" s="87">
        <v>139</v>
      </c>
      <c r="M29" s="87">
        <v>156.19999999999999</v>
      </c>
      <c r="Q29" s="84" t="s">
        <v>373</v>
      </c>
      <c r="R29" s="87">
        <v>12386.1</v>
      </c>
      <c r="S29" s="87">
        <v>5850.9</v>
      </c>
      <c r="T29" s="87">
        <v>6535.2</v>
      </c>
      <c r="Z29" s="115"/>
      <c r="AA29" s="155"/>
      <c r="AB29" s="157"/>
      <c r="AC29" s="157"/>
      <c r="AD29" s="156"/>
      <c r="AE29" s="156"/>
      <c r="AF29" s="149"/>
      <c r="AG29" s="150"/>
      <c r="AH29" s="151"/>
      <c r="AI29" s="76"/>
      <c r="AJ29" s="76"/>
    </row>
    <row r="30" spans="1:36">
      <c r="Z30" s="115"/>
      <c r="AA30" s="155"/>
      <c r="AB30" s="157"/>
      <c r="AC30" s="157"/>
      <c r="AD30" s="156"/>
      <c r="AE30" s="156"/>
      <c r="AF30" s="149"/>
      <c r="AG30" s="150"/>
      <c r="AH30" s="151"/>
      <c r="AI30" s="76"/>
      <c r="AJ30" s="76"/>
    </row>
    <row r="31" spans="1:36" ht="12.75" customHeight="1">
      <c r="A31" s="279" t="s">
        <v>531</v>
      </c>
      <c r="B31" s="279"/>
      <c r="C31" s="279"/>
      <c r="D31" s="279"/>
      <c r="E31" s="279"/>
      <c r="F31" s="279"/>
      <c r="G31" s="279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4"/>
      <c r="Z31" s="115"/>
      <c r="AA31" s="155"/>
      <c r="AB31" s="156"/>
      <c r="AC31" s="156"/>
      <c r="AD31" s="156"/>
      <c r="AE31" s="156"/>
      <c r="AF31" s="149"/>
      <c r="AG31" s="150"/>
      <c r="AH31" s="151"/>
      <c r="AI31" s="76"/>
      <c r="AJ31" s="76"/>
    </row>
    <row r="32" spans="1:36">
      <c r="A32" s="279"/>
      <c r="B32" s="279"/>
      <c r="C32" s="279"/>
      <c r="D32" s="279"/>
      <c r="E32" s="279"/>
      <c r="F32" s="279"/>
      <c r="G32" s="279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4"/>
      <c r="Z32" s="115"/>
      <c r="AA32" s="155"/>
      <c r="AB32" s="156"/>
      <c r="AC32" s="156"/>
      <c r="AD32" s="156"/>
      <c r="AE32" s="156"/>
      <c r="AF32" s="149"/>
      <c r="AG32" s="150"/>
      <c r="AH32" s="151"/>
      <c r="AI32" s="76"/>
      <c r="AJ32" s="76"/>
    </row>
    <row r="33" spans="1:36">
      <c r="A33" s="279"/>
      <c r="B33" s="279"/>
      <c r="C33" s="279"/>
      <c r="D33" s="279"/>
      <c r="E33" s="279"/>
      <c r="F33" s="279"/>
      <c r="G33" s="279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4"/>
      <c r="Z33" s="115"/>
      <c r="AA33" s="155"/>
      <c r="AB33" s="156"/>
      <c r="AC33" s="156"/>
      <c r="AD33" s="156"/>
      <c r="AE33" s="156"/>
      <c r="AF33" s="149"/>
      <c r="AG33" s="150"/>
      <c r="AH33" s="151"/>
      <c r="AI33" s="76"/>
      <c r="AJ33" s="76"/>
    </row>
    <row r="34" spans="1:36">
      <c r="A34" s="163"/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4"/>
      <c r="Z34" s="115"/>
      <c r="AA34" s="155"/>
      <c r="AB34" s="156"/>
      <c r="AC34" s="156"/>
      <c r="AD34" s="156"/>
      <c r="AE34" s="156"/>
      <c r="AF34" s="149"/>
      <c r="AG34" s="150"/>
      <c r="AH34" s="151"/>
      <c r="AI34" s="76"/>
      <c r="AJ34" s="76"/>
    </row>
    <row r="35" spans="1:36">
      <c r="Z35" s="154"/>
      <c r="AA35" s="115"/>
      <c r="AB35" s="156"/>
      <c r="AC35" s="156"/>
      <c r="AD35" s="156"/>
      <c r="AE35" s="156"/>
      <c r="AF35" s="149"/>
      <c r="AG35" s="150"/>
      <c r="AH35" s="151"/>
      <c r="AI35" s="76"/>
      <c r="AJ35" s="76"/>
    </row>
    <row r="36" spans="1:36"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</row>
  </sheetData>
  <mergeCells count="4">
    <mergeCell ref="Q9:T9"/>
    <mergeCell ref="J21:M21"/>
    <mergeCell ref="Q21:T21"/>
    <mergeCell ref="A31:G33"/>
  </mergeCells>
  <printOptions horizontalCentered="1"/>
  <pageMargins left="0.74791666666666701" right="0.74791666666666701" top="0.98402777777777795" bottom="0.98402777777777795" header="0.51180555555555496" footer="0.51180555555555496"/>
  <pageSetup paperSize="9" orientation="portrait" horizontalDpi="300" verticalDpi="30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4472C4"/>
  </sheetPr>
  <dimension ref="A1:AMJ50"/>
  <sheetViews>
    <sheetView zoomScaleNormal="100" workbookViewId="0"/>
  </sheetViews>
  <sheetFormatPr baseColWidth="10" defaultColWidth="8.5703125" defaultRowHeight="12.75"/>
  <cols>
    <col min="1" max="1" width="25.85546875" style="66" customWidth="1"/>
    <col min="2" max="1024" width="8.5703125" style="66"/>
  </cols>
  <sheetData>
    <row r="1" spans="1:21" ht="11.25" customHeight="1">
      <c r="A1" s="78" t="s">
        <v>532</v>
      </c>
    </row>
    <row r="2" spans="1:21">
      <c r="B2" s="66" t="s">
        <v>35</v>
      </c>
      <c r="C2" s="66" t="s">
        <v>34</v>
      </c>
    </row>
    <row r="3" spans="1:21">
      <c r="A3" s="66" t="s">
        <v>353</v>
      </c>
      <c r="B3" s="79">
        <v>0.22634272405973566</v>
      </c>
      <c r="C3" s="79">
        <v>0.44575786463298378</v>
      </c>
    </row>
    <row r="4" spans="1:21" ht="11.25" customHeight="1">
      <c r="A4" s="66" t="s">
        <v>354</v>
      </c>
      <c r="B4" s="79">
        <v>0.18516875005232886</v>
      </c>
      <c r="C4" s="79">
        <v>0.16946408792706824</v>
      </c>
    </row>
    <row r="5" spans="1:21">
      <c r="A5" s="66" t="s">
        <v>355</v>
      </c>
      <c r="B5" s="79">
        <v>0.31426529026435401</v>
      </c>
      <c r="C5" s="79">
        <v>0.37290381772771292</v>
      </c>
    </row>
    <row r="6" spans="1:21">
      <c r="A6" s="66" t="s">
        <v>356</v>
      </c>
      <c r="B6" s="79">
        <v>0.62702129006624763</v>
      </c>
      <c r="C6" s="79">
        <v>0.64324088334808815</v>
      </c>
    </row>
    <row r="7" spans="1:21">
      <c r="A7" s="66" t="s">
        <v>357</v>
      </c>
      <c r="B7" s="79">
        <v>0.60627771906920536</v>
      </c>
      <c r="C7" s="80">
        <v>0.67273216979099337</v>
      </c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</row>
    <row r="8" spans="1:21">
      <c r="A8" s="66" t="s">
        <v>359</v>
      </c>
      <c r="B8" s="79">
        <v>0.78757886487948736</v>
      </c>
      <c r="C8" s="79">
        <v>0.78348732817494282</v>
      </c>
      <c r="K8" s="118"/>
      <c r="L8" s="117"/>
      <c r="M8" s="117"/>
      <c r="N8" s="117"/>
      <c r="O8" s="117"/>
      <c r="P8" s="117"/>
      <c r="Q8" s="117"/>
      <c r="R8" s="76"/>
      <c r="S8" s="76"/>
      <c r="T8" s="76"/>
      <c r="U8" s="76"/>
    </row>
    <row r="9" spans="1:21">
      <c r="A9" s="66" t="s">
        <v>363</v>
      </c>
      <c r="B9" s="79">
        <v>0.7845646566606751</v>
      </c>
      <c r="C9" s="79">
        <v>0.80450049957282899</v>
      </c>
      <c r="K9" s="119"/>
      <c r="L9" s="117"/>
      <c r="M9" s="117"/>
      <c r="N9" s="117"/>
      <c r="O9" s="117"/>
      <c r="P9" s="117"/>
      <c r="Q9" s="117"/>
      <c r="R9" s="76"/>
      <c r="S9" s="76"/>
      <c r="T9" s="76"/>
      <c r="U9" s="76"/>
    </row>
    <row r="10" spans="1:21">
      <c r="K10" s="158"/>
      <c r="L10" s="117"/>
      <c r="M10" s="117"/>
      <c r="N10" s="119"/>
      <c r="O10" s="117"/>
      <c r="P10" s="117"/>
      <c r="Q10" s="119"/>
      <c r="R10" s="76"/>
      <c r="S10" s="76"/>
      <c r="T10" s="76"/>
      <c r="U10" s="76"/>
    </row>
    <row r="11" spans="1:21">
      <c r="K11" s="117"/>
      <c r="L11" s="117"/>
      <c r="M11" s="117"/>
      <c r="N11" s="159"/>
      <c r="O11" s="159"/>
      <c r="P11" s="159"/>
      <c r="Q11" s="117"/>
      <c r="R11" s="76"/>
      <c r="S11" s="76"/>
      <c r="T11" s="76"/>
      <c r="U11" s="76"/>
    </row>
    <row r="12" spans="1:21" ht="12" customHeight="1">
      <c r="K12" s="158"/>
      <c r="L12" s="158"/>
      <c r="M12" s="160"/>
      <c r="N12" s="161"/>
      <c r="O12" s="161"/>
      <c r="P12" s="161"/>
      <c r="Q12" s="161"/>
      <c r="R12" s="76"/>
      <c r="S12" s="150"/>
      <c r="T12" s="151"/>
      <c r="U12" s="76"/>
    </row>
    <row r="13" spans="1:21">
      <c r="K13" s="117"/>
      <c r="L13" s="117"/>
      <c r="M13" s="160"/>
      <c r="N13" s="161"/>
      <c r="O13" s="161"/>
      <c r="P13" s="161"/>
      <c r="Q13" s="161"/>
      <c r="R13" s="76"/>
      <c r="S13" s="150"/>
      <c r="T13" s="151"/>
      <c r="U13" s="76"/>
    </row>
    <row r="14" spans="1:21">
      <c r="K14" s="117"/>
      <c r="L14" s="117"/>
      <c r="M14" s="160"/>
      <c r="N14" s="161"/>
      <c r="O14" s="161"/>
      <c r="P14" s="161"/>
      <c r="Q14" s="161"/>
      <c r="R14" s="76"/>
      <c r="S14" s="150"/>
      <c r="T14" s="151"/>
      <c r="U14" s="76"/>
    </row>
    <row r="15" spans="1:21">
      <c r="K15" s="117"/>
      <c r="L15" s="117"/>
      <c r="M15" s="160"/>
      <c r="N15" s="161"/>
      <c r="O15" s="161"/>
      <c r="P15" s="161"/>
      <c r="Q15" s="161"/>
      <c r="R15" s="76"/>
      <c r="S15" s="150"/>
      <c r="T15" s="151"/>
      <c r="U15" s="76"/>
    </row>
    <row r="16" spans="1:21">
      <c r="K16" s="117"/>
      <c r="L16" s="117"/>
      <c r="M16" s="160"/>
      <c r="N16" s="161"/>
      <c r="O16" s="161"/>
      <c r="P16" s="161"/>
      <c r="Q16" s="161"/>
      <c r="R16" s="76"/>
      <c r="S16" s="150"/>
      <c r="T16" s="151"/>
      <c r="U16" s="76"/>
    </row>
    <row r="17" spans="1:21">
      <c r="K17" s="117"/>
      <c r="L17" s="117"/>
      <c r="M17" s="160"/>
      <c r="N17" s="161"/>
      <c r="O17" s="161"/>
      <c r="P17" s="161"/>
      <c r="Q17" s="161"/>
      <c r="R17" s="76"/>
      <c r="S17" s="150"/>
      <c r="T17" s="151"/>
      <c r="U17" s="76"/>
    </row>
    <row r="18" spans="1:21">
      <c r="K18" s="117"/>
      <c r="L18" s="117"/>
      <c r="M18" s="160"/>
      <c r="N18" s="161"/>
      <c r="O18" s="161"/>
      <c r="P18" s="161"/>
      <c r="Q18" s="161"/>
      <c r="R18" s="76"/>
      <c r="S18" s="150"/>
      <c r="T18" s="151"/>
      <c r="U18" s="76"/>
    </row>
    <row r="19" spans="1:21">
      <c r="K19" s="117"/>
      <c r="L19" s="158"/>
      <c r="M19" s="117"/>
      <c r="N19" s="161"/>
      <c r="O19" s="161"/>
      <c r="P19" s="161"/>
      <c r="Q19" s="161"/>
      <c r="R19" s="76"/>
      <c r="S19" s="150"/>
      <c r="T19" s="151"/>
      <c r="U19" s="76"/>
    </row>
    <row r="20" spans="1:21">
      <c r="K20" s="158"/>
      <c r="L20" s="158"/>
      <c r="M20" s="160"/>
      <c r="N20" s="161"/>
      <c r="O20" s="161"/>
      <c r="P20" s="161"/>
      <c r="Q20" s="161"/>
      <c r="R20" s="76"/>
      <c r="S20" s="150"/>
      <c r="T20" s="151"/>
      <c r="U20" s="76"/>
    </row>
    <row r="21" spans="1:21" ht="11.25" customHeight="1">
      <c r="K21" s="117"/>
      <c r="L21" s="117"/>
      <c r="M21" s="160"/>
      <c r="N21" s="161"/>
      <c r="O21" s="161"/>
      <c r="P21" s="161"/>
      <c r="Q21" s="161"/>
      <c r="R21" s="76"/>
      <c r="S21" s="150"/>
      <c r="T21" s="151"/>
      <c r="U21" s="76"/>
    </row>
    <row r="22" spans="1:21">
      <c r="K22" s="117"/>
      <c r="L22" s="117"/>
      <c r="M22" s="160"/>
      <c r="N22" s="161"/>
      <c r="O22" s="161"/>
      <c r="P22" s="161"/>
      <c r="Q22" s="161"/>
      <c r="R22" s="76"/>
      <c r="S22" s="150"/>
      <c r="T22" s="151"/>
      <c r="U22" s="76"/>
    </row>
    <row r="23" spans="1:21">
      <c r="K23" s="117"/>
      <c r="L23" s="117"/>
      <c r="M23" s="160"/>
      <c r="N23" s="161"/>
      <c r="O23" s="161"/>
      <c r="P23" s="161"/>
      <c r="Q23" s="161"/>
      <c r="R23" s="76"/>
      <c r="S23" s="150"/>
      <c r="T23" s="151"/>
      <c r="U23" s="76"/>
    </row>
    <row r="24" spans="1:21">
      <c r="K24" s="117"/>
      <c r="L24" s="117"/>
      <c r="M24" s="160"/>
      <c r="N24" s="161"/>
      <c r="O24" s="161"/>
      <c r="P24" s="161"/>
      <c r="Q24" s="161"/>
      <c r="R24" s="76"/>
      <c r="S24" s="150"/>
      <c r="T24" s="151"/>
      <c r="U24" s="76"/>
    </row>
    <row r="25" spans="1:21" ht="11.25" customHeight="1">
      <c r="K25" s="117"/>
      <c r="L25" s="117"/>
      <c r="M25" s="160"/>
      <c r="N25" s="161"/>
      <c r="O25" s="161"/>
      <c r="P25" s="161"/>
      <c r="Q25" s="161"/>
      <c r="R25" s="76"/>
      <c r="S25" s="150"/>
      <c r="T25" s="151"/>
      <c r="U25" s="76"/>
    </row>
    <row r="26" spans="1:21">
      <c r="K26" s="117"/>
      <c r="L26" s="117"/>
      <c r="M26" s="160"/>
      <c r="N26" s="161"/>
      <c r="O26" s="161"/>
      <c r="P26" s="161"/>
      <c r="Q26" s="161"/>
      <c r="R26" s="76"/>
      <c r="S26" s="150"/>
      <c r="T26" s="151"/>
      <c r="U26" s="76"/>
    </row>
    <row r="27" spans="1:21">
      <c r="K27" s="117"/>
      <c r="L27" s="158"/>
      <c r="M27" s="117"/>
      <c r="N27" s="161"/>
      <c r="O27" s="161"/>
      <c r="P27" s="161"/>
      <c r="Q27" s="161"/>
      <c r="R27" s="76"/>
      <c r="S27" s="150"/>
      <c r="T27" s="151"/>
      <c r="U27" s="76"/>
    </row>
    <row r="28" spans="1:21"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</row>
    <row r="29" spans="1:21"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</row>
    <row r="30" spans="1:21">
      <c r="K30" s="118"/>
      <c r="L30" s="117"/>
      <c r="M30" s="117"/>
      <c r="N30" s="117"/>
      <c r="O30" s="117"/>
      <c r="P30" s="117"/>
      <c r="Q30" s="117"/>
      <c r="R30" s="76"/>
      <c r="S30" s="76"/>
      <c r="T30" s="76"/>
      <c r="U30" s="76"/>
    </row>
    <row r="31" spans="1:21">
      <c r="K31" s="119"/>
      <c r="L31" s="117"/>
      <c r="M31" s="117"/>
      <c r="N31" s="117"/>
      <c r="O31" s="117"/>
      <c r="P31" s="117"/>
      <c r="Q31" s="117"/>
      <c r="R31" s="76"/>
      <c r="S31" s="76"/>
      <c r="T31" s="76"/>
      <c r="U31" s="76"/>
    </row>
    <row r="32" spans="1:21">
      <c r="A32" s="279" t="s">
        <v>533</v>
      </c>
      <c r="B32" s="279"/>
      <c r="C32" s="279"/>
      <c r="D32" s="279"/>
      <c r="E32" s="279"/>
      <c r="F32" s="279"/>
      <c r="G32" s="279"/>
      <c r="K32" s="158"/>
      <c r="L32" s="117"/>
      <c r="M32" s="117"/>
      <c r="N32" s="119"/>
      <c r="O32" s="117"/>
      <c r="P32" s="117"/>
      <c r="Q32" s="119"/>
      <c r="R32" s="76"/>
      <c r="S32" s="76"/>
      <c r="T32" s="76"/>
      <c r="U32" s="76"/>
    </row>
    <row r="33" spans="1:21" ht="12" customHeight="1">
      <c r="A33" s="279"/>
      <c r="B33" s="279"/>
      <c r="C33" s="279"/>
      <c r="D33" s="279"/>
      <c r="E33" s="279"/>
      <c r="F33" s="279"/>
      <c r="G33" s="279"/>
      <c r="K33" s="117"/>
      <c r="L33" s="117"/>
      <c r="M33" s="117"/>
      <c r="N33" s="159"/>
      <c r="O33" s="159"/>
      <c r="P33" s="159"/>
      <c r="Q33" s="117"/>
      <c r="R33" s="76"/>
      <c r="S33" s="76"/>
      <c r="T33" s="76"/>
      <c r="U33" s="76"/>
    </row>
    <row r="34" spans="1:21">
      <c r="A34" s="279"/>
      <c r="B34" s="279"/>
      <c r="C34" s="279"/>
      <c r="D34" s="279"/>
      <c r="E34" s="279"/>
      <c r="F34" s="279"/>
      <c r="G34" s="279"/>
      <c r="K34" s="158"/>
      <c r="L34" s="158"/>
      <c r="M34" s="160"/>
      <c r="N34" s="161"/>
      <c r="O34" s="161"/>
      <c r="P34" s="161"/>
      <c r="Q34" s="161"/>
      <c r="R34" s="76"/>
      <c r="S34" s="150"/>
      <c r="T34" s="151"/>
      <c r="U34" s="76"/>
    </row>
    <row r="35" spans="1:21">
      <c r="K35" s="117"/>
      <c r="L35" s="117"/>
      <c r="M35" s="160"/>
      <c r="N35" s="161"/>
      <c r="O35" s="161"/>
      <c r="P35" s="161"/>
      <c r="Q35" s="161"/>
      <c r="R35" s="76"/>
      <c r="S35" s="150"/>
      <c r="T35" s="151"/>
      <c r="U35" s="76"/>
    </row>
    <row r="36" spans="1:21">
      <c r="K36" s="117"/>
      <c r="L36" s="117"/>
      <c r="M36" s="160"/>
      <c r="N36" s="161"/>
      <c r="O36" s="161"/>
      <c r="P36" s="161"/>
      <c r="Q36" s="161"/>
      <c r="R36" s="76"/>
      <c r="S36" s="150"/>
      <c r="T36" s="151"/>
      <c r="U36" s="76"/>
    </row>
    <row r="37" spans="1:21">
      <c r="K37" s="117"/>
      <c r="L37" s="117"/>
      <c r="M37" s="160"/>
      <c r="N37" s="161"/>
      <c r="O37" s="161"/>
      <c r="P37" s="161"/>
      <c r="Q37" s="161"/>
      <c r="R37" s="76"/>
      <c r="S37" s="150"/>
      <c r="T37" s="151"/>
      <c r="U37" s="76"/>
    </row>
    <row r="38" spans="1:21">
      <c r="K38" s="117"/>
      <c r="L38" s="117"/>
      <c r="M38" s="160"/>
      <c r="N38" s="161"/>
      <c r="O38" s="161"/>
      <c r="P38" s="161"/>
      <c r="Q38" s="161"/>
      <c r="R38" s="76"/>
      <c r="S38" s="150"/>
      <c r="T38" s="151"/>
      <c r="U38" s="76"/>
    </row>
    <row r="39" spans="1:21">
      <c r="K39" s="117"/>
      <c r="L39" s="117"/>
      <c r="M39" s="160"/>
      <c r="N39" s="161"/>
      <c r="O39" s="161"/>
      <c r="P39" s="161"/>
      <c r="Q39" s="161"/>
      <c r="R39" s="76"/>
      <c r="S39" s="150"/>
      <c r="T39" s="151"/>
      <c r="U39" s="76"/>
    </row>
    <row r="40" spans="1:21">
      <c r="K40" s="117"/>
      <c r="L40" s="117"/>
      <c r="M40" s="160"/>
      <c r="N40" s="161"/>
      <c r="O40" s="161"/>
      <c r="P40" s="161"/>
      <c r="Q40" s="161"/>
      <c r="R40" s="76"/>
      <c r="S40" s="150"/>
      <c r="T40" s="151"/>
      <c r="U40" s="76"/>
    </row>
    <row r="41" spans="1:21">
      <c r="K41" s="117"/>
      <c r="L41" s="158"/>
      <c r="M41" s="117"/>
      <c r="N41" s="161"/>
      <c r="O41" s="161"/>
      <c r="P41" s="161"/>
      <c r="Q41" s="161"/>
      <c r="R41" s="76"/>
      <c r="S41" s="150"/>
      <c r="T41" s="151"/>
      <c r="U41" s="76"/>
    </row>
    <row r="42" spans="1:21">
      <c r="K42" s="158"/>
      <c r="L42" s="158"/>
      <c r="M42" s="160"/>
      <c r="N42" s="161"/>
      <c r="O42" s="161"/>
      <c r="P42" s="161"/>
      <c r="Q42" s="161"/>
      <c r="R42" s="76"/>
      <c r="S42" s="150"/>
      <c r="T42" s="151"/>
      <c r="U42" s="76"/>
    </row>
    <row r="43" spans="1:21">
      <c r="K43" s="117"/>
      <c r="L43" s="117"/>
      <c r="M43" s="160"/>
      <c r="N43" s="161"/>
      <c r="O43" s="161"/>
      <c r="P43" s="161"/>
      <c r="Q43" s="161"/>
      <c r="R43" s="76"/>
      <c r="S43" s="150"/>
      <c r="T43" s="151"/>
      <c r="U43" s="76"/>
    </row>
    <row r="44" spans="1:21">
      <c r="K44" s="117"/>
      <c r="L44" s="117"/>
      <c r="M44" s="160"/>
      <c r="N44" s="161"/>
      <c r="O44" s="161"/>
      <c r="P44" s="161"/>
      <c r="Q44" s="161"/>
      <c r="R44" s="76"/>
      <c r="S44" s="150"/>
      <c r="T44" s="151"/>
      <c r="U44" s="76"/>
    </row>
    <row r="45" spans="1:21">
      <c r="K45" s="117"/>
      <c r="L45" s="117"/>
      <c r="M45" s="160"/>
      <c r="N45" s="161"/>
      <c r="O45" s="161"/>
      <c r="P45" s="161"/>
      <c r="Q45" s="161"/>
      <c r="R45" s="76"/>
      <c r="S45" s="150"/>
      <c r="T45" s="151"/>
      <c r="U45" s="76"/>
    </row>
    <row r="46" spans="1:21">
      <c r="K46" s="117"/>
      <c r="L46" s="117"/>
      <c r="M46" s="160"/>
      <c r="N46" s="161"/>
      <c r="O46" s="161"/>
      <c r="P46" s="161"/>
      <c r="Q46" s="161"/>
      <c r="R46" s="76"/>
      <c r="S46" s="150"/>
      <c r="T46" s="151"/>
      <c r="U46" s="76"/>
    </row>
    <row r="47" spans="1:21">
      <c r="K47" s="117"/>
      <c r="L47" s="117"/>
      <c r="M47" s="160"/>
      <c r="N47" s="161"/>
      <c r="O47" s="161"/>
      <c r="P47" s="161"/>
      <c r="Q47" s="161"/>
      <c r="R47" s="76"/>
      <c r="S47" s="150"/>
      <c r="T47" s="151"/>
      <c r="U47" s="76"/>
    </row>
    <row r="48" spans="1:21">
      <c r="K48" s="117"/>
      <c r="L48" s="117"/>
      <c r="M48" s="160"/>
      <c r="N48" s="161"/>
      <c r="O48" s="161"/>
      <c r="P48" s="161"/>
      <c r="Q48" s="161"/>
      <c r="R48" s="76"/>
      <c r="S48" s="150"/>
      <c r="T48" s="151"/>
      <c r="U48" s="76"/>
    </row>
    <row r="49" spans="11:21">
      <c r="K49" s="117"/>
      <c r="L49" s="158"/>
      <c r="M49" s="117"/>
      <c r="N49" s="161"/>
      <c r="O49" s="161"/>
      <c r="P49" s="161"/>
      <c r="Q49" s="161"/>
      <c r="R49" s="76"/>
      <c r="S49" s="150"/>
      <c r="T49" s="151"/>
      <c r="U49" s="76"/>
    </row>
    <row r="50" spans="11:21"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</row>
  </sheetData>
  <mergeCells count="1">
    <mergeCell ref="A32:G34"/>
  </mergeCells>
  <printOptions horizontalCentered="1"/>
  <pageMargins left="0.74791666666666701" right="0.74791666666666701" top="0.98402777777777795" bottom="0.98402777777777795" header="0.51180555555555496" footer="0.51180555555555496"/>
  <pageSetup paperSize="9" orientation="portrait" horizontalDpi="300" verticalDpi="30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4472C4"/>
  </sheetPr>
  <dimension ref="A1:AMJ37"/>
  <sheetViews>
    <sheetView zoomScaleNormal="100" workbookViewId="0"/>
  </sheetViews>
  <sheetFormatPr baseColWidth="10" defaultColWidth="8.5703125" defaultRowHeight="12.75"/>
  <cols>
    <col min="1" max="1" width="35" style="66" customWidth="1"/>
    <col min="2" max="1024" width="8.5703125" style="66"/>
  </cols>
  <sheetData>
    <row r="1" spans="1:3">
      <c r="A1" s="78" t="s">
        <v>440</v>
      </c>
    </row>
    <row r="3" spans="1:3">
      <c r="B3" s="66" t="s">
        <v>35</v>
      </c>
      <c r="C3" s="66" t="s">
        <v>34</v>
      </c>
    </row>
    <row r="4" spans="1:3">
      <c r="A4" s="66" t="s">
        <v>375</v>
      </c>
      <c r="B4" s="79">
        <v>8.6547371392453221E-2</v>
      </c>
      <c r="C4" s="79">
        <v>0.12287184901676125</v>
      </c>
    </row>
    <row r="5" spans="1:3">
      <c r="A5" s="66" t="s">
        <v>354</v>
      </c>
      <c r="B5" s="79">
        <v>7.3077283683427155E-2</v>
      </c>
      <c r="C5" s="79">
        <v>6.677813773644059E-2</v>
      </c>
    </row>
    <row r="6" spans="1:3">
      <c r="A6" s="66" t="s">
        <v>355</v>
      </c>
      <c r="B6" s="79">
        <v>0.15387420908897978</v>
      </c>
      <c r="C6" s="79">
        <v>0.16034756683600415</v>
      </c>
    </row>
    <row r="7" spans="1:3">
      <c r="A7" s="66" t="s">
        <v>356</v>
      </c>
      <c r="B7" s="79">
        <v>0.45825412869661392</v>
      </c>
      <c r="C7" s="79">
        <v>0.49541147557285525</v>
      </c>
    </row>
    <row r="8" spans="1:3">
      <c r="A8" s="66" t="s">
        <v>357</v>
      </c>
      <c r="B8" s="79">
        <v>0.53585418498680948</v>
      </c>
      <c r="C8" s="80">
        <v>0.63523787313432833</v>
      </c>
    </row>
    <row r="9" spans="1:3">
      <c r="A9" s="66" t="s">
        <v>359</v>
      </c>
      <c r="B9" s="79">
        <v>0.69236434459859164</v>
      </c>
      <c r="C9" s="79">
        <v>0.72027708599292639</v>
      </c>
    </row>
    <row r="10" spans="1:3">
      <c r="A10" s="66" t="s">
        <v>363</v>
      </c>
      <c r="B10" s="79">
        <v>0.78655237843085346</v>
      </c>
      <c r="C10" s="79">
        <v>0.82617580711669536</v>
      </c>
    </row>
    <row r="34" spans="1:6" ht="12.75" customHeight="1">
      <c r="A34" s="279" t="s">
        <v>534</v>
      </c>
      <c r="B34" s="279"/>
      <c r="C34" s="279"/>
      <c r="D34" s="279"/>
      <c r="E34" s="279"/>
      <c r="F34" s="279"/>
    </row>
    <row r="35" spans="1:6">
      <c r="A35" s="279"/>
      <c r="B35" s="279"/>
      <c r="C35" s="279"/>
      <c r="D35" s="279"/>
      <c r="E35" s="279"/>
      <c r="F35" s="279"/>
    </row>
    <row r="36" spans="1:6">
      <c r="A36" s="279"/>
      <c r="B36" s="279"/>
      <c r="C36" s="279"/>
      <c r="D36" s="279"/>
      <c r="E36" s="279"/>
      <c r="F36" s="279"/>
    </row>
    <row r="37" spans="1:6">
      <c r="A37" s="163"/>
      <c r="B37" s="163"/>
      <c r="C37" s="163"/>
      <c r="D37" s="163"/>
      <c r="E37" s="163"/>
      <c r="F37" s="163"/>
    </row>
  </sheetData>
  <mergeCells count="1">
    <mergeCell ref="A34:F36"/>
  </mergeCells>
  <printOptions horizontalCentered="1"/>
  <pageMargins left="0.74791666666666701" right="0.74791666666666701" top="0.98402777777777795" bottom="0.98402777777777795" header="0.51180555555555496" footer="0.51180555555555496"/>
  <pageSetup paperSize="9" orientation="portrait" horizontalDpi="300" verticalDpi="30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4472C4"/>
  </sheetPr>
  <dimension ref="A1:AMB34"/>
  <sheetViews>
    <sheetView zoomScaleNormal="100" workbookViewId="0"/>
  </sheetViews>
  <sheetFormatPr baseColWidth="10" defaultColWidth="8.5703125" defaultRowHeight="12.75"/>
  <cols>
    <col min="1" max="1" width="11.85546875" style="1" customWidth="1"/>
    <col min="2" max="14" width="8.5703125" style="1"/>
    <col min="15" max="15" width="17.28515625" style="1" customWidth="1"/>
    <col min="16" max="1016" width="8.5703125" style="1"/>
    <col min="1017" max="1019" width="8.85546875" customWidth="1"/>
  </cols>
  <sheetData>
    <row r="1" spans="1:20">
      <c r="A1" s="41" t="s">
        <v>441</v>
      </c>
    </row>
    <row r="2" spans="1:20">
      <c r="N2" s="125"/>
      <c r="O2" s="125"/>
      <c r="P2" s="125"/>
      <c r="Q2" s="125"/>
      <c r="R2" s="125"/>
      <c r="S2" s="125"/>
      <c r="T2" s="125"/>
    </row>
    <row r="3" spans="1:20">
      <c r="B3" s="1" t="s">
        <v>30</v>
      </c>
      <c r="C3" s="1" t="s">
        <v>29</v>
      </c>
      <c r="N3" s="125"/>
      <c r="O3" s="126"/>
      <c r="P3" s="127"/>
      <c r="Q3" s="127"/>
      <c r="R3" s="127"/>
      <c r="S3" s="125"/>
      <c r="T3" s="125"/>
    </row>
    <row r="4" spans="1:20">
      <c r="A4" s="53" t="s">
        <v>35</v>
      </c>
      <c r="B4" s="47">
        <v>16.71</v>
      </c>
      <c r="C4" s="47">
        <v>13.05</v>
      </c>
      <c r="D4" s="47">
        <f t="shared" ref="D4:D23" si="0">B4-C4</f>
        <v>3.66</v>
      </c>
      <c r="N4" s="125"/>
      <c r="O4" s="126"/>
      <c r="P4" s="128"/>
      <c r="Q4" s="128"/>
      <c r="R4" s="128"/>
      <c r="S4" s="125"/>
      <c r="T4" s="125"/>
    </row>
    <row r="5" spans="1:20">
      <c r="A5" s="53" t="s">
        <v>118</v>
      </c>
      <c r="B5" s="47">
        <v>25.44</v>
      </c>
      <c r="C5" s="47">
        <v>18.5</v>
      </c>
      <c r="D5" s="47">
        <f t="shared" si="0"/>
        <v>6.9400000000000013</v>
      </c>
      <c r="N5" s="125"/>
      <c r="O5" s="129"/>
      <c r="P5" s="130"/>
      <c r="Q5" s="130"/>
      <c r="R5" s="130"/>
      <c r="S5" s="125"/>
      <c r="T5" s="125"/>
    </row>
    <row r="6" spans="1:20">
      <c r="A6" s="53" t="s">
        <v>119</v>
      </c>
      <c r="B6" s="47">
        <v>12.03</v>
      </c>
      <c r="C6" s="47">
        <v>8.49</v>
      </c>
      <c r="D6" s="47">
        <f t="shared" si="0"/>
        <v>3.5399999999999991</v>
      </c>
      <c r="N6" s="125"/>
      <c r="O6" s="129"/>
      <c r="P6" s="130"/>
      <c r="Q6" s="130"/>
      <c r="R6" s="130"/>
      <c r="S6" s="125"/>
      <c r="T6" s="125"/>
    </row>
    <row r="7" spans="1:20">
      <c r="A7" s="53" t="s">
        <v>120</v>
      </c>
      <c r="B7" s="47">
        <v>13.74</v>
      </c>
      <c r="C7" s="47">
        <v>11.4</v>
      </c>
      <c r="D7" s="47">
        <f t="shared" si="0"/>
        <v>2.34</v>
      </c>
      <c r="N7" s="125"/>
      <c r="O7" s="129"/>
      <c r="P7" s="130"/>
      <c r="Q7" s="130"/>
      <c r="R7" s="130"/>
      <c r="S7" s="125"/>
      <c r="T7" s="125"/>
    </row>
    <row r="8" spans="1:20">
      <c r="A8" s="53" t="s">
        <v>34</v>
      </c>
      <c r="B8" s="47">
        <v>16.13</v>
      </c>
      <c r="C8" s="47">
        <v>13.58</v>
      </c>
      <c r="D8" s="47">
        <f t="shared" si="0"/>
        <v>2.5499999999999989</v>
      </c>
      <c r="N8" s="125"/>
      <c r="O8" s="129"/>
      <c r="P8" s="130"/>
      <c r="Q8" s="130"/>
      <c r="R8" s="130"/>
      <c r="S8" s="125"/>
      <c r="T8" s="125"/>
    </row>
    <row r="9" spans="1:20">
      <c r="A9" s="53" t="s">
        <v>121</v>
      </c>
      <c r="B9" s="47">
        <v>24.27</v>
      </c>
      <c r="C9" s="47">
        <v>22.17</v>
      </c>
      <c r="D9" s="47">
        <f t="shared" si="0"/>
        <v>2.0999999999999979</v>
      </c>
      <c r="N9" s="125"/>
      <c r="O9" s="129"/>
      <c r="P9" s="130"/>
      <c r="Q9" s="130"/>
      <c r="R9" s="130"/>
      <c r="S9" s="125"/>
      <c r="T9" s="125"/>
    </row>
    <row r="10" spans="1:20">
      <c r="A10" s="53" t="s">
        <v>122</v>
      </c>
      <c r="B10" s="47">
        <v>13</v>
      </c>
      <c r="C10" s="47">
        <v>10.09</v>
      </c>
      <c r="D10" s="47">
        <f t="shared" si="0"/>
        <v>2.91</v>
      </c>
      <c r="N10" s="125"/>
      <c r="O10" s="129"/>
      <c r="P10" s="130"/>
      <c r="Q10" s="130"/>
      <c r="R10" s="130"/>
      <c r="S10" s="125"/>
      <c r="T10" s="125"/>
    </row>
    <row r="11" spans="1:20">
      <c r="A11" s="53" t="s">
        <v>123</v>
      </c>
      <c r="B11" s="47">
        <v>13.7</v>
      </c>
      <c r="C11" s="47">
        <v>9.44</v>
      </c>
      <c r="D11" s="47">
        <f t="shared" si="0"/>
        <v>4.26</v>
      </c>
      <c r="N11" s="125"/>
      <c r="O11" s="129"/>
      <c r="P11" s="130"/>
      <c r="Q11" s="130"/>
      <c r="R11" s="130"/>
      <c r="S11" s="125"/>
      <c r="T11" s="125"/>
    </row>
    <row r="12" spans="1:20">
      <c r="A12" s="53" t="s">
        <v>124</v>
      </c>
      <c r="B12" s="47">
        <v>20.81</v>
      </c>
      <c r="C12" s="47">
        <v>11.55</v>
      </c>
      <c r="D12" s="47">
        <f t="shared" si="0"/>
        <v>9.259999999999998</v>
      </c>
      <c r="N12" s="125"/>
      <c r="O12" s="129"/>
      <c r="P12" s="130"/>
      <c r="Q12" s="130"/>
      <c r="R12" s="130"/>
      <c r="S12" s="125"/>
      <c r="T12" s="125"/>
    </row>
    <row r="13" spans="1:20">
      <c r="A13" s="53" t="s">
        <v>125</v>
      </c>
      <c r="B13" s="47">
        <v>12.85</v>
      </c>
      <c r="C13" s="47">
        <v>10.37</v>
      </c>
      <c r="D13" s="47">
        <f t="shared" si="0"/>
        <v>2.4800000000000004</v>
      </c>
      <c r="N13" s="125"/>
      <c r="O13" s="129"/>
      <c r="P13" s="130"/>
      <c r="Q13" s="130"/>
      <c r="R13" s="130"/>
      <c r="S13" s="125"/>
      <c r="T13" s="125"/>
    </row>
    <row r="14" spans="1:20">
      <c r="A14" s="53" t="s">
        <v>136</v>
      </c>
      <c r="B14" s="47">
        <v>18.11</v>
      </c>
      <c r="C14" s="47">
        <v>14</v>
      </c>
      <c r="D14" s="47">
        <f t="shared" si="0"/>
        <v>4.1099999999999994</v>
      </c>
      <c r="N14" s="125"/>
      <c r="O14" s="129"/>
      <c r="P14" s="130"/>
      <c r="Q14" s="130"/>
      <c r="R14" s="130"/>
      <c r="S14" s="125"/>
      <c r="T14" s="125"/>
    </row>
    <row r="15" spans="1:20">
      <c r="A15" s="53" t="s">
        <v>127</v>
      </c>
      <c r="B15" s="47">
        <v>24.75</v>
      </c>
      <c r="C15" s="47">
        <v>15.25</v>
      </c>
      <c r="D15" s="47">
        <f t="shared" si="0"/>
        <v>9.5</v>
      </c>
      <c r="N15" s="125"/>
      <c r="O15" s="129"/>
      <c r="P15" s="130"/>
      <c r="Q15" s="130"/>
      <c r="R15" s="130"/>
      <c r="S15" s="125"/>
      <c r="T15" s="125"/>
    </row>
    <row r="16" spans="1:20">
      <c r="A16" s="53" t="s">
        <v>128</v>
      </c>
      <c r="B16" s="47">
        <v>12.8</v>
      </c>
      <c r="C16" s="47">
        <v>10.6</v>
      </c>
      <c r="D16" s="47">
        <f t="shared" si="0"/>
        <v>2.2000000000000011</v>
      </c>
      <c r="N16" s="125"/>
      <c r="O16" s="129"/>
      <c r="P16" s="130"/>
      <c r="Q16" s="130"/>
      <c r="R16" s="130"/>
      <c r="S16" s="125"/>
      <c r="T16" s="125"/>
    </row>
    <row r="17" spans="1:20">
      <c r="A17" s="53" t="s">
        <v>129</v>
      </c>
      <c r="B17" s="47">
        <v>12.47</v>
      </c>
      <c r="C17" s="47">
        <v>10.66</v>
      </c>
      <c r="D17" s="47">
        <f t="shared" si="0"/>
        <v>1.8100000000000005</v>
      </c>
      <c r="N17" s="125"/>
      <c r="O17" s="129"/>
      <c r="P17" s="130"/>
      <c r="Q17" s="130"/>
      <c r="R17" s="130"/>
      <c r="S17" s="125"/>
      <c r="T17" s="125"/>
    </row>
    <row r="18" spans="1:20">
      <c r="A18" s="53" t="s">
        <v>130</v>
      </c>
      <c r="B18" s="47">
        <v>17.18</v>
      </c>
      <c r="C18" s="47">
        <v>11.97</v>
      </c>
      <c r="D18" s="47">
        <f t="shared" si="0"/>
        <v>5.2099999999999991</v>
      </c>
      <c r="N18" s="125"/>
      <c r="O18" s="129"/>
      <c r="P18" s="130"/>
      <c r="Q18" s="130"/>
      <c r="R18" s="130"/>
      <c r="S18" s="125"/>
      <c r="T18" s="125"/>
    </row>
    <row r="19" spans="1:20">
      <c r="A19" s="53" t="s">
        <v>131</v>
      </c>
      <c r="B19" s="47">
        <v>9.69</v>
      </c>
      <c r="C19" s="47">
        <v>11.41</v>
      </c>
      <c r="D19" s="47">
        <f t="shared" si="0"/>
        <v>-1.7200000000000006</v>
      </c>
      <c r="N19" s="125"/>
      <c r="O19" s="129"/>
      <c r="P19" s="130"/>
      <c r="Q19" s="130"/>
      <c r="R19" s="130"/>
      <c r="S19" s="125"/>
      <c r="T19" s="125"/>
    </row>
    <row r="20" spans="1:20">
      <c r="A20" s="53" t="s">
        <v>132</v>
      </c>
      <c r="B20" s="47">
        <v>10.01</v>
      </c>
      <c r="C20" s="47">
        <v>9.65</v>
      </c>
      <c r="D20" s="47">
        <f t="shared" si="0"/>
        <v>0.35999999999999943</v>
      </c>
      <c r="N20" s="125"/>
      <c r="O20" s="129"/>
      <c r="P20" s="130"/>
      <c r="Q20" s="130"/>
      <c r="R20" s="130"/>
      <c r="S20" s="125"/>
      <c r="T20" s="125"/>
    </row>
    <row r="21" spans="1:20">
      <c r="A21" s="53" t="s">
        <v>133</v>
      </c>
      <c r="B21" s="47">
        <v>14.74</v>
      </c>
      <c r="C21" s="47">
        <v>8.6300000000000008</v>
      </c>
      <c r="D21" s="47">
        <f t="shared" si="0"/>
        <v>6.1099999999999994</v>
      </c>
      <c r="N21" s="125"/>
      <c r="O21" s="129"/>
      <c r="P21" s="130"/>
      <c r="Q21" s="130"/>
      <c r="R21" s="130"/>
      <c r="S21" s="125"/>
      <c r="T21" s="125"/>
    </row>
    <row r="22" spans="1:20">
      <c r="A22" s="53" t="s">
        <v>134</v>
      </c>
      <c r="B22" s="47">
        <v>32.29</v>
      </c>
      <c r="C22" s="47">
        <v>21.85</v>
      </c>
      <c r="D22" s="47">
        <f t="shared" si="0"/>
        <v>10.439999999999998</v>
      </c>
      <c r="N22" s="125"/>
      <c r="O22" s="129"/>
      <c r="P22" s="130"/>
      <c r="Q22" s="130"/>
      <c r="R22" s="130"/>
      <c r="S22" s="125"/>
      <c r="T22" s="125"/>
    </row>
    <row r="23" spans="1:20">
      <c r="A23" s="53" t="s">
        <v>135</v>
      </c>
      <c r="B23" s="47">
        <v>22.11</v>
      </c>
      <c r="C23" s="47">
        <v>17.97</v>
      </c>
      <c r="D23" s="47">
        <f t="shared" si="0"/>
        <v>4.1400000000000006</v>
      </c>
      <c r="N23" s="125"/>
      <c r="O23" s="129"/>
      <c r="P23" s="130"/>
      <c r="Q23" s="130"/>
      <c r="R23" s="130"/>
      <c r="S23" s="125"/>
      <c r="T23" s="125"/>
    </row>
    <row r="24" spans="1:20">
      <c r="B24" s="53"/>
      <c r="N24" s="125"/>
      <c r="O24" s="129"/>
      <c r="P24" s="130"/>
      <c r="Q24" s="130"/>
      <c r="R24" s="130"/>
      <c r="S24" s="125"/>
      <c r="T24" s="125"/>
    </row>
    <row r="25" spans="1:20">
      <c r="B25" s="53"/>
      <c r="D25" s="52"/>
      <c r="N25" s="125"/>
      <c r="O25" s="125"/>
      <c r="P25" s="125"/>
      <c r="Q25" s="125"/>
      <c r="R25" s="125"/>
      <c r="S25" s="125"/>
      <c r="T25" s="125"/>
    </row>
    <row r="26" spans="1:20">
      <c r="N26" s="125"/>
      <c r="O26" s="125"/>
      <c r="P26" s="125"/>
      <c r="Q26" s="125"/>
      <c r="R26" s="125"/>
      <c r="S26" s="125"/>
      <c r="T26" s="125"/>
    </row>
    <row r="30" spans="1:20" ht="9.75" customHeight="1">
      <c r="F30" s="256" t="s">
        <v>524</v>
      </c>
      <c r="G30" s="256"/>
      <c r="H30" s="256"/>
      <c r="I30" s="256"/>
      <c r="J30" s="256"/>
      <c r="K30" s="256"/>
      <c r="L30" s="256"/>
    </row>
    <row r="31" spans="1:20" ht="12.75" customHeight="1">
      <c r="F31" s="256"/>
      <c r="G31" s="256"/>
      <c r="H31" s="256"/>
      <c r="I31" s="256"/>
      <c r="J31" s="256"/>
      <c r="K31" s="256"/>
      <c r="L31" s="256"/>
    </row>
    <row r="32" spans="1:20">
      <c r="E32" s="162"/>
      <c r="F32" s="256"/>
      <c r="G32" s="256"/>
      <c r="H32" s="256"/>
      <c r="I32" s="256"/>
      <c r="J32" s="256"/>
      <c r="K32" s="256"/>
      <c r="L32" s="256"/>
    </row>
    <row r="33" spans="5:12">
      <c r="E33" s="162"/>
      <c r="F33" s="256"/>
      <c r="G33" s="256"/>
      <c r="H33" s="256"/>
      <c r="I33" s="256"/>
      <c r="J33" s="256"/>
      <c r="K33" s="256"/>
      <c r="L33" s="256"/>
    </row>
    <row r="34" spans="5:12">
      <c r="E34" s="162"/>
      <c r="F34" s="162"/>
      <c r="G34" s="162"/>
      <c r="H34" s="162"/>
      <c r="I34" s="162"/>
      <c r="J34" s="162"/>
      <c r="K34" s="162"/>
      <c r="L34" s="162"/>
    </row>
  </sheetData>
  <mergeCells count="1">
    <mergeCell ref="F30:L33"/>
  </mergeCells>
  <printOptions horizontalCentered="1"/>
  <pageMargins left="0.39374999999999999" right="0.39374999999999999" top="0.78749999999999998" bottom="0.98402777777777795" header="0.51180555555555496" footer="0.51180555555555496"/>
  <pageSetup paperSize="9" orientation="portrait" horizontalDpi="300" verticalDpi="30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4472C4"/>
  </sheetPr>
  <dimension ref="A1:AMJ34"/>
  <sheetViews>
    <sheetView zoomScaleNormal="100" workbookViewId="0"/>
  </sheetViews>
  <sheetFormatPr baseColWidth="10" defaultColWidth="8.5703125" defaultRowHeight="12.75"/>
  <cols>
    <col min="1" max="1" width="9.7109375" style="1" customWidth="1"/>
    <col min="2" max="15" width="8.5703125" style="1"/>
    <col min="16" max="16" width="12.140625" style="1" hidden="1" customWidth="1"/>
    <col min="17" max="20" width="11.5703125" style="1" hidden="1" customWidth="1"/>
    <col min="21" max="21" width="11.5703125" style="1" customWidth="1"/>
    <col min="22" max="1024" width="8.5703125" style="1"/>
  </cols>
  <sheetData>
    <row r="1" spans="1:20">
      <c r="A1" s="41" t="s">
        <v>376</v>
      </c>
    </row>
    <row r="2" spans="1:20">
      <c r="B2" s="1" t="s">
        <v>35</v>
      </c>
      <c r="C2" s="1" t="s">
        <v>34</v>
      </c>
    </row>
    <row r="3" spans="1:20">
      <c r="A3" s="1" t="s">
        <v>377</v>
      </c>
      <c r="B3" s="1">
        <v>-5.49361281896085</v>
      </c>
      <c r="C3" s="1">
        <v>-11.144278734512699</v>
      </c>
    </row>
    <row r="4" spans="1:20">
      <c r="A4" s="1" t="s">
        <v>378</v>
      </c>
      <c r="B4" s="1">
        <v>-7.0180080366444599</v>
      </c>
      <c r="C4" s="1">
        <v>-11.364611660195701</v>
      </c>
    </row>
    <row r="5" spans="1:20">
      <c r="A5" s="1" t="s">
        <v>379</v>
      </c>
      <c r="B5" s="1">
        <v>-8.6768516337450006</v>
      </c>
      <c r="C5" s="1">
        <v>-5.1029257425696102</v>
      </c>
      <c r="P5" s="81"/>
      <c r="Q5" s="90" t="s">
        <v>365</v>
      </c>
      <c r="R5" s="90" t="s">
        <v>364</v>
      </c>
    </row>
    <row r="6" spans="1:20">
      <c r="A6" s="1" t="s">
        <v>380</v>
      </c>
      <c r="B6" s="1">
        <v>-8.0514185592021104</v>
      </c>
      <c r="C6" s="1">
        <v>-16.662358893626202</v>
      </c>
      <c r="P6" s="91" t="s">
        <v>381</v>
      </c>
      <c r="Q6" s="92">
        <v>18.75</v>
      </c>
      <c r="R6" s="92">
        <v>16.760000000000002</v>
      </c>
    </row>
    <row r="7" spans="1:20">
      <c r="A7" s="1" t="s">
        <v>382</v>
      </c>
      <c r="B7" s="1">
        <v>-8.2365631267591297</v>
      </c>
      <c r="C7" s="1">
        <v>-14.2950819672131</v>
      </c>
      <c r="P7" s="91" t="s">
        <v>383</v>
      </c>
      <c r="Q7" s="92">
        <v>17.22</v>
      </c>
      <c r="R7" s="92">
        <v>11.49</v>
      </c>
      <c r="S7" s="93"/>
      <c r="T7" s="93"/>
    </row>
    <row r="8" spans="1:20">
      <c r="A8" s="1" t="s">
        <v>384</v>
      </c>
      <c r="B8" s="1">
        <v>-8.4280353554215708</v>
      </c>
      <c r="C8" s="1">
        <v>-12.2881355932203</v>
      </c>
      <c r="P8" s="91" t="s">
        <v>385</v>
      </c>
      <c r="Q8" s="92">
        <v>16.38</v>
      </c>
      <c r="R8" s="92">
        <v>9.25</v>
      </c>
    </row>
    <row r="9" spans="1:20">
      <c r="A9" s="1" t="s">
        <v>386</v>
      </c>
      <c r="B9" s="1">
        <v>-10.628811467103899</v>
      </c>
      <c r="C9" s="1">
        <v>-11.3861386138614</v>
      </c>
      <c r="P9" s="91" t="s">
        <v>387</v>
      </c>
      <c r="Q9" s="92">
        <v>16.55</v>
      </c>
      <c r="R9" s="92">
        <v>12.61</v>
      </c>
    </row>
    <row r="10" spans="1:20">
      <c r="A10" s="1" t="s">
        <v>388</v>
      </c>
      <c r="B10" s="1">
        <v>-12.4264800190556</v>
      </c>
      <c r="C10" s="1">
        <v>-7.7199281867145402</v>
      </c>
      <c r="P10" s="91" t="s">
        <v>389</v>
      </c>
      <c r="Q10" s="92">
        <v>16.739999999999998</v>
      </c>
      <c r="R10" s="92">
        <v>17.420000000000002</v>
      </c>
      <c r="S10" s="93">
        <f t="shared" ref="S10:S21" si="0">(Q10/Q6-1)*100</f>
        <v>-10.720000000000008</v>
      </c>
      <c r="T10" s="93">
        <f t="shared" ref="T10:T21" si="1">(R10/R6-1)*100</f>
        <v>3.9379474940334225</v>
      </c>
    </row>
    <row r="11" spans="1:20">
      <c r="A11" s="1" t="s">
        <v>390</v>
      </c>
      <c r="B11" s="1">
        <v>-11.997208243029799</v>
      </c>
      <c r="C11" s="1">
        <v>-15.225707727620501</v>
      </c>
      <c r="P11" s="91" t="s">
        <v>391</v>
      </c>
      <c r="Q11" s="92">
        <v>15.28</v>
      </c>
      <c r="R11" s="92">
        <v>11.22</v>
      </c>
      <c r="S11" s="93">
        <f t="shared" si="0"/>
        <v>-11.265969802555166</v>
      </c>
      <c r="T11" s="93">
        <f t="shared" si="1"/>
        <v>-2.3498694516971286</v>
      </c>
    </row>
    <row r="12" spans="1:20">
      <c r="A12" s="1" t="s">
        <v>392</v>
      </c>
      <c r="B12" s="1">
        <v>-11.1536220625364</v>
      </c>
      <c r="C12" s="1">
        <v>-20.869565217391301</v>
      </c>
      <c r="P12" s="91" t="s">
        <v>393</v>
      </c>
      <c r="Q12" s="92">
        <v>14.55</v>
      </c>
      <c r="R12" s="92">
        <v>7.16</v>
      </c>
      <c r="S12" s="93">
        <f t="shared" si="0"/>
        <v>-11.172161172161166</v>
      </c>
      <c r="T12" s="93">
        <f t="shared" si="1"/>
        <v>-22.594594594594597</v>
      </c>
    </row>
    <row r="13" spans="1:20">
      <c r="A13" s="1" t="s">
        <v>394</v>
      </c>
      <c r="B13" s="1">
        <v>-10.9260328193288</v>
      </c>
      <c r="C13" s="1">
        <v>-24.1340782122905</v>
      </c>
      <c r="P13" s="91" t="s">
        <v>395</v>
      </c>
      <c r="Q13" s="92">
        <v>14.45</v>
      </c>
      <c r="R13" s="92">
        <v>10.91</v>
      </c>
      <c r="S13" s="93">
        <f t="shared" si="0"/>
        <v>-12.688821752265866</v>
      </c>
      <c r="T13" s="93">
        <f t="shared" si="1"/>
        <v>-13.481363996827911</v>
      </c>
    </row>
    <row r="14" spans="1:20">
      <c r="A14" s="1" t="s">
        <v>396</v>
      </c>
      <c r="B14" s="1">
        <v>-11.3338215294487</v>
      </c>
      <c r="C14" s="1">
        <v>-20.330739299610901</v>
      </c>
      <c r="P14" s="91" t="s">
        <v>397</v>
      </c>
      <c r="Q14" s="92">
        <v>14.7</v>
      </c>
      <c r="R14" s="92">
        <v>17.059999999999999</v>
      </c>
      <c r="S14" s="93">
        <f t="shared" si="0"/>
        <v>-12.186379928315406</v>
      </c>
      <c r="T14" s="93">
        <f t="shared" si="1"/>
        <v>-2.0665901262916342</v>
      </c>
    </row>
    <row r="15" spans="1:20">
      <c r="A15" s="1" t="s">
        <v>398</v>
      </c>
      <c r="B15" s="1">
        <v>-11.195057811912999</v>
      </c>
      <c r="C15" s="1">
        <v>-11.101083032490999</v>
      </c>
      <c r="P15" s="91" t="s">
        <v>399</v>
      </c>
      <c r="Q15" s="92">
        <v>14.02</v>
      </c>
      <c r="R15" s="92">
        <v>12.13</v>
      </c>
      <c r="S15" s="93">
        <f t="shared" si="0"/>
        <v>-8.2460732984293124</v>
      </c>
      <c r="T15" s="93">
        <f t="shared" si="1"/>
        <v>8.1105169340463412</v>
      </c>
    </row>
    <row r="16" spans="1:20">
      <c r="A16" s="1" t="s">
        <v>400</v>
      </c>
      <c r="B16" s="1">
        <v>-14.435919295254299</v>
      </c>
      <c r="C16" s="1">
        <v>-12.0879120879121</v>
      </c>
      <c r="P16" s="91" t="s">
        <v>401</v>
      </c>
      <c r="Q16" s="92">
        <v>13.92</v>
      </c>
      <c r="R16" s="92">
        <v>8.18</v>
      </c>
      <c r="S16" s="93">
        <f t="shared" si="0"/>
        <v>-4.3298969072165017</v>
      </c>
      <c r="T16" s="93">
        <f t="shared" si="1"/>
        <v>14.245810055865915</v>
      </c>
    </row>
    <row r="17" spans="1:20">
      <c r="A17" s="1" t="s">
        <v>402</v>
      </c>
      <c r="B17" s="1">
        <v>-13.634049250138901</v>
      </c>
      <c r="C17" s="1">
        <v>-12.0765832106038</v>
      </c>
      <c r="P17" s="91" t="s">
        <v>403</v>
      </c>
      <c r="Q17" s="92">
        <v>13.78</v>
      </c>
      <c r="R17" s="92">
        <v>9.91</v>
      </c>
      <c r="S17" s="93">
        <f t="shared" si="0"/>
        <v>-4.6366782006920459</v>
      </c>
      <c r="T17" s="93">
        <f t="shared" si="1"/>
        <v>-9.1659028414298849</v>
      </c>
    </row>
    <row r="18" spans="1:20">
      <c r="A18" s="1" t="s">
        <v>404</v>
      </c>
      <c r="B18" s="1">
        <v>-11.116617112652801</v>
      </c>
      <c r="C18" s="1">
        <v>-8.3028083028083106</v>
      </c>
      <c r="P18" s="91" t="s">
        <v>405</v>
      </c>
      <c r="Q18" s="92">
        <v>14.41</v>
      </c>
      <c r="R18" s="92">
        <v>18.2</v>
      </c>
      <c r="S18" s="93">
        <f t="shared" si="0"/>
        <v>-1.9727891156462563</v>
      </c>
      <c r="T18" s="93">
        <f t="shared" si="1"/>
        <v>6.6822977725674138</v>
      </c>
    </row>
    <row r="19" spans="1:20">
      <c r="A19" s="1" t="s">
        <v>406</v>
      </c>
      <c r="B19" s="1">
        <v>-10.72</v>
      </c>
      <c r="C19" s="1">
        <v>3.9379474940334198</v>
      </c>
      <c r="P19" s="91" t="s">
        <v>407</v>
      </c>
      <c r="Q19" s="92">
        <v>15.33</v>
      </c>
      <c r="R19" s="92">
        <v>15.93</v>
      </c>
      <c r="S19" s="93">
        <f t="shared" si="0"/>
        <v>9.343794579172604</v>
      </c>
      <c r="T19" s="93">
        <f t="shared" si="1"/>
        <v>31.327287716405607</v>
      </c>
    </row>
    <row r="20" spans="1:20">
      <c r="A20" s="1" t="s">
        <v>408</v>
      </c>
      <c r="B20" s="1">
        <v>-11.265969802555199</v>
      </c>
      <c r="C20" s="1">
        <v>-2.3498694516971299</v>
      </c>
      <c r="P20" s="91" t="s">
        <v>409</v>
      </c>
      <c r="Q20" s="92">
        <v>16.260000000000002</v>
      </c>
      <c r="R20" s="92">
        <v>13.28</v>
      </c>
      <c r="S20" s="93">
        <f t="shared" si="0"/>
        <v>16.81034482758621</v>
      </c>
      <c r="T20" s="93">
        <f t="shared" si="1"/>
        <v>62.347188264058673</v>
      </c>
    </row>
    <row r="21" spans="1:20">
      <c r="A21" s="1" t="s">
        <v>410</v>
      </c>
      <c r="B21" s="1">
        <v>-11.1721611721612</v>
      </c>
      <c r="C21" s="1">
        <v>-22.5945945945946</v>
      </c>
      <c r="P21" s="91" t="s">
        <v>411</v>
      </c>
      <c r="Q21" s="92">
        <v>16.13</v>
      </c>
      <c r="R21" s="92">
        <v>17.34</v>
      </c>
      <c r="S21" s="93">
        <f t="shared" si="0"/>
        <v>17.053701015965174</v>
      </c>
      <c r="T21" s="93">
        <f t="shared" si="1"/>
        <v>74.974772956609485</v>
      </c>
    </row>
    <row r="22" spans="1:20">
      <c r="A22" s="1" t="s">
        <v>412</v>
      </c>
      <c r="B22" s="1">
        <v>-12.6888217522659</v>
      </c>
      <c r="C22" s="1">
        <v>-13.4813639968279</v>
      </c>
      <c r="P22" s="94"/>
      <c r="Q22" s="95">
        <v>15.98</v>
      </c>
      <c r="R22" s="95">
        <v>18.88</v>
      </c>
      <c r="S22" s="93">
        <f t="shared" ref="S22:S25" si="2">(Q22/Q18-1)*100</f>
        <v>10.895211658570435</v>
      </c>
      <c r="T22" s="93">
        <f t="shared" ref="T22:T25" si="3">(R22/R18-1)*100</f>
        <v>3.7362637362637452</v>
      </c>
    </row>
    <row r="23" spans="1:20">
      <c r="A23" s="1" t="s">
        <v>413</v>
      </c>
      <c r="B23" s="1">
        <v>-12.1863799283154</v>
      </c>
      <c r="C23" s="1">
        <v>-2.0665901262916302</v>
      </c>
      <c r="F23" s="279" t="s">
        <v>535</v>
      </c>
      <c r="G23" s="279"/>
      <c r="H23" s="279"/>
      <c r="I23" s="279"/>
      <c r="J23" s="279"/>
      <c r="K23" s="279"/>
      <c r="L23" s="279"/>
      <c r="M23" s="279"/>
      <c r="N23" s="279"/>
      <c r="O23" s="279"/>
      <c r="P23" s="96"/>
      <c r="Q23" s="96">
        <v>15.26</v>
      </c>
      <c r="R23" s="96">
        <v>15.17</v>
      </c>
      <c r="S23" s="93">
        <f t="shared" si="2"/>
        <v>-0.45662100456621557</v>
      </c>
      <c r="T23" s="93">
        <f t="shared" si="3"/>
        <v>-4.7708725674827317</v>
      </c>
    </row>
    <row r="24" spans="1:20">
      <c r="A24" s="1" t="s">
        <v>414</v>
      </c>
      <c r="B24" s="1">
        <v>-8.2460732984293106</v>
      </c>
      <c r="C24" s="1">
        <v>8.1105169340463394</v>
      </c>
      <c r="F24" s="279"/>
      <c r="G24" s="279"/>
      <c r="H24" s="279"/>
      <c r="I24" s="279"/>
      <c r="J24" s="279"/>
      <c r="K24" s="279"/>
      <c r="L24" s="279"/>
      <c r="M24" s="279"/>
      <c r="N24" s="279"/>
      <c r="O24" s="279"/>
      <c r="P24" s="95"/>
      <c r="Q24" s="97">
        <v>14.57</v>
      </c>
      <c r="R24" s="97">
        <v>10.57</v>
      </c>
      <c r="S24" s="93">
        <f t="shared" si="2"/>
        <v>-10.393603936039364</v>
      </c>
      <c r="T24" s="93">
        <f t="shared" si="3"/>
        <v>-20.406626506024097</v>
      </c>
    </row>
    <row r="25" spans="1:20">
      <c r="A25" s="1" t="s">
        <v>415</v>
      </c>
      <c r="B25" s="1">
        <v>-4.3298969072164999</v>
      </c>
      <c r="C25" s="1">
        <v>14.245810055865901</v>
      </c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95"/>
      <c r="Q25" s="97">
        <v>13.33</v>
      </c>
      <c r="R25" s="97">
        <v>14.9</v>
      </c>
      <c r="S25" s="93">
        <f t="shared" si="2"/>
        <v>-17.358958462492247</v>
      </c>
      <c r="T25" s="93">
        <f t="shared" si="3"/>
        <v>-14.071510957324108</v>
      </c>
    </row>
    <row r="26" spans="1:20">
      <c r="A26" s="1" t="s">
        <v>416</v>
      </c>
      <c r="B26" s="1">
        <v>-4.6366782006920504</v>
      </c>
      <c r="C26" s="1">
        <v>-9.1659028414298902</v>
      </c>
      <c r="F26" s="279"/>
      <c r="G26" s="279"/>
      <c r="H26" s="279"/>
      <c r="I26" s="279"/>
      <c r="J26" s="279"/>
      <c r="K26" s="279"/>
      <c r="L26" s="279"/>
      <c r="M26" s="279"/>
      <c r="N26" s="279"/>
      <c r="O26" s="279"/>
      <c r="P26" s="95"/>
      <c r="Q26" s="97"/>
      <c r="R26" s="97"/>
    </row>
    <row r="27" spans="1:20">
      <c r="A27" s="1" t="s">
        <v>417</v>
      </c>
      <c r="B27" s="1">
        <v>-1.97278911564626</v>
      </c>
      <c r="C27" s="1">
        <v>6.6822977725674102</v>
      </c>
      <c r="F27" s="279"/>
      <c r="G27" s="279"/>
      <c r="H27" s="279"/>
      <c r="I27" s="279"/>
      <c r="J27" s="279"/>
      <c r="K27" s="279"/>
      <c r="L27" s="279"/>
      <c r="M27" s="279"/>
      <c r="N27" s="279"/>
      <c r="O27" s="279"/>
      <c r="P27" s="95"/>
      <c r="Q27" s="97"/>
      <c r="R27" s="97"/>
    </row>
    <row r="28" spans="1:20">
      <c r="A28" s="1" t="s">
        <v>418</v>
      </c>
      <c r="B28" s="1">
        <v>9.3437945791726005</v>
      </c>
      <c r="C28" s="1">
        <v>31.3272877164056</v>
      </c>
    </row>
    <row r="29" spans="1:20">
      <c r="A29" s="1" t="s">
        <v>419</v>
      </c>
      <c r="B29" s="1">
        <v>16.810344827586199</v>
      </c>
      <c r="C29" s="1">
        <v>62.347188264058701</v>
      </c>
    </row>
    <row r="30" spans="1:20">
      <c r="A30" s="1" t="s">
        <v>420</v>
      </c>
      <c r="B30" s="1">
        <v>17.053701015965199</v>
      </c>
      <c r="C30" s="1">
        <v>74.974772956609499</v>
      </c>
    </row>
    <row r="31" spans="1:20">
      <c r="A31" s="1" t="s">
        <v>445</v>
      </c>
      <c r="B31" s="1">
        <v>10.895211658570435</v>
      </c>
      <c r="C31" s="1">
        <v>3.7362637362637452</v>
      </c>
    </row>
    <row r="32" spans="1:20">
      <c r="A32" s="1" t="s">
        <v>442</v>
      </c>
      <c r="B32" s="1">
        <v>-0.45662100456621557</v>
      </c>
      <c r="C32" s="1">
        <v>-4.7708725674827317</v>
      </c>
    </row>
    <row r="33" spans="1:3">
      <c r="A33" s="1" t="s">
        <v>443</v>
      </c>
      <c r="B33" s="1">
        <v>-10.393603936039364</v>
      </c>
      <c r="C33" s="1">
        <v>-20.406626506024097</v>
      </c>
    </row>
    <row r="34" spans="1:3">
      <c r="A34" s="1" t="s">
        <v>444</v>
      </c>
      <c r="B34" s="1">
        <v>-17.358958462492247</v>
      </c>
      <c r="C34" s="1">
        <v>-14.071510957324108</v>
      </c>
    </row>
  </sheetData>
  <mergeCells count="1">
    <mergeCell ref="F23:O27"/>
  </mergeCells>
  <printOptions horizontalCentered="1"/>
  <pageMargins left="0.39374999999999999" right="0.39374999999999999" top="0.59027777777777801" bottom="1" header="0.51180555555555496" footer="0.51180555555555496"/>
  <pageSetup paperSize="9" orientation="portrait" horizontalDpi="300" verticalDpi="30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7A6CE-59F5-407E-88E1-8A329905DA17}">
  <sheetPr>
    <tabColor rgb="FF92D050"/>
  </sheetPr>
  <dimension ref="A1:AMJ51"/>
  <sheetViews>
    <sheetView zoomScale="120" zoomScaleNormal="120" workbookViewId="0">
      <selection activeCell="B2" sqref="B2:C2"/>
    </sheetView>
  </sheetViews>
  <sheetFormatPr baseColWidth="10" defaultColWidth="8.85546875" defaultRowHeight="12.75"/>
  <cols>
    <col min="1" max="1" width="8.85546875" style="1"/>
    <col min="2" max="2" width="26.5703125" style="1" customWidth="1"/>
    <col min="3" max="3" width="46" style="1" customWidth="1"/>
    <col min="4" max="1024" width="8.85546875" style="1"/>
  </cols>
  <sheetData>
    <row r="1" spans="2:3">
      <c r="B1" s="136" t="s">
        <v>487</v>
      </c>
      <c r="C1" s="135"/>
    </row>
    <row r="2" spans="2:3">
      <c r="B2" s="165" t="s">
        <v>148</v>
      </c>
      <c r="C2" s="165" t="s">
        <v>149</v>
      </c>
    </row>
    <row r="3" spans="2:3" ht="11.25" customHeight="1">
      <c r="B3" s="134" t="s">
        <v>555</v>
      </c>
      <c r="C3" s="67" t="s">
        <v>150</v>
      </c>
    </row>
    <row r="4" spans="2:3" ht="11.25" customHeight="1">
      <c r="B4" s="133" t="s">
        <v>556</v>
      </c>
      <c r="C4" s="68" t="s">
        <v>151</v>
      </c>
    </row>
    <row r="5" spans="2:3" ht="11.25" customHeight="1">
      <c r="B5" s="132"/>
      <c r="C5" s="68" t="s">
        <v>536</v>
      </c>
    </row>
    <row r="6" spans="2:3" ht="12" customHeight="1">
      <c r="B6" s="131"/>
      <c r="C6" s="69" t="s">
        <v>152</v>
      </c>
    </row>
    <row r="7" spans="2:3" ht="11.25" customHeight="1">
      <c r="B7" s="134" t="s">
        <v>557</v>
      </c>
      <c r="C7" s="67" t="s">
        <v>153</v>
      </c>
    </row>
    <row r="8" spans="2:3" ht="11.25" customHeight="1">
      <c r="B8" s="133" t="s">
        <v>558</v>
      </c>
      <c r="C8" s="68" t="s">
        <v>537</v>
      </c>
    </row>
    <row r="9" spans="2:3" ht="11.25" customHeight="1">
      <c r="B9" s="132"/>
      <c r="C9" s="68" t="s">
        <v>154</v>
      </c>
    </row>
    <row r="10" spans="2:3" ht="11.25" customHeight="1">
      <c r="B10" s="132"/>
      <c r="C10" s="68" t="s">
        <v>538</v>
      </c>
    </row>
    <row r="11" spans="2:3" ht="11.25" customHeight="1">
      <c r="B11" s="132"/>
      <c r="C11" s="68" t="s">
        <v>539</v>
      </c>
    </row>
    <row r="12" spans="2:3" ht="12" customHeight="1">
      <c r="B12" s="132"/>
      <c r="C12" s="69" t="s">
        <v>155</v>
      </c>
    </row>
    <row r="13" spans="2:3" ht="11.25" customHeight="1">
      <c r="B13" s="132"/>
      <c r="C13" s="67" t="s">
        <v>156</v>
      </c>
    </row>
    <row r="14" spans="2:3" ht="11.25" customHeight="1">
      <c r="B14" s="132"/>
      <c r="C14" s="68" t="s">
        <v>157</v>
      </c>
    </row>
    <row r="15" spans="2:3" ht="11.25" customHeight="1">
      <c r="B15" s="132"/>
      <c r="C15" s="68" t="s">
        <v>158</v>
      </c>
    </row>
    <row r="16" spans="2:3" ht="11.25" customHeight="1">
      <c r="B16" s="132"/>
      <c r="C16" s="68" t="s">
        <v>159</v>
      </c>
    </row>
    <row r="17" spans="2:3" ht="11.25" customHeight="1">
      <c r="B17" s="132"/>
      <c r="C17" s="68" t="s">
        <v>160</v>
      </c>
    </row>
    <row r="18" spans="2:3" ht="11.25" customHeight="1">
      <c r="B18" s="132"/>
      <c r="C18" s="68" t="s">
        <v>161</v>
      </c>
    </row>
    <row r="19" spans="2:3" ht="12" customHeight="1">
      <c r="B19" s="131"/>
      <c r="C19" s="69" t="s">
        <v>162</v>
      </c>
    </row>
    <row r="20" spans="2:3" ht="11.25" customHeight="1">
      <c r="B20" s="134" t="s">
        <v>559</v>
      </c>
      <c r="C20" s="67" t="s">
        <v>163</v>
      </c>
    </row>
    <row r="21" spans="2:3" ht="11.25" customHeight="1">
      <c r="B21" s="133" t="s">
        <v>545</v>
      </c>
      <c r="C21" s="68" t="s">
        <v>164</v>
      </c>
    </row>
    <row r="22" spans="2:3" ht="11.25" customHeight="1">
      <c r="B22" s="132"/>
      <c r="C22" s="68" t="s">
        <v>165</v>
      </c>
    </row>
    <row r="23" spans="2:3" ht="11.25" customHeight="1">
      <c r="B23" s="132"/>
      <c r="C23" s="68" t="s">
        <v>540</v>
      </c>
    </row>
    <row r="24" spans="2:3" ht="11.25" customHeight="1">
      <c r="B24" s="132"/>
      <c r="C24" s="68" t="s">
        <v>167</v>
      </c>
    </row>
    <row r="25" spans="2:3" ht="12" customHeight="1">
      <c r="B25" s="132"/>
      <c r="C25" s="69" t="s">
        <v>168</v>
      </c>
    </row>
    <row r="26" spans="2:3" ht="11.25" customHeight="1">
      <c r="B26" s="132"/>
      <c r="C26" s="67" t="s">
        <v>169</v>
      </c>
    </row>
    <row r="27" spans="2:3" ht="11.25" customHeight="1">
      <c r="B27" s="132"/>
      <c r="C27" s="68" t="s">
        <v>170</v>
      </c>
    </row>
    <row r="28" spans="2:3" ht="11.25" customHeight="1">
      <c r="B28" s="132"/>
      <c r="C28" s="68" t="s">
        <v>171</v>
      </c>
    </row>
    <row r="29" spans="2:3" ht="12" customHeight="1">
      <c r="B29" s="132"/>
      <c r="C29" s="69" t="s">
        <v>172</v>
      </c>
    </row>
    <row r="30" spans="2:3" ht="11.25" customHeight="1">
      <c r="B30" s="132"/>
      <c r="C30" s="67" t="s">
        <v>173</v>
      </c>
    </row>
    <row r="31" spans="2:3" ht="11.25" customHeight="1">
      <c r="B31" s="132"/>
      <c r="C31" s="68" t="s">
        <v>541</v>
      </c>
    </row>
    <row r="32" spans="2:3" ht="11.25" customHeight="1">
      <c r="B32" s="132"/>
      <c r="C32" s="68" t="s">
        <v>174</v>
      </c>
    </row>
    <row r="33" spans="2:3" ht="11.25" customHeight="1">
      <c r="B33" s="132"/>
      <c r="C33" s="68" t="s">
        <v>175</v>
      </c>
    </row>
    <row r="34" spans="2:3" ht="12" customHeight="1">
      <c r="B34" s="132"/>
      <c r="C34" s="69" t="s">
        <v>176</v>
      </c>
    </row>
    <row r="35" spans="2:3" ht="11.25" customHeight="1">
      <c r="B35" s="132"/>
      <c r="C35" s="70" t="s">
        <v>177</v>
      </c>
    </row>
    <row r="36" spans="2:3" ht="11.25" customHeight="1">
      <c r="B36" s="132"/>
      <c r="C36" s="71" t="s">
        <v>178</v>
      </c>
    </row>
    <row r="37" spans="2:3" ht="11.25" customHeight="1">
      <c r="B37" s="132"/>
      <c r="C37" s="71" t="s">
        <v>179</v>
      </c>
    </row>
    <row r="38" spans="2:3" ht="12" customHeight="1">
      <c r="B38" s="132"/>
      <c r="C38" s="72" t="s">
        <v>180</v>
      </c>
    </row>
    <row r="39" spans="2:3" ht="11.25" customHeight="1">
      <c r="B39" s="132"/>
      <c r="C39" s="70" t="s">
        <v>181</v>
      </c>
    </row>
    <row r="40" spans="2:3" ht="11.25" customHeight="1">
      <c r="B40" s="132"/>
      <c r="C40" s="71" t="s">
        <v>182</v>
      </c>
    </row>
    <row r="41" spans="2:3" ht="11.25" customHeight="1">
      <c r="B41" s="132"/>
      <c r="C41" s="71" t="s">
        <v>542</v>
      </c>
    </row>
    <row r="42" spans="2:3" ht="11.25" customHeight="1">
      <c r="B42" s="132"/>
      <c r="C42" s="71" t="s">
        <v>183</v>
      </c>
    </row>
    <row r="43" spans="2:3" ht="12.75" customHeight="1">
      <c r="B43" s="132"/>
      <c r="C43" s="71" t="s">
        <v>184</v>
      </c>
    </row>
    <row r="44" spans="2:3" ht="11.25" customHeight="1">
      <c r="B44" s="132"/>
      <c r="C44" s="71" t="s">
        <v>185</v>
      </c>
    </row>
    <row r="45" spans="2:3" ht="11.25" customHeight="1">
      <c r="B45" s="132"/>
      <c r="C45" s="71" t="s">
        <v>543</v>
      </c>
    </row>
    <row r="46" spans="2:3" ht="12" customHeight="1">
      <c r="B46" s="131"/>
      <c r="C46" s="72" t="s">
        <v>186</v>
      </c>
    </row>
    <row r="48" spans="2:3" ht="12.75" customHeight="1">
      <c r="B48" s="255" t="s">
        <v>544</v>
      </c>
      <c r="C48" s="255"/>
    </row>
    <row r="49" spans="2:3">
      <c r="B49" s="256"/>
      <c r="C49" s="256"/>
    </row>
    <row r="50" spans="2:3">
      <c r="B50" s="256"/>
      <c r="C50" s="256"/>
    </row>
    <row r="51" spans="2:3">
      <c r="B51" s="162"/>
      <c r="C51" s="162"/>
    </row>
  </sheetData>
  <mergeCells count="1">
    <mergeCell ref="B48:C50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637B4-AD17-487A-AAEF-A59AB686C3F5}">
  <sheetPr>
    <tabColor rgb="FF92D050"/>
  </sheetPr>
  <dimension ref="A1:AMJ13"/>
  <sheetViews>
    <sheetView zoomScaleNormal="100" workbookViewId="0">
      <selection activeCell="B10" sqref="B10"/>
    </sheetView>
  </sheetViews>
  <sheetFormatPr baseColWidth="10" defaultColWidth="8.85546875" defaultRowHeight="12.75"/>
  <cols>
    <col min="1" max="1" width="28.85546875" style="1" customWidth="1"/>
    <col min="2" max="2" width="21" style="1" customWidth="1"/>
    <col min="3" max="1024" width="8.85546875" style="1"/>
  </cols>
  <sheetData>
    <row r="1" spans="1:5">
      <c r="A1" s="136" t="s">
        <v>488</v>
      </c>
      <c r="B1" s="137"/>
      <c r="C1" s="137"/>
      <c r="D1" s="137"/>
      <c r="E1" s="135"/>
    </row>
    <row r="2" spans="1:5" ht="22.5">
      <c r="A2" s="34" t="s">
        <v>187</v>
      </c>
      <c r="B2" s="34"/>
      <c r="C2" s="113" t="s">
        <v>188</v>
      </c>
      <c r="D2" s="113" t="s">
        <v>189</v>
      </c>
      <c r="E2" s="113" t="s">
        <v>190</v>
      </c>
    </row>
    <row r="3" spans="1:5">
      <c r="A3" s="121" t="s">
        <v>191</v>
      </c>
      <c r="B3" s="73" t="s">
        <v>150</v>
      </c>
      <c r="C3" s="74">
        <v>51</v>
      </c>
      <c r="D3" s="74">
        <v>43</v>
      </c>
      <c r="E3" s="74">
        <v>43</v>
      </c>
    </row>
    <row r="4" spans="1:5">
      <c r="A4" s="280" t="s">
        <v>192</v>
      </c>
      <c r="B4" s="73" t="s">
        <v>153</v>
      </c>
      <c r="C4" s="74">
        <v>7</v>
      </c>
      <c r="D4" s="74">
        <v>7</v>
      </c>
      <c r="E4" s="74">
        <v>11</v>
      </c>
    </row>
    <row r="5" spans="1:5">
      <c r="A5" s="280"/>
      <c r="B5" s="73" t="s">
        <v>156</v>
      </c>
      <c r="C5" s="74">
        <v>7</v>
      </c>
      <c r="D5" s="74">
        <v>7</v>
      </c>
      <c r="E5" s="74">
        <v>11</v>
      </c>
    </row>
    <row r="6" spans="1:5">
      <c r="A6" s="280" t="s">
        <v>193</v>
      </c>
      <c r="B6" s="73" t="s">
        <v>545</v>
      </c>
      <c r="C6" s="74">
        <v>7</v>
      </c>
      <c r="D6" s="74">
        <v>7</v>
      </c>
      <c r="E6" s="74">
        <v>7</v>
      </c>
    </row>
    <row r="7" spans="1:5">
      <c r="A7" s="280"/>
      <c r="B7" s="73" t="s">
        <v>169</v>
      </c>
      <c r="C7" s="74">
        <v>7</v>
      </c>
      <c r="D7" s="74">
        <v>7</v>
      </c>
      <c r="E7" s="74">
        <v>7</v>
      </c>
    </row>
    <row r="8" spans="1:5">
      <c r="A8" s="280"/>
      <c r="B8" s="73" t="s">
        <v>173</v>
      </c>
      <c r="C8" s="74">
        <v>7</v>
      </c>
      <c r="D8" s="74">
        <v>11</v>
      </c>
      <c r="E8" s="74">
        <v>7</v>
      </c>
    </row>
    <row r="9" spans="1:5">
      <c r="A9" s="280"/>
      <c r="B9" s="73" t="s">
        <v>177</v>
      </c>
      <c r="C9" s="74">
        <v>7</v>
      </c>
      <c r="D9" s="74">
        <v>7</v>
      </c>
      <c r="E9" s="74">
        <v>7</v>
      </c>
    </row>
    <row r="10" spans="1:5">
      <c r="A10" s="280"/>
      <c r="B10" s="73" t="s">
        <v>181</v>
      </c>
      <c r="C10" s="74">
        <v>7</v>
      </c>
      <c r="D10" s="74">
        <v>11</v>
      </c>
      <c r="E10" s="74">
        <v>7</v>
      </c>
    </row>
    <row r="11" spans="1:5" ht="7.5" customHeight="1">
      <c r="A11" s="255" t="s">
        <v>546</v>
      </c>
      <c r="B11" s="255"/>
      <c r="C11" s="255"/>
      <c r="D11" s="255"/>
      <c r="E11" s="255"/>
    </row>
    <row r="12" spans="1:5">
      <c r="A12" s="281"/>
      <c r="B12" s="281"/>
      <c r="C12" s="281"/>
      <c r="D12" s="281"/>
      <c r="E12" s="281"/>
    </row>
    <row r="13" spans="1:5" ht="16.5" customHeight="1">
      <c r="A13" s="281"/>
      <c r="B13" s="281"/>
      <c r="C13" s="281"/>
      <c r="D13" s="281"/>
      <c r="E13" s="281"/>
    </row>
  </sheetData>
  <mergeCells count="3">
    <mergeCell ref="A4:A5"/>
    <mergeCell ref="A6:A10"/>
    <mergeCell ref="A11:E13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MJ19"/>
  <sheetViews>
    <sheetView zoomScaleNormal="100" workbookViewId="0">
      <selection activeCell="B2" sqref="B2:I2"/>
    </sheetView>
  </sheetViews>
  <sheetFormatPr baseColWidth="10" defaultColWidth="8.5703125" defaultRowHeight="12.75"/>
  <cols>
    <col min="1" max="1024" width="8.5703125" style="1"/>
  </cols>
  <sheetData>
    <row r="1" spans="1:14">
      <c r="A1" s="254" t="s">
        <v>490</v>
      </c>
      <c r="B1" s="254"/>
      <c r="C1" s="254"/>
      <c r="D1" s="254"/>
      <c r="E1" s="254"/>
      <c r="F1" s="254"/>
      <c r="G1" s="254"/>
      <c r="H1" s="254"/>
      <c r="I1" s="254"/>
    </row>
    <row r="2" spans="1:14">
      <c r="A2" s="2"/>
      <c r="B2" s="165">
        <v>2014</v>
      </c>
      <c r="C2" s="165">
        <v>2015</v>
      </c>
      <c r="D2" s="165">
        <v>2016</v>
      </c>
      <c r="E2" s="165">
        <v>2017</v>
      </c>
      <c r="F2" s="165">
        <v>2018</v>
      </c>
      <c r="G2" s="165">
        <v>2019</v>
      </c>
      <c r="H2" s="165">
        <v>2020</v>
      </c>
      <c r="I2" s="165">
        <v>2021</v>
      </c>
    </row>
    <row r="3" spans="1:14">
      <c r="A3" s="4" t="s">
        <v>28</v>
      </c>
      <c r="B3" s="5">
        <v>410634.66666666698</v>
      </c>
      <c r="C3" s="5">
        <v>432486.83333333302</v>
      </c>
      <c r="D3" s="5">
        <v>455257</v>
      </c>
      <c r="E3" s="5">
        <v>480470.83333333302</v>
      </c>
      <c r="F3" s="5">
        <v>496712.16666666698</v>
      </c>
      <c r="G3" s="5">
        <v>506882.08333333302</v>
      </c>
      <c r="H3" s="5">
        <v>462613</v>
      </c>
      <c r="I3" s="5">
        <f>I4+I5</f>
        <v>473762.74999999994</v>
      </c>
      <c r="K3" s="6"/>
      <c r="L3" s="7"/>
    </row>
    <row r="4" spans="1:14">
      <c r="A4" s="2" t="s">
        <v>29</v>
      </c>
      <c r="B4" s="8">
        <v>217352.33333333299</v>
      </c>
      <c r="C4" s="8">
        <v>230472.66666666701</v>
      </c>
      <c r="D4" s="8">
        <v>243004</v>
      </c>
      <c r="E4" s="8">
        <v>257513.25</v>
      </c>
      <c r="F4" s="8">
        <v>266283.08333333302</v>
      </c>
      <c r="G4" s="8">
        <v>271511.08333333302</v>
      </c>
      <c r="H4" s="8">
        <v>248213</v>
      </c>
      <c r="I4" s="8">
        <v>253408.91666666663</v>
      </c>
      <c r="J4" s="7"/>
      <c r="K4" s="6"/>
      <c r="L4" s="7"/>
      <c r="N4" s="7"/>
    </row>
    <row r="5" spans="1:14">
      <c r="A5" s="2" t="s">
        <v>30</v>
      </c>
      <c r="B5" s="8">
        <v>193282.25</v>
      </c>
      <c r="C5" s="8">
        <v>202013.5</v>
      </c>
      <c r="D5" s="8">
        <v>212253</v>
      </c>
      <c r="E5" s="8">
        <v>222957.58333333299</v>
      </c>
      <c r="F5" s="8">
        <v>230429.08333333299</v>
      </c>
      <c r="G5" s="8">
        <v>235371</v>
      </c>
      <c r="H5" s="8">
        <v>214400</v>
      </c>
      <c r="I5" s="8">
        <v>220353.83333333331</v>
      </c>
      <c r="J5" s="7"/>
      <c r="K5" s="6"/>
      <c r="L5" s="7"/>
      <c r="N5" s="7"/>
    </row>
    <row r="6" spans="1:14" ht="0.75" customHeight="1">
      <c r="A6" s="255" t="s">
        <v>519</v>
      </c>
      <c r="B6" s="255"/>
      <c r="C6" s="255"/>
      <c r="D6" s="255"/>
      <c r="E6" s="255"/>
      <c r="F6" s="255"/>
      <c r="G6" s="255"/>
      <c r="H6" s="255"/>
      <c r="I6" s="255"/>
      <c r="J6" s="9"/>
      <c r="K6" s="10"/>
    </row>
    <row r="7" spans="1:14" ht="36" customHeight="1">
      <c r="A7" s="256"/>
      <c r="B7" s="256"/>
      <c r="C7" s="256"/>
      <c r="D7" s="256"/>
      <c r="E7" s="256"/>
      <c r="F7" s="256"/>
      <c r="G7" s="256"/>
      <c r="H7" s="256"/>
      <c r="I7" s="256"/>
    </row>
    <row r="9" spans="1:14" ht="14.25" customHeight="1"/>
    <row r="10" spans="1:14">
      <c r="B10" s="7"/>
      <c r="C10" s="7"/>
      <c r="D10" s="7"/>
      <c r="E10" s="7"/>
      <c r="F10" s="7"/>
      <c r="G10" s="7"/>
      <c r="H10" s="7"/>
      <c r="I10" s="7"/>
    </row>
    <row r="19" ht="12.75" customHeight="1"/>
  </sheetData>
  <mergeCells count="2">
    <mergeCell ref="A1:I1"/>
    <mergeCell ref="A6:I7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7753A-F763-4F21-93F5-CB90FA3EF675}">
  <sheetPr>
    <tabColor rgb="FF92D050"/>
  </sheetPr>
  <dimension ref="A1:AMJ23"/>
  <sheetViews>
    <sheetView zoomScaleNormal="100" workbookViewId="0">
      <selection activeCell="B2" sqref="B2:V3"/>
    </sheetView>
  </sheetViews>
  <sheetFormatPr baseColWidth="10" defaultColWidth="8.85546875" defaultRowHeight="12.75"/>
  <cols>
    <col min="1" max="1" width="13.28515625" style="1" customWidth="1"/>
    <col min="2" max="22" width="4.7109375" style="1" customWidth="1"/>
    <col min="23" max="1022" width="8.85546875" style="1"/>
  </cols>
  <sheetData>
    <row r="1" spans="1:1024">
      <c r="A1" s="139" t="s">
        <v>499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</row>
    <row r="2" spans="1:1024">
      <c r="A2" s="282"/>
      <c r="B2" s="283" t="s">
        <v>188</v>
      </c>
      <c r="C2" s="284"/>
      <c r="D2" s="284"/>
      <c r="E2" s="284"/>
      <c r="F2" s="284"/>
      <c r="G2" s="284"/>
      <c r="H2" s="285"/>
      <c r="I2" s="283" t="s">
        <v>189</v>
      </c>
      <c r="J2" s="284"/>
      <c r="K2" s="284"/>
      <c r="L2" s="284"/>
      <c r="M2" s="284"/>
      <c r="N2" s="284"/>
      <c r="O2" s="285"/>
      <c r="P2" s="283" t="s">
        <v>547</v>
      </c>
      <c r="Q2" s="284"/>
      <c r="R2" s="284"/>
      <c r="S2" s="284"/>
      <c r="T2" s="284"/>
      <c r="U2" s="284"/>
      <c r="V2" s="285"/>
      <c r="AMI2" s="1"/>
      <c r="AMJ2" s="1"/>
    </row>
    <row r="3" spans="1:1024">
      <c r="A3" s="282"/>
      <c r="B3" s="75">
        <v>2009</v>
      </c>
      <c r="C3" s="75">
        <v>2011</v>
      </c>
      <c r="D3" s="75">
        <v>2014</v>
      </c>
      <c r="E3" s="75">
        <v>2018</v>
      </c>
      <c r="F3" s="75">
        <v>2019</v>
      </c>
      <c r="G3" s="75">
        <v>2020</v>
      </c>
      <c r="H3" s="75">
        <v>2021</v>
      </c>
      <c r="I3" s="75">
        <v>2009</v>
      </c>
      <c r="J3" s="75">
        <v>2011</v>
      </c>
      <c r="K3" s="75">
        <v>2014</v>
      </c>
      <c r="L3" s="75">
        <v>2018</v>
      </c>
      <c r="M3" s="75">
        <v>2019</v>
      </c>
      <c r="N3" s="75">
        <v>2020</v>
      </c>
      <c r="O3" s="75">
        <v>2021</v>
      </c>
      <c r="P3" s="75">
        <v>2009</v>
      </c>
      <c r="Q3" s="75">
        <v>2011</v>
      </c>
      <c r="R3" s="75">
        <v>2014</v>
      </c>
      <c r="S3" s="75">
        <v>2018</v>
      </c>
      <c r="T3" s="75">
        <v>2019</v>
      </c>
      <c r="U3" s="75">
        <v>2020</v>
      </c>
      <c r="V3" s="75">
        <v>2021</v>
      </c>
      <c r="AMI3" s="1"/>
      <c r="AMJ3" s="1"/>
    </row>
    <row r="4" spans="1:1024" ht="11.25" customHeight="1">
      <c r="A4" s="120" t="s">
        <v>118</v>
      </c>
      <c r="B4" s="120">
        <v>17</v>
      </c>
      <c r="C4" s="120">
        <v>17</v>
      </c>
      <c r="D4" s="120">
        <v>15</v>
      </c>
      <c r="E4" s="120">
        <v>16</v>
      </c>
      <c r="F4" s="120">
        <v>17</v>
      </c>
      <c r="G4" s="120">
        <v>16</v>
      </c>
      <c r="H4" s="120">
        <v>16</v>
      </c>
      <c r="I4" s="120">
        <v>17</v>
      </c>
      <c r="J4" s="120">
        <v>17</v>
      </c>
      <c r="K4" s="120">
        <v>15</v>
      </c>
      <c r="L4" s="120">
        <v>16</v>
      </c>
      <c r="M4" s="120">
        <v>17</v>
      </c>
      <c r="N4" s="120">
        <v>14</v>
      </c>
      <c r="O4" s="120">
        <v>16</v>
      </c>
      <c r="P4" s="120">
        <v>17</v>
      </c>
      <c r="Q4" s="120">
        <v>17</v>
      </c>
      <c r="R4" s="120">
        <v>16</v>
      </c>
      <c r="S4" s="120">
        <v>16</v>
      </c>
      <c r="T4" s="120">
        <v>17</v>
      </c>
      <c r="U4" s="120">
        <v>15</v>
      </c>
      <c r="V4" s="120">
        <v>16</v>
      </c>
      <c r="AMI4" s="1"/>
      <c r="AMJ4" s="1"/>
    </row>
    <row r="5" spans="1:1024">
      <c r="A5" s="120" t="s">
        <v>119</v>
      </c>
      <c r="B5" s="120">
        <v>4</v>
      </c>
      <c r="C5" s="120">
        <v>4</v>
      </c>
      <c r="D5" s="120">
        <v>5</v>
      </c>
      <c r="E5" s="120">
        <v>6</v>
      </c>
      <c r="F5" s="120">
        <v>7</v>
      </c>
      <c r="G5" s="120">
        <v>6</v>
      </c>
      <c r="H5" s="120">
        <v>5</v>
      </c>
      <c r="I5" s="120">
        <v>4</v>
      </c>
      <c r="J5" s="120">
        <v>4</v>
      </c>
      <c r="K5" s="120">
        <v>4</v>
      </c>
      <c r="L5" s="120">
        <v>6</v>
      </c>
      <c r="M5" s="120">
        <v>8</v>
      </c>
      <c r="N5" s="120">
        <v>7</v>
      </c>
      <c r="O5" s="120">
        <v>6</v>
      </c>
      <c r="P5" s="120">
        <v>4</v>
      </c>
      <c r="Q5" s="120">
        <v>5</v>
      </c>
      <c r="R5" s="120">
        <v>4</v>
      </c>
      <c r="S5" s="120">
        <v>6</v>
      </c>
      <c r="T5" s="120">
        <v>8</v>
      </c>
      <c r="U5" s="120">
        <v>6</v>
      </c>
      <c r="V5" s="120">
        <v>4</v>
      </c>
      <c r="AMI5" s="1"/>
      <c r="AMJ5" s="1"/>
    </row>
    <row r="6" spans="1:1024">
      <c r="A6" s="120" t="s">
        <v>120</v>
      </c>
      <c r="B6" s="120">
        <v>9</v>
      </c>
      <c r="C6" s="120">
        <v>9</v>
      </c>
      <c r="D6" s="120">
        <v>13</v>
      </c>
      <c r="E6" s="120">
        <v>15</v>
      </c>
      <c r="F6" s="120">
        <v>15</v>
      </c>
      <c r="G6" s="120">
        <v>12</v>
      </c>
      <c r="H6" s="120">
        <v>14</v>
      </c>
      <c r="I6" s="120">
        <v>9</v>
      </c>
      <c r="J6" s="120">
        <v>9</v>
      </c>
      <c r="K6" s="120">
        <v>13</v>
      </c>
      <c r="L6" s="120">
        <v>15</v>
      </c>
      <c r="M6" s="120">
        <v>15</v>
      </c>
      <c r="N6" s="120">
        <v>16</v>
      </c>
      <c r="O6" s="120">
        <v>15</v>
      </c>
      <c r="P6" s="120">
        <v>9</v>
      </c>
      <c r="Q6" s="120">
        <v>9</v>
      </c>
      <c r="R6" s="120">
        <v>13</v>
      </c>
      <c r="S6" s="120">
        <v>14</v>
      </c>
      <c r="T6" s="120">
        <v>15</v>
      </c>
      <c r="U6" s="120">
        <v>16</v>
      </c>
      <c r="V6" s="120">
        <v>14</v>
      </c>
      <c r="AMI6" s="1"/>
      <c r="AMJ6" s="1"/>
    </row>
    <row r="7" spans="1:1024">
      <c r="A7" s="4" t="s">
        <v>34</v>
      </c>
      <c r="B7" s="4">
        <v>6</v>
      </c>
      <c r="C7" s="4">
        <v>6</v>
      </c>
      <c r="D7" s="4">
        <v>4</v>
      </c>
      <c r="E7" s="4">
        <v>5</v>
      </c>
      <c r="F7" s="4">
        <v>3</v>
      </c>
      <c r="G7" s="4">
        <v>3</v>
      </c>
      <c r="H7" s="4">
        <v>6</v>
      </c>
      <c r="I7" s="4">
        <v>6</v>
      </c>
      <c r="J7" s="4">
        <v>6</v>
      </c>
      <c r="K7" s="4">
        <v>5</v>
      </c>
      <c r="L7" s="4">
        <v>5</v>
      </c>
      <c r="M7" s="4">
        <v>1</v>
      </c>
      <c r="N7" s="4">
        <v>3</v>
      </c>
      <c r="O7" s="4">
        <v>5</v>
      </c>
      <c r="P7" s="4">
        <v>5</v>
      </c>
      <c r="Q7" s="4">
        <v>6</v>
      </c>
      <c r="R7" s="4">
        <v>5</v>
      </c>
      <c r="S7" s="4">
        <v>4</v>
      </c>
      <c r="T7" s="4">
        <v>2</v>
      </c>
      <c r="U7" s="4">
        <v>2</v>
      </c>
      <c r="V7" s="4">
        <v>6</v>
      </c>
      <c r="AMI7" s="1"/>
      <c r="AMJ7" s="1"/>
    </row>
    <row r="8" spans="1:1024">
      <c r="A8" s="120" t="s">
        <v>194</v>
      </c>
      <c r="B8" s="120">
        <v>16</v>
      </c>
      <c r="C8" s="120">
        <v>16</v>
      </c>
      <c r="D8" s="120">
        <v>17</v>
      </c>
      <c r="E8" s="120">
        <v>11</v>
      </c>
      <c r="F8" s="120">
        <v>12</v>
      </c>
      <c r="G8" s="120">
        <v>13</v>
      </c>
      <c r="H8" s="120">
        <v>15</v>
      </c>
      <c r="I8" s="120">
        <v>15</v>
      </c>
      <c r="J8" s="120">
        <v>16</v>
      </c>
      <c r="K8" s="120">
        <v>17</v>
      </c>
      <c r="L8" s="120">
        <v>11</v>
      </c>
      <c r="M8" s="120">
        <v>12</v>
      </c>
      <c r="N8" s="120">
        <v>13</v>
      </c>
      <c r="O8" s="120">
        <v>14</v>
      </c>
      <c r="P8" s="120">
        <v>16</v>
      </c>
      <c r="Q8" s="120">
        <v>16</v>
      </c>
      <c r="R8" s="120">
        <v>17</v>
      </c>
      <c r="S8" s="120">
        <v>11</v>
      </c>
      <c r="T8" s="120">
        <v>12</v>
      </c>
      <c r="U8" s="120">
        <v>13</v>
      </c>
      <c r="V8" s="120">
        <v>15</v>
      </c>
      <c r="AMI8" s="1"/>
      <c r="AMJ8" s="1"/>
    </row>
    <row r="9" spans="1:1024">
      <c r="A9" s="120" t="s">
        <v>122</v>
      </c>
      <c r="B9" s="120">
        <v>11</v>
      </c>
      <c r="C9" s="120">
        <v>13</v>
      </c>
      <c r="D9" s="120">
        <v>10</v>
      </c>
      <c r="E9" s="120">
        <v>9</v>
      </c>
      <c r="F9" s="120">
        <v>8</v>
      </c>
      <c r="G9" s="120">
        <v>8</v>
      </c>
      <c r="H9" s="120">
        <v>9</v>
      </c>
      <c r="I9" s="120">
        <v>11</v>
      </c>
      <c r="J9" s="120">
        <v>15</v>
      </c>
      <c r="K9" s="120">
        <v>10</v>
      </c>
      <c r="L9" s="120">
        <v>9</v>
      </c>
      <c r="M9" s="120">
        <v>7</v>
      </c>
      <c r="N9" s="120">
        <v>8</v>
      </c>
      <c r="O9" s="120">
        <v>9</v>
      </c>
      <c r="P9" s="120">
        <v>12</v>
      </c>
      <c r="Q9" s="120">
        <v>13</v>
      </c>
      <c r="R9" s="120">
        <v>10</v>
      </c>
      <c r="S9" s="120">
        <v>8</v>
      </c>
      <c r="T9" s="120">
        <v>7</v>
      </c>
      <c r="U9" s="120">
        <v>7</v>
      </c>
      <c r="V9" s="120">
        <v>9</v>
      </c>
      <c r="AMI9" s="1"/>
      <c r="AMJ9" s="1"/>
    </row>
    <row r="10" spans="1:1024">
      <c r="A10" s="120" t="s">
        <v>123</v>
      </c>
      <c r="B10" s="120">
        <v>8</v>
      </c>
      <c r="C10" s="120">
        <v>7</v>
      </c>
      <c r="D10" s="120">
        <v>11</v>
      </c>
      <c r="E10" s="120">
        <v>7</v>
      </c>
      <c r="F10" s="120">
        <v>9</v>
      </c>
      <c r="G10" s="120">
        <v>9</v>
      </c>
      <c r="H10" s="120">
        <v>11</v>
      </c>
      <c r="I10" s="120">
        <v>8</v>
      </c>
      <c r="J10" s="120">
        <v>7</v>
      </c>
      <c r="K10" s="120">
        <v>11</v>
      </c>
      <c r="L10" s="120">
        <v>8</v>
      </c>
      <c r="M10" s="120">
        <v>9</v>
      </c>
      <c r="N10" s="120">
        <v>10</v>
      </c>
      <c r="O10" s="120">
        <v>11</v>
      </c>
      <c r="P10" s="120">
        <v>8</v>
      </c>
      <c r="Q10" s="120">
        <v>7</v>
      </c>
      <c r="R10" s="120">
        <v>11</v>
      </c>
      <c r="S10" s="120">
        <v>7</v>
      </c>
      <c r="T10" s="120">
        <v>9</v>
      </c>
      <c r="U10" s="120">
        <v>10</v>
      </c>
      <c r="V10" s="120">
        <v>11</v>
      </c>
      <c r="AMI10" s="1"/>
      <c r="AMJ10" s="1"/>
    </row>
    <row r="11" spans="1:1024">
      <c r="A11" s="120" t="s">
        <v>124</v>
      </c>
      <c r="B11" s="120">
        <v>10</v>
      </c>
      <c r="C11" s="120">
        <v>11</v>
      </c>
      <c r="D11" s="120">
        <v>9</v>
      </c>
      <c r="E11" s="120">
        <v>13</v>
      </c>
      <c r="F11" s="120">
        <v>11</v>
      </c>
      <c r="G11" s="120">
        <v>14</v>
      </c>
      <c r="H11" s="120">
        <v>8</v>
      </c>
      <c r="I11" s="120">
        <v>10</v>
      </c>
      <c r="J11" s="120">
        <v>10</v>
      </c>
      <c r="K11" s="120">
        <v>9</v>
      </c>
      <c r="L11" s="120">
        <v>13</v>
      </c>
      <c r="M11" s="120">
        <v>11</v>
      </c>
      <c r="N11" s="120">
        <v>12</v>
      </c>
      <c r="O11" s="120">
        <v>7</v>
      </c>
      <c r="P11" s="120">
        <v>10</v>
      </c>
      <c r="Q11" s="120">
        <v>11</v>
      </c>
      <c r="R11" s="120">
        <v>9</v>
      </c>
      <c r="S11" s="120">
        <v>13</v>
      </c>
      <c r="T11" s="120">
        <v>11</v>
      </c>
      <c r="U11" s="120">
        <v>12</v>
      </c>
      <c r="V11" s="120">
        <v>8</v>
      </c>
      <c r="AMI11" s="1"/>
      <c r="AMJ11" s="1"/>
    </row>
    <row r="12" spans="1:1024">
      <c r="A12" s="120" t="s">
        <v>125</v>
      </c>
      <c r="B12" s="120">
        <v>3</v>
      </c>
      <c r="C12" s="120">
        <v>5</v>
      </c>
      <c r="D12" s="120">
        <v>6</v>
      </c>
      <c r="E12" s="120">
        <v>4</v>
      </c>
      <c r="F12" s="120">
        <v>5</v>
      </c>
      <c r="G12" s="120">
        <v>5</v>
      </c>
      <c r="H12" s="120">
        <v>4</v>
      </c>
      <c r="I12" s="120">
        <v>2</v>
      </c>
      <c r="J12" s="120">
        <v>5</v>
      </c>
      <c r="K12" s="120">
        <v>6</v>
      </c>
      <c r="L12" s="120">
        <v>4</v>
      </c>
      <c r="M12" s="120">
        <v>5</v>
      </c>
      <c r="N12" s="120">
        <v>5</v>
      </c>
      <c r="O12" s="120">
        <v>4</v>
      </c>
      <c r="P12" s="120">
        <v>2</v>
      </c>
      <c r="Q12" s="120">
        <v>4</v>
      </c>
      <c r="R12" s="120">
        <v>6</v>
      </c>
      <c r="S12" s="120">
        <v>3</v>
      </c>
      <c r="T12" s="120">
        <v>5</v>
      </c>
      <c r="U12" s="120">
        <v>5</v>
      </c>
      <c r="V12" s="120">
        <v>5</v>
      </c>
      <c r="AMI12" s="1"/>
      <c r="AMJ12" s="1"/>
    </row>
    <row r="13" spans="1:1024">
      <c r="A13" s="120" t="s">
        <v>126</v>
      </c>
      <c r="B13" s="120">
        <v>13</v>
      </c>
      <c r="C13" s="120">
        <v>14</v>
      </c>
      <c r="D13" s="120">
        <v>12</v>
      </c>
      <c r="E13" s="120">
        <v>14</v>
      </c>
      <c r="F13" s="120">
        <v>13</v>
      </c>
      <c r="G13" s="120">
        <v>15</v>
      </c>
      <c r="H13" s="120">
        <v>13</v>
      </c>
      <c r="I13" s="120">
        <v>13</v>
      </c>
      <c r="J13" s="120">
        <v>14</v>
      </c>
      <c r="K13" s="120">
        <v>12</v>
      </c>
      <c r="L13" s="120">
        <v>14</v>
      </c>
      <c r="M13" s="120">
        <v>13</v>
      </c>
      <c r="N13" s="120">
        <v>15</v>
      </c>
      <c r="O13" s="120">
        <v>13</v>
      </c>
      <c r="P13" s="120">
        <v>13</v>
      </c>
      <c r="Q13" s="120">
        <v>14</v>
      </c>
      <c r="R13" s="120">
        <v>12</v>
      </c>
      <c r="S13" s="120">
        <v>12</v>
      </c>
      <c r="T13" s="120">
        <v>13</v>
      </c>
      <c r="U13" s="120">
        <v>14</v>
      </c>
      <c r="V13" s="120">
        <v>13</v>
      </c>
      <c r="AMI13" s="1"/>
      <c r="AMJ13" s="1"/>
    </row>
    <row r="14" spans="1:1024">
      <c r="A14" s="1" t="s">
        <v>127</v>
      </c>
      <c r="B14" s="120">
        <v>15</v>
      </c>
      <c r="C14" s="120">
        <v>12</v>
      </c>
      <c r="D14" s="120">
        <v>16</v>
      </c>
      <c r="E14" s="120">
        <v>17</v>
      </c>
      <c r="F14" s="120">
        <v>16</v>
      </c>
      <c r="G14" s="120">
        <v>17</v>
      </c>
      <c r="H14" s="120">
        <v>17</v>
      </c>
      <c r="I14" s="120">
        <v>16</v>
      </c>
      <c r="J14" s="120">
        <v>12</v>
      </c>
      <c r="K14" s="120">
        <v>14</v>
      </c>
      <c r="L14" s="120">
        <v>17</v>
      </c>
      <c r="M14" s="120">
        <v>16</v>
      </c>
      <c r="N14" s="120">
        <v>17</v>
      </c>
      <c r="O14" s="120">
        <v>17</v>
      </c>
      <c r="P14" s="120">
        <v>15</v>
      </c>
      <c r="Q14" s="120">
        <v>12</v>
      </c>
      <c r="R14" s="120">
        <v>15</v>
      </c>
      <c r="S14" s="120">
        <v>17</v>
      </c>
      <c r="T14" s="120">
        <v>16</v>
      </c>
      <c r="U14" s="120">
        <v>17</v>
      </c>
      <c r="V14" s="120">
        <v>17</v>
      </c>
      <c r="AMI14" s="1"/>
      <c r="AMJ14" s="1"/>
    </row>
    <row r="15" spans="1:1024">
      <c r="A15" s="120" t="s">
        <v>128</v>
      </c>
      <c r="B15" s="120">
        <v>12</v>
      </c>
      <c r="C15" s="120">
        <v>10</v>
      </c>
      <c r="D15" s="120">
        <v>8</v>
      </c>
      <c r="E15" s="120">
        <v>10</v>
      </c>
      <c r="F15" s="120">
        <v>10</v>
      </c>
      <c r="G15" s="120">
        <v>10</v>
      </c>
      <c r="H15" s="120">
        <v>10</v>
      </c>
      <c r="I15" s="120">
        <v>12</v>
      </c>
      <c r="J15" s="120">
        <v>11</v>
      </c>
      <c r="K15" s="120">
        <v>8</v>
      </c>
      <c r="L15" s="120">
        <v>10</v>
      </c>
      <c r="M15" s="120">
        <v>10</v>
      </c>
      <c r="N15" s="120">
        <v>9</v>
      </c>
      <c r="O15" s="120">
        <v>10</v>
      </c>
      <c r="P15" s="120">
        <v>11</v>
      </c>
      <c r="Q15" s="120">
        <v>10</v>
      </c>
      <c r="R15" s="120">
        <v>8</v>
      </c>
      <c r="S15" s="120">
        <v>10</v>
      </c>
      <c r="T15" s="120">
        <v>10</v>
      </c>
      <c r="U15" s="120">
        <v>9</v>
      </c>
      <c r="V15" s="120">
        <v>10</v>
      </c>
      <c r="AMI15" s="1"/>
      <c r="AMJ15" s="1"/>
    </row>
    <row r="16" spans="1:1024">
      <c r="A16" s="120" t="s">
        <v>129</v>
      </c>
      <c r="B16" s="120">
        <v>2</v>
      </c>
      <c r="C16" s="120">
        <v>3</v>
      </c>
      <c r="D16" s="120">
        <v>2</v>
      </c>
      <c r="E16" s="120">
        <v>2</v>
      </c>
      <c r="F16" s="120">
        <v>4</v>
      </c>
      <c r="G16" s="120">
        <v>4</v>
      </c>
      <c r="H16" s="120">
        <v>2</v>
      </c>
      <c r="I16" s="120">
        <v>3</v>
      </c>
      <c r="J16" s="120">
        <v>3</v>
      </c>
      <c r="K16" s="120">
        <v>2</v>
      </c>
      <c r="L16" s="120">
        <v>2</v>
      </c>
      <c r="M16" s="120">
        <v>4</v>
      </c>
      <c r="N16" s="120">
        <v>2</v>
      </c>
      <c r="O16" s="120">
        <v>2</v>
      </c>
      <c r="P16" s="120">
        <v>3</v>
      </c>
      <c r="Q16" s="120">
        <v>3</v>
      </c>
      <c r="R16" s="120">
        <v>2</v>
      </c>
      <c r="S16" s="120">
        <v>2</v>
      </c>
      <c r="T16" s="120">
        <v>4</v>
      </c>
      <c r="U16" s="120">
        <v>3</v>
      </c>
      <c r="V16" s="120">
        <v>2</v>
      </c>
      <c r="AMI16" s="1"/>
      <c r="AMJ16" s="1"/>
    </row>
    <row r="17" spans="1:1024">
      <c r="A17" s="120" t="s">
        <v>130</v>
      </c>
      <c r="B17" s="120">
        <v>14</v>
      </c>
      <c r="C17" s="120">
        <v>15</v>
      </c>
      <c r="D17" s="120">
        <v>14</v>
      </c>
      <c r="E17" s="120">
        <v>12</v>
      </c>
      <c r="F17" s="120">
        <v>14</v>
      </c>
      <c r="G17" s="120">
        <v>11</v>
      </c>
      <c r="H17" s="120">
        <v>12</v>
      </c>
      <c r="I17" s="120">
        <v>14</v>
      </c>
      <c r="J17" s="120">
        <v>13</v>
      </c>
      <c r="K17" s="120">
        <v>16</v>
      </c>
      <c r="L17" s="120">
        <v>12</v>
      </c>
      <c r="M17" s="120">
        <v>14</v>
      </c>
      <c r="N17" s="120">
        <v>11</v>
      </c>
      <c r="O17" s="120">
        <v>12</v>
      </c>
      <c r="P17" s="120">
        <v>14</v>
      </c>
      <c r="Q17" s="120">
        <v>15</v>
      </c>
      <c r="R17" s="120">
        <v>14</v>
      </c>
      <c r="S17" s="120">
        <v>15</v>
      </c>
      <c r="T17" s="120">
        <v>14</v>
      </c>
      <c r="U17" s="120">
        <v>11</v>
      </c>
      <c r="V17" s="120">
        <v>12</v>
      </c>
      <c r="AMI17" s="1"/>
      <c r="AMJ17" s="1"/>
    </row>
    <row r="18" spans="1:1024">
      <c r="A18" s="120" t="s">
        <v>131</v>
      </c>
      <c r="B18" s="120">
        <v>5</v>
      </c>
      <c r="C18" s="120">
        <v>2</v>
      </c>
      <c r="D18" s="120">
        <v>3</v>
      </c>
      <c r="E18" s="120">
        <v>3</v>
      </c>
      <c r="F18" s="120">
        <v>2</v>
      </c>
      <c r="G18" s="120">
        <v>2</v>
      </c>
      <c r="H18" s="120">
        <v>3</v>
      </c>
      <c r="I18" s="120">
        <v>7</v>
      </c>
      <c r="J18" s="120">
        <v>2</v>
      </c>
      <c r="K18" s="120">
        <v>3</v>
      </c>
      <c r="L18" s="120">
        <v>3</v>
      </c>
      <c r="M18" s="120">
        <v>3</v>
      </c>
      <c r="N18" s="120">
        <v>4</v>
      </c>
      <c r="O18" s="120">
        <v>3</v>
      </c>
      <c r="P18" s="120">
        <v>7</v>
      </c>
      <c r="Q18" s="120">
        <v>2</v>
      </c>
      <c r="R18" s="120">
        <v>3</v>
      </c>
      <c r="S18" s="120">
        <v>5</v>
      </c>
      <c r="T18" s="120">
        <v>3</v>
      </c>
      <c r="U18" s="120">
        <v>4</v>
      </c>
      <c r="V18" s="120">
        <v>3</v>
      </c>
      <c r="AMI18" s="1"/>
      <c r="AMJ18" s="1"/>
    </row>
    <row r="19" spans="1:1024">
      <c r="A19" s="120" t="s">
        <v>132</v>
      </c>
      <c r="B19" s="120">
        <v>1</v>
      </c>
      <c r="C19" s="120">
        <v>1</v>
      </c>
      <c r="D19" s="120">
        <v>1</v>
      </c>
      <c r="E19" s="120">
        <v>1</v>
      </c>
      <c r="F19" s="120">
        <v>1</v>
      </c>
      <c r="G19" s="120">
        <v>1</v>
      </c>
      <c r="H19" s="120">
        <v>1</v>
      </c>
      <c r="I19" s="120">
        <v>1</v>
      </c>
      <c r="J19" s="120">
        <v>1</v>
      </c>
      <c r="K19" s="120">
        <v>1</v>
      </c>
      <c r="L19" s="120">
        <v>1</v>
      </c>
      <c r="M19" s="120">
        <v>2</v>
      </c>
      <c r="N19" s="120">
        <v>1</v>
      </c>
      <c r="O19" s="120">
        <v>1</v>
      </c>
      <c r="P19" s="120">
        <v>1</v>
      </c>
      <c r="Q19" s="120">
        <v>1</v>
      </c>
      <c r="R19" s="120">
        <v>1</v>
      </c>
      <c r="S19" s="120">
        <v>1</v>
      </c>
      <c r="T19" s="120">
        <v>1</v>
      </c>
      <c r="U19" s="120">
        <v>1</v>
      </c>
      <c r="V19" s="120">
        <v>1</v>
      </c>
      <c r="AMI19" s="1"/>
      <c r="AMJ19" s="1"/>
    </row>
    <row r="20" spans="1:1024">
      <c r="A20" s="120" t="s">
        <v>133</v>
      </c>
      <c r="B20" s="120">
        <v>7</v>
      </c>
      <c r="C20" s="120">
        <v>8</v>
      </c>
      <c r="D20" s="120">
        <v>7</v>
      </c>
      <c r="E20" s="120">
        <v>8</v>
      </c>
      <c r="F20" s="120">
        <v>6</v>
      </c>
      <c r="G20" s="120">
        <v>7</v>
      </c>
      <c r="H20" s="120">
        <v>7</v>
      </c>
      <c r="I20" s="120">
        <v>5</v>
      </c>
      <c r="J20" s="120">
        <v>8</v>
      </c>
      <c r="K20" s="120">
        <v>7</v>
      </c>
      <c r="L20" s="120">
        <v>7</v>
      </c>
      <c r="M20" s="120">
        <v>6</v>
      </c>
      <c r="N20" s="120">
        <v>6</v>
      </c>
      <c r="O20" s="120">
        <v>8</v>
      </c>
      <c r="P20" s="120">
        <v>6</v>
      </c>
      <c r="Q20" s="120">
        <v>8</v>
      </c>
      <c r="R20" s="120">
        <v>7</v>
      </c>
      <c r="S20" s="120">
        <v>9</v>
      </c>
      <c r="T20" s="120">
        <v>6</v>
      </c>
      <c r="U20" s="120">
        <v>8</v>
      </c>
      <c r="V20" s="120">
        <v>7</v>
      </c>
      <c r="AMI20" s="1"/>
      <c r="AMJ20" s="1"/>
    </row>
    <row r="21" spans="1:1024">
      <c r="A21" s="255" t="s">
        <v>548</v>
      </c>
      <c r="B21" s="255"/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</row>
    <row r="22" spans="1:1024">
      <c r="A22" s="256"/>
      <c r="B22" s="256"/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</row>
    <row r="23" spans="1:1024">
      <c r="A23" s="1" t="s">
        <v>195</v>
      </c>
    </row>
  </sheetData>
  <mergeCells count="5">
    <mergeCell ref="A2:A3"/>
    <mergeCell ref="B2:H2"/>
    <mergeCell ref="I2:O2"/>
    <mergeCell ref="P2:V2"/>
    <mergeCell ref="A21:V22"/>
  </mergeCells>
  <printOptions horizontalCentered="1"/>
  <pageMargins left="0.25" right="0.25" top="0.75" bottom="0.75" header="0.51180555555555496" footer="0.51180555555555496"/>
  <pageSetup paperSize="9" orientation="portrait" horizontalDpi="300" verticalDpi="300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EB0E8-E97E-4246-90C1-466E82C23F0B}">
  <sheetPr>
    <tabColor theme="8"/>
  </sheetPr>
  <dimension ref="A1:AMJ25"/>
  <sheetViews>
    <sheetView zoomScaleNormal="100" workbookViewId="0">
      <selection activeCell="B2" sqref="B2:D3"/>
    </sheetView>
  </sheetViews>
  <sheetFormatPr baseColWidth="10" defaultColWidth="8.85546875" defaultRowHeight="12.75"/>
  <cols>
    <col min="1" max="1" width="16.42578125" style="1" customWidth="1"/>
    <col min="2" max="4" width="13.140625" style="1" customWidth="1"/>
    <col min="5" max="1024" width="8.85546875" style="1"/>
  </cols>
  <sheetData>
    <row r="1" spans="1:15" ht="26.25" customHeight="1">
      <c r="A1" s="286" t="s">
        <v>500</v>
      </c>
      <c r="B1" s="286"/>
      <c r="C1" s="286"/>
      <c r="D1" s="286"/>
      <c r="E1" s="98"/>
      <c r="F1" s="146"/>
      <c r="G1" s="146"/>
      <c r="H1" s="146"/>
      <c r="I1" s="146"/>
      <c r="J1" s="145"/>
      <c r="K1" s="145"/>
    </row>
    <row r="2" spans="1:15">
      <c r="A2" s="287"/>
      <c r="B2" s="273" t="s">
        <v>421</v>
      </c>
      <c r="C2" s="273"/>
      <c r="D2" s="273"/>
    </row>
    <row r="3" spans="1:15" ht="45">
      <c r="A3" s="287"/>
      <c r="B3" s="113" t="s">
        <v>151</v>
      </c>
      <c r="C3" s="113" t="s">
        <v>536</v>
      </c>
      <c r="D3" s="113" t="s">
        <v>152</v>
      </c>
      <c r="E3" s="144"/>
      <c r="F3" s="144"/>
      <c r="G3" s="144"/>
      <c r="H3" s="144"/>
      <c r="I3" s="144"/>
      <c r="J3" s="144"/>
      <c r="K3" s="144"/>
      <c r="M3" s="144"/>
      <c r="N3" s="144"/>
      <c r="O3" s="144"/>
    </row>
    <row r="4" spans="1:15">
      <c r="A4" s="120" t="s">
        <v>118</v>
      </c>
      <c r="B4" s="99">
        <v>15</v>
      </c>
      <c r="C4" s="99">
        <v>16</v>
      </c>
      <c r="D4" s="99">
        <v>15</v>
      </c>
      <c r="E4" s="140"/>
      <c r="F4" s="140"/>
      <c r="G4" s="140"/>
      <c r="H4" s="140"/>
      <c r="I4" s="140"/>
      <c r="J4" s="141"/>
      <c r="K4" s="140"/>
    </row>
    <row r="5" spans="1:15">
      <c r="A5" s="120" t="s">
        <v>119</v>
      </c>
      <c r="B5" s="99">
        <v>6</v>
      </c>
      <c r="C5" s="99">
        <v>3</v>
      </c>
      <c r="D5" s="99">
        <v>2</v>
      </c>
      <c r="E5" s="140"/>
      <c r="F5" s="140"/>
      <c r="G5" s="140"/>
      <c r="H5" s="140"/>
      <c r="I5" s="140"/>
      <c r="J5" s="141"/>
      <c r="K5" s="140"/>
    </row>
    <row r="6" spans="1:15">
      <c r="A6" s="120" t="s">
        <v>120</v>
      </c>
      <c r="B6" s="99">
        <v>5</v>
      </c>
      <c r="C6" s="99">
        <v>15</v>
      </c>
      <c r="D6" s="99">
        <v>17</v>
      </c>
      <c r="E6" s="140"/>
      <c r="F6" s="140"/>
      <c r="G6" s="140"/>
      <c r="H6" s="140"/>
      <c r="I6" s="140"/>
      <c r="J6" s="141"/>
      <c r="K6" s="140"/>
    </row>
    <row r="7" spans="1:15">
      <c r="A7" s="4" t="s">
        <v>34</v>
      </c>
      <c r="B7" s="100">
        <v>7</v>
      </c>
      <c r="C7" s="101">
        <v>8</v>
      </c>
      <c r="D7" s="101">
        <v>1</v>
      </c>
      <c r="E7" s="140"/>
      <c r="F7" s="142"/>
      <c r="G7" s="142"/>
      <c r="H7" s="142"/>
      <c r="I7" s="142"/>
      <c r="J7" s="143"/>
      <c r="K7" s="142"/>
    </row>
    <row r="8" spans="1:15">
      <c r="A8" s="120" t="s">
        <v>121</v>
      </c>
      <c r="B8" s="99">
        <v>16</v>
      </c>
      <c r="C8" s="99">
        <v>17</v>
      </c>
      <c r="D8" s="99">
        <v>10</v>
      </c>
      <c r="E8" s="140"/>
      <c r="F8" s="140"/>
      <c r="G8" s="140"/>
      <c r="H8" s="140"/>
      <c r="I8" s="140"/>
      <c r="J8" s="141"/>
      <c r="K8" s="140"/>
    </row>
    <row r="9" spans="1:15">
      <c r="A9" s="120" t="s">
        <v>122</v>
      </c>
      <c r="B9" s="99">
        <v>8</v>
      </c>
      <c r="C9" s="99">
        <v>11</v>
      </c>
      <c r="D9" s="99">
        <v>4</v>
      </c>
      <c r="E9" s="140"/>
      <c r="F9" s="140"/>
      <c r="G9" s="140"/>
      <c r="H9" s="140"/>
      <c r="I9" s="140"/>
      <c r="J9" s="141"/>
      <c r="K9" s="140"/>
    </row>
    <row r="10" spans="1:15">
      <c r="A10" s="120" t="s">
        <v>124</v>
      </c>
      <c r="B10" s="99">
        <v>10</v>
      </c>
      <c r="C10" s="99">
        <v>5</v>
      </c>
      <c r="D10" s="99">
        <v>13</v>
      </c>
      <c r="E10" s="140"/>
      <c r="F10" s="140"/>
      <c r="G10" s="140"/>
      <c r="H10" s="140"/>
      <c r="I10" s="140"/>
      <c r="J10" s="141"/>
      <c r="K10" s="140"/>
    </row>
    <row r="11" spans="1:15">
      <c r="A11" s="120" t="s">
        <v>123</v>
      </c>
      <c r="B11" s="99">
        <v>14</v>
      </c>
      <c r="C11" s="99">
        <v>5</v>
      </c>
      <c r="D11" s="99">
        <v>3</v>
      </c>
      <c r="E11" s="140"/>
      <c r="F11" s="140"/>
      <c r="G11" s="140"/>
      <c r="H11" s="140"/>
      <c r="I11" s="140"/>
      <c r="J11" s="141"/>
      <c r="K11" s="140"/>
    </row>
    <row r="12" spans="1:15">
      <c r="A12" s="120" t="s">
        <v>125</v>
      </c>
      <c r="B12" s="99">
        <v>4</v>
      </c>
      <c r="C12" s="99">
        <v>9</v>
      </c>
      <c r="D12" s="99">
        <v>11</v>
      </c>
      <c r="E12" s="140"/>
      <c r="F12" s="140"/>
      <c r="G12" s="140"/>
      <c r="H12" s="140"/>
      <c r="I12" s="140"/>
      <c r="J12" s="141"/>
      <c r="K12" s="140"/>
    </row>
    <row r="13" spans="1:15">
      <c r="A13" s="120" t="s">
        <v>126</v>
      </c>
      <c r="B13" s="99">
        <v>12</v>
      </c>
      <c r="C13" s="99">
        <v>12</v>
      </c>
      <c r="D13" s="99">
        <v>16</v>
      </c>
      <c r="E13" s="140"/>
      <c r="F13" s="140"/>
      <c r="G13" s="140"/>
      <c r="H13" s="140"/>
      <c r="I13" s="140"/>
      <c r="J13" s="141"/>
      <c r="K13" s="140"/>
    </row>
    <row r="14" spans="1:15">
      <c r="A14" s="120" t="s">
        <v>127</v>
      </c>
      <c r="B14" s="99">
        <v>17</v>
      </c>
      <c r="C14" s="99">
        <v>14</v>
      </c>
      <c r="D14" s="99">
        <v>14</v>
      </c>
      <c r="E14" s="140"/>
      <c r="F14" s="140"/>
      <c r="G14" s="140"/>
      <c r="H14" s="140"/>
      <c r="I14" s="140"/>
      <c r="J14" s="141"/>
      <c r="K14" s="140"/>
    </row>
    <row r="15" spans="1:15">
      <c r="A15" s="120" t="s">
        <v>128</v>
      </c>
      <c r="B15" s="99">
        <v>13</v>
      </c>
      <c r="C15" s="99">
        <v>10</v>
      </c>
      <c r="D15" s="99">
        <v>7</v>
      </c>
      <c r="E15" s="140"/>
      <c r="F15" s="140"/>
      <c r="G15" s="140"/>
      <c r="H15" s="140"/>
      <c r="I15" s="140"/>
      <c r="J15" s="141"/>
      <c r="K15" s="140"/>
    </row>
    <row r="16" spans="1:15">
      <c r="A16" s="120" t="s">
        <v>129</v>
      </c>
      <c r="B16" s="99">
        <v>2</v>
      </c>
      <c r="C16" s="99">
        <v>4</v>
      </c>
      <c r="D16" s="99">
        <v>12</v>
      </c>
      <c r="E16" s="140"/>
      <c r="F16" s="140"/>
      <c r="G16" s="140"/>
      <c r="H16" s="140"/>
      <c r="I16" s="140"/>
      <c r="J16" s="141"/>
      <c r="K16" s="140"/>
    </row>
    <row r="17" spans="1:11">
      <c r="A17" s="120" t="s">
        <v>130</v>
      </c>
      <c r="B17" s="99">
        <v>11</v>
      </c>
      <c r="C17" s="99">
        <v>13</v>
      </c>
      <c r="D17" s="99">
        <v>9</v>
      </c>
      <c r="E17" s="140"/>
      <c r="F17" s="140"/>
      <c r="G17" s="140"/>
      <c r="H17" s="140"/>
      <c r="I17" s="140"/>
      <c r="J17" s="141"/>
      <c r="K17" s="140"/>
    </row>
    <row r="18" spans="1:11">
      <c r="A18" s="120" t="s">
        <v>131</v>
      </c>
      <c r="B18" s="99">
        <v>3</v>
      </c>
      <c r="C18" s="99">
        <v>7</v>
      </c>
      <c r="D18" s="99">
        <v>8</v>
      </c>
      <c r="E18" s="140"/>
      <c r="F18" s="140"/>
      <c r="G18" s="140"/>
      <c r="H18" s="140"/>
      <c r="I18" s="140"/>
      <c r="J18" s="141"/>
      <c r="K18" s="140"/>
    </row>
    <row r="19" spans="1:11">
      <c r="A19" s="120" t="s">
        <v>132</v>
      </c>
      <c r="B19" s="99">
        <v>1</v>
      </c>
      <c r="C19" s="99">
        <v>2</v>
      </c>
      <c r="D19" s="99">
        <v>6</v>
      </c>
      <c r="E19" s="140"/>
      <c r="F19" s="140"/>
      <c r="G19" s="140"/>
      <c r="H19" s="140"/>
      <c r="I19" s="140"/>
      <c r="J19" s="141"/>
      <c r="K19" s="140"/>
    </row>
    <row r="20" spans="1:11">
      <c r="A20" s="120" t="s">
        <v>133</v>
      </c>
      <c r="B20" s="99">
        <v>9</v>
      </c>
      <c r="C20" s="99">
        <v>1</v>
      </c>
      <c r="D20" s="99">
        <v>5</v>
      </c>
      <c r="E20" s="140"/>
      <c r="F20" s="140"/>
      <c r="G20" s="140"/>
      <c r="H20" s="140"/>
      <c r="I20" s="140"/>
      <c r="J20" s="141"/>
      <c r="K20" s="140"/>
    </row>
    <row r="21" spans="1:11" ht="6" customHeight="1">
      <c r="A21" s="255" t="s">
        <v>549</v>
      </c>
      <c r="B21" s="255"/>
      <c r="C21" s="255"/>
      <c r="D21" s="255"/>
    </row>
    <row r="22" spans="1:11">
      <c r="A22" s="256"/>
      <c r="B22" s="256"/>
      <c r="C22" s="256"/>
      <c r="D22" s="256"/>
    </row>
    <row r="23" spans="1:11">
      <c r="A23" s="256"/>
      <c r="B23" s="256"/>
      <c r="C23" s="256"/>
      <c r="D23" s="256"/>
    </row>
    <row r="24" spans="1:11">
      <c r="A24" s="256"/>
      <c r="B24" s="256"/>
      <c r="C24" s="256"/>
      <c r="D24" s="256"/>
    </row>
    <row r="25" spans="1:11" ht="24" customHeight="1">
      <c r="A25" s="256"/>
      <c r="B25" s="256"/>
      <c r="C25" s="256"/>
      <c r="D25" s="256"/>
    </row>
  </sheetData>
  <mergeCells count="4">
    <mergeCell ref="A1:D1"/>
    <mergeCell ref="A2:A3"/>
    <mergeCell ref="B2:D2"/>
    <mergeCell ref="A21:D25"/>
  </mergeCells>
  <printOptions horizontalCentered="1"/>
  <pageMargins left="0" right="0" top="0.98402777777777795" bottom="0.98402777777777795" header="0.51180555555555496" footer="0.51180555555555496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7F855-D26B-4341-BC47-E5CA52225EC6}">
  <sheetPr>
    <tabColor theme="8"/>
  </sheetPr>
  <dimension ref="A1:AMJ25"/>
  <sheetViews>
    <sheetView zoomScaleNormal="100" workbookViewId="0">
      <selection activeCell="B2" sqref="B2:F3"/>
    </sheetView>
  </sheetViews>
  <sheetFormatPr baseColWidth="10" defaultColWidth="8.85546875" defaultRowHeight="12.75"/>
  <cols>
    <col min="1" max="1" width="15.140625" style="1" customWidth="1"/>
    <col min="2" max="6" width="10.42578125" style="1" customWidth="1"/>
    <col min="7" max="1024" width="8.85546875" style="1"/>
  </cols>
  <sheetData>
    <row r="1" spans="1:6" ht="23.25" customHeight="1">
      <c r="A1" s="288" t="s">
        <v>501</v>
      </c>
      <c r="B1" s="288"/>
      <c r="C1" s="288"/>
      <c r="D1" s="288"/>
      <c r="E1" s="288"/>
      <c r="F1" s="288"/>
    </row>
    <row r="2" spans="1:6">
      <c r="A2" s="289"/>
      <c r="B2" s="290" t="s">
        <v>550</v>
      </c>
      <c r="C2" s="290"/>
      <c r="D2" s="290"/>
      <c r="E2" s="290"/>
      <c r="F2" s="290"/>
    </row>
    <row r="3" spans="1:6" ht="56.25">
      <c r="A3" s="289"/>
      <c r="B3" s="113" t="s">
        <v>537</v>
      </c>
      <c r="C3" s="113" t="s">
        <v>154</v>
      </c>
      <c r="D3" s="113" t="s">
        <v>538</v>
      </c>
      <c r="E3" s="113" t="s">
        <v>539</v>
      </c>
      <c r="F3" s="113" t="s">
        <v>155</v>
      </c>
    </row>
    <row r="4" spans="1:6">
      <c r="A4" s="120" t="s">
        <v>118</v>
      </c>
      <c r="B4" s="99">
        <v>13</v>
      </c>
      <c r="C4" s="99">
        <v>13</v>
      </c>
      <c r="D4" s="99">
        <v>3</v>
      </c>
      <c r="E4" s="99">
        <v>5</v>
      </c>
      <c r="F4" s="99">
        <v>8</v>
      </c>
    </row>
    <row r="5" spans="1:6">
      <c r="A5" s="120" t="s">
        <v>119</v>
      </c>
      <c r="B5" s="99">
        <v>10</v>
      </c>
      <c r="C5" s="99">
        <v>3</v>
      </c>
      <c r="D5" s="99">
        <v>8</v>
      </c>
      <c r="E5" s="99">
        <v>9</v>
      </c>
      <c r="F5" s="99">
        <v>2</v>
      </c>
    </row>
    <row r="6" spans="1:6">
      <c r="A6" s="120" t="s">
        <v>120</v>
      </c>
      <c r="B6" s="99">
        <v>3</v>
      </c>
      <c r="C6" s="99">
        <v>11</v>
      </c>
      <c r="D6" s="99">
        <v>15</v>
      </c>
      <c r="E6" s="99">
        <v>17</v>
      </c>
      <c r="F6" s="99">
        <v>17</v>
      </c>
    </row>
    <row r="7" spans="1:6">
      <c r="A7" s="4" t="s">
        <v>34</v>
      </c>
      <c r="B7" s="101">
        <v>2</v>
      </c>
      <c r="C7" s="101">
        <v>17</v>
      </c>
      <c r="D7" s="101">
        <v>1</v>
      </c>
      <c r="E7" s="101">
        <v>15</v>
      </c>
      <c r="F7" s="101">
        <v>1</v>
      </c>
    </row>
    <row r="8" spans="1:6">
      <c r="A8" s="120" t="s">
        <v>121</v>
      </c>
      <c r="B8" s="99">
        <v>1</v>
      </c>
      <c r="C8" s="99">
        <v>6</v>
      </c>
      <c r="D8" s="99">
        <v>5</v>
      </c>
      <c r="E8" s="99">
        <v>3</v>
      </c>
      <c r="F8" s="99">
        <v>13</v>
      </c>
    </row>
    <row r="9" spans="1:6">
      <c r="A9" s="120" t="s">
        <v>122</v>
      </c>
      <c r="B9" s="99">
        <v>11</v>
      </c>
      <c r="C9" s="99">
        <v>2</v>
      </c>
      <c r="D9" s="99">
        <v>12</v>
      </c>
      <c r="E9" s="99">
        <v>7</v>
      </c>
      <c r="F9" s="99">
        <v>6</v>
      </c>
    </row>
    <row r="10" spans="1:6">
      <c r="A10" s="120" t="s">
        <v>124</v>
      </c>
      <c r="B10" s="99">
        <v>8</v>
      </c>
      <c r="C10" s="99">
        <v>9</v>
      </c>
      <c r="D10" s="99">
        <v>11</v>
      </c>
      <c r="E10" s="99">
        <v>12</v>
      </c>
      <c r="F10" s="99">
        <v>12</v>
      </c>
    </row>
    <row r="11" spans="1:6">
      <c r="A11" s="120" t="s">
        <v>123</v>
      </c>
      <c r="B11" s="99">
        <v>12</v>
      </c>
      <c r="C11" s="99">
        <v>8</v>
      </c>
      <c r="D11" s="99">
        <v>9</v>
      </c>
      <c r="E11" s="99">
        <v>10</v>
      </c>
      <c r="F11" s="99">
        <v>3</v>
      </c>
    </row>
    <row r="12" spans="1:6">
      <c r="A12" s="120" t="s">
        <v>125</v>
      </c>
      <c r="B12" s="99">
        <v>7</v>
      </c>
      <c r="C12" s="99">
        <v>12</v>
      </c>
      <c r="D12" s="99">
        <v>6</v>
      </c>
      <c r="E12" s="99">
        <v>14</v>
      </c>
      <c r="F12" s="99">
        <v>9</v>
      </c>
    </row>
    <row r="13" spans="1:6">
      <c r="A13" s="120" t="s">
        <v>126</v>
      </c>
      <c r="B13" s="99">
        <v>4</v>
      </c>
      <c r="C13" s="99">
        <v>16</v>
      </c>
      <c r="D13" s="99">
        <v>10</v>
      </c>
      <c r="E13" s="99">
        <v>11</v>
      </c>
      <c r="F13" s="99">
        <v>4</v>
      </c>
    </row>
    <row r="14" spans="1:6">
      <c r="A14" s="120" t="s">
        <v>127</v>
      </c>
      <c r="B14" s="99">
        <v>15</v>
      </c>
      <c r="C14" s="99">
        <v>14</v>
      </c>
      <c r="D14" s="99">
        <v>2</v>
      </c>
      <c r="E14" s="99">
        <v>1</v>
      </c>
      <c r="F14" s="99">
        <v>15</v>
      </c>
    </row>
    <row r="15" spans="1:6">
      <c r="A15" s="120" t="s">
        <v>128</v>
      </c>
      <c r="B15" s="99">
        <v>6</v>
      </c>
      <c r="C15" s="99">
        <v>5</v>
      </c>
      <c r="D15" s="99">
        <v>4</v>
      </c>
      <c r="E15" s="99">
        <v>6</v>
      </c>
      <c r="F15" s="99">
        <v>10</v>
      </c>
    </row>
    <row r="16" spans="1:6">
      <c r="A16" s="120" t="s">
        <v>129</v>
      </c>
      <c r="B16" s="99">
        <v>5</v>
      </c>
      <c r="C16" s="99">
        <v>15</v>
      </c>
      <c r="D16" s="99">
        <v>13</v>
      </c>
      <c r="E16" s="99">
        <v>16</v>
      </c>
      <c r="F16" s="99">
        <v>7</v>
      </c>
    </row>
    <row r="17" spans="1:11">
      <c r="A17" s="120" t="s">
        <v>130</v>
      </c>
      <c r="B17" s="99">
        <v>16</v>
      </c>
      <c r="C17" s="99">
        <v>7</v>
      </c>
      <c r="D17" s="99">
        <v>7</v>
      </c>
      <c r="E17" s="99">
        <v>4</v>
      </c>
      <c r="F17" s="99">
        <v>14</v>
      </c>
    </row>
    <row r="18" spans="1:11">
      <c r="A18" s="120" t="s">
        <v>131</v>
      </c>
      <c r="B18" s="99">
        <v>17</v>
      </c>
      <c r="C18" s="99">
        <v>10</v>
      </c>
      <c r="D18" s="99">
        <v>17</v>
      </c>
      <c r="E18" s="99">
        <v>13</v>
      </c>
      <c r="F18" s="99">
        <v>5</v>
      </c>
    </row>
    <row r="19" spans="1:11">
      <c r="A19" s="120" t="s">
        <v>132</v>
      </c>
      <c r="B19" s="99">
        <v>9</v>
      </c>
      <c r="C19" s="99">
        <v>4</v>
      </c>
      <c r="D19" s="99">
        <v>16</v>
      </c>
      <c r="E19" s="99">
        <v>8</v>
      </c>
      <c r="F19" s="99">
        <v>11</v>
      </c>
    </row>
    <row r="20" spans="1:11" ht="10.5" customHeight="1">
      <c r="A20" s="120" t="s">
        <v>133</v>
      </c>
      <c r="B20" s="99">
        <v>14</v>
      </c>
      <c r="C20" s="99">
        <v>1</v>
      </c>
      <c r="D20" s="99">
        <v>14</v>
      </c>
      <c r="E20" s="99">
        <v>2</v>
      </c>
      <c r="F20" s="99">
        <v>16</v>
      </c>
    </row>
    <row r="21" spans="1:11" ht="22.5" hidden="1" customHeight="1">
      <c r="A21" s="255" t="s">
        <v>551</v>
      </c>
      <c r="B21" s="255"/>
      <c r="C21" s="255"/>
      <c r="D21" s="255"/>
      <c r="E21" s="255"/>
      <c r="F21" s="255"/>
      <c r="G21" s="147"/>
      <c r="H21" s="147"/>
      <c r="I21" s="147"/>
      <c r="J21" s="147"/>
      <c r="K21" s="147"/>
    </row>
    <row r="22" spans="1:11" ht="7.5" customHeight="1">
      <c r="A22" s="256"/>
      <c r="B22" s="256"/>
      <c r="C22" s="256"/>
      <c r="D22" s="256"/>
      <c r="E22" s="256"/>
      <c r="F22" s="256"/>
    </row>
    <row r="23" spans="1:11">
      <c r="A23" s="256"/>
      <c r="B23" s="256"/>
      <c r="C23" s="256"/>
      <c r="D23" s="256"/>
      <c r="E23" s="256"/>
      <c r="F23" s="256"/>
    </row>
    <row r="24" spans="1:11">
      <c r="A24" s="256"/>
      <c r="B24" s="256"/>
      <c r="C24" s="256"/>
      <c r="D24" s="256"/>
      <c r="E24" s="256"/>
      <c r="F24" s="256"/>
    </row>
    <row r="25" spans="1:11">
      <c r="A25" s="256"/>
      <c r="B25" s="256"/>
      <c r="C25" s="256"/>
      <c r="D25" s="256"/>
      <c r="E25" s="256"/>
      <c r="F25" s="256"/>
    </row>
  </sheetData>
  <mergeCells count="4">
    <mergeCell ref="A1:F1"/>
    <mergeCell ref="A2:A3"/>
    <mergeCell ref="B2:F2"/>
    <mergeCell ref="A21:F25"/>
  </mergeCells>
  <printOptions horizontalCentered="1"/>
  <pageMargins left="0.59027777777777801" right="0.59027777777777801" top="0.98402777777777795" bottom="0.98402777777777795" header="0.51180555555555496" footer="0.51180555555555496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BB32A-9A5D-493B-8C8F-2AFDF62778C1}">
  <sheetPr>
    <tabColor theme="8"/>
  </sheetPr>
  <dimension ref="A1:AMJ24"/>
  <sheetViews>
    <sheetView zoomScaleNormal="100" workbookViewId="0">
      <selection activeCell="B2" sqref="B2:G3"/>
    </sheetView>
  </sheetViews>
  <sheetFormatPr baseColWidth="10" defaultColWidth="8.85546875" defaultRowHeight="12.75"/>
  <cols>
    <col min="1" max="1" width="21.28515625" style="1" customWidth="1"/>
    <col min="2" max="2" width="8.85546875" style="1"/>
    <col min="3" max="3" width="12.140625" style="1" customWidth="1"/>
    <col min="4" max="4" width="8.85546875" style="1"/>
    <col min="5" max="5" width="12.85546875" style="1" customWidth="1"/>
    <col min="6" max="6" width="12.28515625" style="1" customWidth="1"/>
    <col min="7" max="7" width="10.42578125" style="1" customWidth="1"/>
    <col min="8" max="1024" width="8.85546875" style="1"/>
  </cols>
  <sheetData>
    <row r="1" spans="1:7" ht="23.25" customHeight="1">
      <c r="A1" s="257" t="s">
        <v>502</v>
      </c>
      <c r="B1" s="257"/>
      <c r="C1" s="257"/>
      <c r="D1" s="257"/>
      <c r="E1" s="257"/>
      <c r="F1" s="257"/>
      <c r="G1" s="257"/>
    </row>
    <row r="2" spans="1:7">
      <c r="A2" s="289"/>
      <c r="B2" s="273" t="s">
        <v>422</v>
      </c>
      <c r="C2" s="273"/>
      <c r="D2" s="273"/>
      <c r="E2" s="273"/>
      <c r="F2" s="273"/>
      <c r="G2" s="273"/>
    </row>
    <row r="3" spans="1:7" ht="33.75">
      <c r="A3" s="289"/>
      <c r="B3" s="113" t="s">
        <v>157</v>
      </c>
      <c r="C3" s="113" t="s">
        <v>158</v>
      </c>
      <c r="D3" s="113" t="s">
        <v>159</v>
      </c>
      <c r="E3" s="113" t="s">
        <v>160</v>
      </c>
      <c r="F3" s="113" t="s">
        <v>161</v>
      </c>
      <c r="G3" s="113" t="s">
        <v>162</v>
      </c>
    </row>
    <row r="4" spans="1:7">
      <c r="A4" s="120" t="s">
        <v>118</v>
      </c>
      <c r="B4" s="99">
        <v>17</v>
      </c>
      <c r="C4" s="102">
        <v>15</v>
      </c>
      <c r="D4" s="99">
        <v>4</v>
      </c>
      <c r="E4" s="99">
        <v>16</v>
      </c>
      <c r="F4" s="99">
        <v>14</v>
      </c>
      <c r="G4" s="99">
        <v>9</v>
      </c>
    </row>
    <row r="5" spans="1:7">
      <c r="A5" s="120" t="s">
        <v>119</v>
      </c>
      <c r="B5" s="99">
        <v>10</v>
      </c>
      <c r="C5" s="102">
        <v>2</v>
      </c>
      <c r="D5" s="99">
        <v>4</v>
      </c>
      <c r="E5" s="99">
        <v>4</v>
      </c>
      <c r="F5" s="99">
        <v>8</v>
      </c>
      <c r="G5" s="99">
        <v>3</v>
      </c>
    </row>
    <row r="6" spans="1:7">
      <c r="A6" s="120" t="s">
        <v>120</v>
      </c>
      <c r="B6" s="99">
        <v>11</v>
      </c>
      <c r="C6" s="102">
        <v>10</v>
      </c>
      <c r="D6" s="99">
        <v>8</v>
      </c>
      <c r="E6" s="99">
        <v>13</v>
      </c>
      <c r="F6" s="99">
        <v>1</v>
      </c>
      <c r="G6" s="99">
        <v>7</v>
      </c>
    </row>
    <row r="7" spans="1:7">
      <c r="A7" s="4" t="s">
        <v>34</v>
      </c>
      <c r="B7" s="101">
        <v>4</v>
      </c>
      <c r="C7" s="103">
        <v>9</v>
      </c>
      <c r="D7" s="101">
        <v>17</v>
      </c>
      <c r="E7" s="101">
        <v>2</v>
      </c>
      <c r="F7" s="101">
        <v>17</v>
      </c>
      <c r="G7" s="101">
        <v>16</v>
      </c>
    </row>
    <row r="8" spans="1:7">
      <c r="A8" s="120" t="s">
        <v>121</v>
      </c>
      <c r="B8" s="99">
        <v>14</v>
      </c>
      <c r="C8" s="102">
        <v>17</v>
      </c>
      <c r="D8" s="99">
        <v>15</v>
      </c>
      <c r="E8" s="99">
        <v>17</v>
      </c>
      <c r="F8" s="99">
        <v>12</v>
      </c>
      <c r="G8" s="99">
        <v>6</v>
      </c>
    </row>
    <row r="9" spans="1:7">
      <c r="A9" s="120" t="s">
        <v>122</v>
      </c>
      <c r="B9" s="99">
        <v>8</v>
      </c>
      <c r="C9" s="102">
        <v>16</v>
      </c>
      <c r="D9" s="99">
        <v>15</v>
      </c>
      <c r="E9" s="99">
        <v>8</v>
      </c>
      <c r="F9" s="99">
        <v>9</v>
      </c>
      <c r="G9" s="99">
        <v>8</v>
      </c>
    </row>
    <row r="10" spans="1:7">
      <c r="A10" s="120" t="s">
        <v>124</v>
      </c>
      <c r="B10" s="99">
        <v>5</v>
      </c>
      <c r="C10" s="102">
        <v>8</v>
      </c>
      <c r="D10" s="99">
        <v>7</v>
      </c>
      <c r="E10" s="99">
        <v>11</v>
      </c>
      <c r="F10" s="99">
        <v>3</v>
      </c>
      <c r="G10" s="99">
        <v>5</v>
      </c>
    </row>
    <row r="11" spans="1:7">
      <c r="A11" s="120" t="s">
        <v>123</v>
      </c>
      <c r="B11" s="99">
        <v>12</v>
      </c>
      <c r="C11" s="102">
        <v>11</v>
      </c>
      <c r="D11" s="99">
        <v>12</v>
      </c>
      <c r="E11" s="99">
        <v>10</v>
      </c>
      <c r="F11" s="99">
        <v>5</v>
      </c>
      <c r="G11" s="99">
        <v>11</v>
      </c>
    </row>
    <row r="12" spans="1:7">
      <c r="A12" s="120" t="s">
        <v>125</v>
      </c>
      <c r="B12" s="99">
        <v>2</v>
      </c>
      <c r="C12" s="102">
        <v>1</v>
      </c>
      <c r="D12" s="99">
        <v>13</v>
      </c>
      <c r="E12" s="99">
        <v>3</v>
      </c>
      <c r="F12" s="99">
        <v>7</v>
      </c>
      <c r="G12" s="99">
        <v>2</v>
      </c>
    </row>
    <row r="13" spans="1:7">
      <c r="A13" s="120" t="s">
        <v>126</v>
      </c>
      <c r="B13" s="99">
        <v>13</v>
      </c>
      <c r="C13" s="102">
        <v>4</v>
      </c>
      <c r="D13" s="99">
        <v>2</v>
      </c>
      <c r="E13" s="99">
        <v>5</v>
      </c>
      <c r="F13" s="99">
        <v>15</v>
      </c>
      <c r="G13" s="99">
        <v>15</v>
      </c>
    </row>
    <row r="14" spans="1:7">
      <c r="A14" s="120" t="s">
        <v>127</v>
      </c>
      <c r="B14" s="99">
        <v>16</v>
      </c>
      <c r="C14" s="102">
        <v>5</v>
      </c>
      <c r="D14" s="99">
        <v>6</v>
      </c>
      <c r="E14" s="99">
        <v>15</v>
      </c>
      <c r="F14" s="99">
        <v>11</v>
      </c>
      <c r="G14" s="99">
        <v>17</v>
      </c>
    </row>
    <row r="15" spans="1:7">
      <c r="A15" s="120" t="s">
        <v>128</v>
      </c>
      <c r="B15" s="99">
        <v>9</v>
      </c>
      <c r="C15" s="102">
        <v>12</v>
      </c>
      <c r="D15" s="99">
        <v>10</v>
      </c>
      <c r="E15" s="99">
        <v>12</v>
      </c>
      <c r="F15" s="99">
        <v>6</v>
      </c>
      <c r="G15" s="99">
        <v>4</v>
      </c>
    </row>
    <row r="16" spans="1:7">
      <c r="A16" s="120" t="s">
        <v>129</v>
      </c>
      <c r="B16" s="99">
        <v>1</v>
      </c>
      <c r="C16" s="102">
        <v>6</v>
      </c>
      <c r="D16" s="99">
        <v>13</v>
      </c>
      <c r="E16" s="99">
        <v>14</v>
      </c>
      <c r="F16" s="99">
        <v>2</v>
      </c>
      <c r="G16" s="99">
        <v>13</v>
      </c>
    </row>
    <row r="17" spans="1:7">
      <c r="A17" s="120" t="s">
        <v>130</v>
      </c>
      <c r="B17" s="99">
        <v>15</v>
      </c>
      <c r="C17" s="102">
        <v>7</v>
      </c>
      <c r="D17" s="99">
        <v>9</v>
      </c>
      <c r="E17" s="99">
        <v>7</v>
      </c>
      <c r="F17" s="99">
        <v>16</v>
      </c>
      <c r="G17" s="99">
        <v>14</v>
      </c>
    </row>
    <row r="18" spans="1:7">
      <c r="A18" s="120" t="s">
        <v>131</v>
      </c>
      <c r="B18" s="99">
        <v>6</v>
      </c>
      <c r="C18" s="102">
        <v>13</v>
      </c>
      <c r="D18" s="99">
        <v>1</v>
      </c>
      <c r="E18" s="99">
        <v>6</v>
      </c>
      <c r="F18" s="99">
        <v>10</v>
      </c>
      <c r="G18" s="99">
        <v>10</v>
      </c>
    </row>
    <row r="19" spans="1:7">
      <c r="A19" s="120" t="s">
        <v>132</v>
      </c>
      <c r="B19" s="99">
        <v>6</v>
      </c>
      <c r="C19" s="102">
        <v>14</v>
      </c>
      <c r="D19" s="99">
        <v>3</v>
      </c>
      <c r="E19" s="99">
        <v>9</v>
      </c>
      <c r="F19" s="99">
        <v>4</v>
      </c>
      <c r="G19" s="99">
        <v>1</v>
      </c>
    </row>
    <row r="20" spans="1:7">
      <c r="A20" s="120" t="s">
        <v>133</v>
      </c>
      <c r="B20" s="99">
        <v>3</v>
      </c>
      <c r="C20" s="102">
        <v>3</v>
      </c>
      <c r="D20" s="99">
        <v>11</v>
      </c>
      <c r="E20" s="99">
        <v>1</v>
      </c>
      <c r="F20" s="99">
        <v>13</v>
      </c>
      <c r="G20" s="99">
        <v>12</v>
      </c>
    </row>
    <row r="21" spans="1:7" ht="6" customHeight="1">
      <c r="A21" s="255" t="s">
        <v>552</v>
      </c>
      <c r="B21" s="255"/>
      <c r="C21" s="255"/>
      <c r="D21" s="255"/>
      <c r="E21" s="255"/>
      <c r="F21" s="255"/>
      <c r="G21" s="255"/>
    </row>
    <row r="22" spans="1:7" ht="3.75" customHeight="1">
      <c r="A22" s="256"/>
      <c r="B22" s="256"/>
      <c r="C22" s="256"/>
      <c r="D22" s="256"/>
      <c r="E22" s="256"/>
      <c r="F22" s="256"/>
      <c r="G22" s="256"/>
    </row>
    <row r="23" spans="1:7">
      <c r="A23" s="256"/>
      <c r="B23" s="256"/>
      <c r="C23" s="256"/>
      <c r="D23" s="256"/>
      <c r="E23" s="256"/>
      <c r="F23" s="256"/>
      <c r="G23" s="256"/>
    </row>
    <row r="24" spans="1:7">
      <c r="A24" s="256"/>
      <c r="B24" s="256"/>
      <c r="C24" s="256"/>
      <c r="D24" s="256"/>
      <c r="E24" s="256"/>
      <c r="F24" s="256"/>
      <c r="G24" s="256"/>
    </row>
  </sheetData>
  <mergeCells count="4">
    <mergeCell ref="A1:G1"/>
    <mergeCell ref="A2:A3"/>
    <mergeCell ref="B2:G2"/>
    <mergeCell ref="A21:G24"/>
  </mergeCells>
  <pageMargins left="0.78749999999999998" right="0.78749999999999998" top="0.98402777777777795" bottom="0.98402777777777795" header="0.51180555555555496" footer="0.51180555555555496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96AD8-F63D-4700-A3B7-7FFB1C1EAFBE}">
  <sheetPr>
    <tabColor theme="8"/>
  </sheetPr>
  <dimension ref="A1:AMJ23"/>
  <sheetViews>
    <sheetView zoomScaleNormal="100" workbookViewId="0">
      <selection activeCell="B2" sqref="B2:F3"/>
    </sheetView>
  </sheetViews>
  <sheetFormatPr baseColWidth="10" defaultColWidth="8.85546875" defaultRowHeight="12.75"/>
  <cols>
    <col min="1" max="1" width="16.42578125" style="1" customWidth="1"/>
    <col min="2" max="6" width="11" style="1" customWidth="1"/>
    <col min="7" max="1024" width="8.85546875" style="1"/>
  </cols>
  <sheetData>
    <row r="1" spans="1:6" ht="23.25" customHeight="1">
      <c r="A1" s="286" t="s">
        <v>503</v>
      </c>
      <c r="B1" s="286"/>
      <c r="C1" s="286"/>
      <c r="D1" s="286"/>
      <c r="E1" s="286"/>
      <c r="F1" s="286"/>
    </row>
    <row r="2" spans="1:6">
      <c r="A2" s="289"/>
      <c r="B2" s="291" t="s">
        <v>423</v>
      </c>
      <c r="C2" s="291"/>
      <c r="D2" s="291"/>
      <c r="E2" s="291"/>
      <c r="F2" s="291"/>
    </row>
    <row r="3" spans="1:6" ht="45">
      <c r="A3" s="289"/>
      <c r="B3" s="113" t="s">
        <v>164</v>
      </c>
      <c r="C3" s="113" t="s">
        <v>165</v>
      </c>
      <c r="D3" s="113" t="s">
        <v>166</v>
      </c>
      <c r="E3" s="113" t="s">
        <v>424</v>
      </c>
      <c r="F3" s="113" t="s">
        <v>168</v>
      </c>
    </row>
    <row r="4" spans="1:6">
      <c r="A4" s="120" t="s">
        <v>118</v>
      </c>
      <c r="B4" s="99">
        <v>7</v>
      </c>
      <c r="C4" s="99">
        <v>10</v>
      </c>
      <c r="D4" s="104">
        <v>15</v>
      </c>
      <c r="E4" s="104">
        <v>10</v>
      </c>
      <c r="F4" s="104">
        <v>7</v>
      </c>
    </row>
    <row r="5" spans="1:6">
      <c r="A5" s="120" t="s">
        <v>119</v>
      </c>
      <c r="B5" s="99">
        <v>9</v>
      </c>
      <c r="C5" s="99">
        <v>4</v>
      </c>
      <c r="D5" s="104">
        <v>3</v>
      </c>
      <c r="E5" s="104">
        <v>9</v>
      </c>
      <c r="F5" s="104">
        <v>15</v>
      </c>
    </row>
    <row r="6" spans="1:6">
      <c r="A6" s="120" t="s">
        <v>120</v>
      </c>
      <c r="B6" s="99">
        <v>14</v>
      </c>
      <c r="C6" s="99">
        <v>9</v>
      </c>
      <c r="D6" s="104">
        <v>12</v>
      </c>
      <c r="E6" s="104">
        <v>16</v>
      </c>
      <c r="F6" s="104">
        <v>9</v>
      </c>
    </row>
    <row r="7" spans="1:6">
      <c r="A7" s="4" t="s">
        <v>34</v>
      </c>
      <c r="B7" s="101">
        <v>10</v>
      </c>
      <c r="C7" s="101">
        <v>16</v>
      </c>
      <c r="D7" s="105">
        <v>1</v>
      </c>
      <c r="E7" s="105">
        <v>5</v>
      </c>
      <c r="F7" s="105">
        <v>4</v>
      </c>
    </row>
    <row r="8" spans="1:6">
      <c r="A8" s="120" t="s">
        <v>121</v>
      </c>
      <c r="B8" s="99">
        <v>13</v>
      </c>
      <c r="C8" s="99">
        <v>17</v>
      </c>
      <c r="D8" s="104">
        <v>17</v>
      </c>
      <c r="E8" s="104">
        <v>1</v>
      </c>
      <c r="F8" s="104">
        <v>6</v>
      </c>
    </row>
    <row r="9" spans="1:6">
      <c r="A9" s="120" t="s">
        <v>122</v>
      </c>
      <c r="B9" s="99">
        <v>17</v>
      </c>
      <c r="C9" s="99">
        <v>3</v>
      </c>
      <c r="D9" s="104">
        <v>5</v>
      </c>
      <c r="E9" s="104">
        <v>6</v>
      </c>
      <c r="F9" s="104">
        <v>2</v>
      </c>
    </row>
    <row r="10" spans="1:6">
      <c r="A10" s="120" t="s">
        <v>124</v>
      </c>
      <c r="B10" s="99">
        <v>5</v>
      </c>
      <c r="C10" s="99">
        <v>14</v>
      </c>
      <c r="D10" s="104">
        <v>7</v>
      </c>
      <c r="E10" s="104">
        <v>12</v>
      </c>
      <c r="F10" s="104">
        <v>4</v>
      </c>
    </row>
    <row r="11" spans="1:6">
      <c r="A11" s="120" t="s">
        <v>123</v>
      </c>
      <c r="B11" s="99">
        <v>16</v>
      </c>
      <c r="C11" s="99">
        <v>11</v>
      </c>
      <c r="D11" s="104">
        <v>9</v>
      </c>
      <c r="E11" s="104">
        <v>13</v>
      </c>
      <c r="F11" s="104">
        <v>11</v>
      </c>
    </row>
    <row r="12" spans="1:6">
      <c r="A12" s="120" t="s">
        <v>125</v>
      </c>
      <c r="B12" s="99">
        <v>1</v>
      </c>
      <c r="C12" s="99">
        <v>1</v>
      </c>
      <c r="D12" s="104">
        <v>6</v>
      </c>
      <c r="E12" s="104">
        <v>2</v>
      </c>
      <c r="F12" s="104">
        <v>17</v>
      </c>
    </row>
    <row r="13" spans="1:6">
      <c r="A13" s="120" t="s">
        <v>126</v>
      </c>
      <c r="B13" s="99">
        <v>3</v>
      </c>
      <c r="C13" s="99">
        <v>12</v>
      </c>
      <c r="D13" s="104">
        <v>4</v>
      </c>
      <c r="E13" s="104">
        <v>14</v>
      </c>
      <c r="F13" s="104">
        <v>16</v>
      </c>
    </row>
    <row r="14" spans="1:6">
      <c r="A14" s="120" t="s">
        <v>127</v>
      </c>
      <c r="B14" s="99">
        <v>2</v>
      </c>
      <c r="C14" s="99">
        <v>13</v>
      </c>
      <c r="D14" s="104">
        <v>14</v>
      </c>
      <c r="E14" s="104">
        <v>15</v>
      </c>
      <c r="F14" s="104">
        <v>1</v>
      </c>
    </row>
    <row r="15" spans="1:6">
      <c r="A15" s="120" t="s">
        <v>128</v>
      </c>
      <c r="B15" s="99">
        <v>6</v>
      </c>
      <c r="C15" s="99">
        <v>7</v>
      </c>
      <c r="D15" s="104">
        <v>2</v>
      </c>
      <c r="E15" s="104">
        <v>17</v>
      </c>
      <c r="F15" s="104">
        <v>8</v>
      </c>
    </row>
    <row r="16" spans="1:6">
      <c r="A16" s="120" t="s">
        <v>129</v>
      </c>
      <c r="B16" s="99">
        <v>8</v>
      </c>
      <c r="C16" s="99">
        <v>6</v>
      </c>
      <c r="D16" s="104">
        <v>10</v>
      </c>
      <c r="E16" s="104">
        <v>8</v>
      </c>
      <c r="F16" s="104">
        <v>9</v>
      </c>
    </row>
    <row r="17" spans="1:6">
      <c r="A17" s="120" t="s">
        <v>130</v>
      </c>
      <c r="B17" s="99">
        <v>15</v>
      </c>
      <c r="C17" s="99">
        <v>15</v>
      </c>
      <c r="D17" s="104">
        <v>11</v>
      </c>
      <c r="E17" s="104">
        <v>11</v>
      </c>
      <c r="F17" s="104">
        <v>12</v>
      </c>
    </row>
    <row r="18" spans="1:6">
      <c r="A18" s="120" t="s">
        <v>131</v>
      </c>
      <c r="B18" s="99">
        <v>4</v>
      </c>
      <c r="C18" s="99">
        <v>8</v>
      </c>
      <c r="D18" s="104">
        <v>8</v>
      </c>
      <c r="E18" s="104">
        <v>4</v>
      </c>
      <c r="F18" s="104">
        <v>14</v>
      </c>
    </row>
    <row r="19" spans="1:6">
      <c r="A19" s="120" t="s">
        <v>132</v>
      </c>
      <c r="B19" s="99">
        <v>11</v>
      </c>
      <c r="C19" s="99">
        <v>2</v>
      </c>
      <c r="D19" s="104">
        <v>16</v>
      </c>
      <c r="E19" s="104">
        <v>7</v>
      </c>
      <c r="F19" s="104">
        <v>2</v>
      </c>
    </row>
    <row r="20" spans="1:6">
      <c r="A20" s="120" t="s">
        <v>133</v>
      </c>
      <c r="B20" s="99">
        <v>11</v>
      </c>
      <c r="C20" s="99">
        <v>5</v>
      </c>
      <c r="D20" s="104">
        <v>13</v>
      </c>
      <c r="E20" s="104">
        <v>3</v>
      </c>
      <c r="F20" s="104">
        <v>12</v>
      </c>
    </row>
    <row r="21" spans="1:6" ht="22.5" customHeight="1">
      <c r="A21" s="255" t="s">
        <v>553</v>
      </c>
      <c r="B21" s="255"/>
      <c r="C21" s="255"/>
      <c r="D21" s="255"/>
      <c r="E21" s="255"/>
      <c r="F21" s="255"/>
    </row>
    <row r="22" spans="1:6">
      <c r="A22" s="256"/>
      <c r="B22" s="256"/>
      <c r="C22" s="256"/>
      <c r="D22" s="256"/>
      <c r="E22" s="256"/>
      <c r="F22" s="256"/>
    </row>
    <row r="23" spans="1:6">
      <c r="A23" s="256"/>
      <c r="B23" s="256"/>
      <c r="C23" s="256"/>
      <c r="D23" s="256"/>
      <c r="E23" s="256"/>
      <c r="F23" s="256"/>
    </row>
  </sheetData>
  <mergeCells count="4">
    <mergeCell ref="A1:F1"/>
    <mergeCell ref="A2:A3"/>
    <mergeCell ref="B2:F2"/>
    <mergeCell ref="A21:F23"/>
  </mergeCells>
  <printOptions horizontalCentered="1"/>
  <pageMargins left="0.74791666666666701" right="0.74791666666666701" top="0.98402777777777795" bottom="0.98402777777777795" header="0.51180555555555496" footer="0.51180555555555496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9720-C31E-4C67-A559-B1ED2B8C67FF}">
  <sheetPr>
    <tabColor theme="8"/>
    <pageSetUpPr fitToPage="1"/>
  </sheetPr>
  <dimension ref="A1:AMJ24"/>
  <sheetViews>
    <sheetView zoomScaleNormal="100" workbookViewId="0">
      <selection activeCell="B2" sqref="B2:D3"/>
    </sheetView>
  </sheetViews>
  <sheetFormatPr baseColWidth="10" defaultColWidth="8.85546875" defaultRowHeight="12.75"/>
  <cols>
    <col min="1" max="1" width="19.85546875" style="1" customWidth="1"/>
    <col min="2" max="4" width="15.28515625" style="1" customWidth="1"/>
    <col min="5" max="1024" width="8.85546875" style="1"/>
  </cols>
  <sheetData>
    <row r="1" spans="1:15" ht="34.5" customHeight="1">
      <c r="A1" s="292" t="s">
        <v>504</v>
      </c>
      <c r="B1" s="292"/>
      <c r="C1" s="292"/>
      <c r="D1" s="292"/>
      <c r="E1" s="146"/>
      <c r="F1" s="146"/>
      <c r="G1" s="146"/>
      <c r="H1" s="146"/>
      <c r="I1" s="146"/>
      <c r="J1" s="146"/>
      <c r="K1" s="148"/>
    </row>
    <row r="2" spans="1:15">
      <c r="A2" s="287"/>
      <c r="B2" s="273" t="s">
        <v>425</v>
      </c>
      <c r="C2" s="273"/>
      <c r="D2" s="273"/>
    </row>
    <row r="3" spans="1:15" ht="33.75">
      <c r="A3" s="287"/>
      <c r="B3" s="113" t="s">
        <v>170</v>
      </c>
      <c r="C3" s="113" t="s">
        <v>426</v>
      </c>
      <c r="D3" s="113" t="s">
        <v>172</v>
      </c>
      <c r="E3" s="144"/>
      <c r="F3" s="144"/>
      <c r="G3" s="144"/>
      <c r="H3" s="144"/>
      <c r="I3" s="144"/>
      <c r="J3" s="144"/>
      <c r="K3" s="144"/>
      <c r="M3" s="144"/>
      <c r="N3" s="144"/>
      <c r="O3" s="144"/>
    </row>
    <row r="4" spans="1:15">
      <c r="A4" s="120" t="s">
        <v>118</v>
      </c>
      <c r="B4" s="99">
        <v>10</v>
      </c>
      <c r="C4" s="99">
        <v>11</v>
      </c>
      <c r="D4" s="99">
        <v>5</v>
      </c>
      <c r="E4" s="140"/>
      <c r="F4" s="140"/>
      <c r="G4" s="140"/>
      <c r="H4" s="140"/>
      <c r="I4" s="140"/>
      <c r="J4" s="141"/>
      <c r="K4" s="140"/>
    </row>
    <row r="5" spans="1:15">
      <c r="A5" s="120" t="s">
        <v>119</v>
      </c>
      <c r="B5" s="99">
        <v>8</v>
      </c>
      <c r="C5" s="99">
        <v>9</v>
      </c>
      <c r="D5" s="99">
        <v>15</v>
      </c>
      <c r="E5" s="140"/>
      <c r="F5" s="140"/>
      <c r="G5" s="140"/>
      <c r="H5" s="140"/>
      <c r="I5" s="140"/>
      <c r="J5" s="141"/>
      <c r="K5" s="140"/>
    </row>
    <row r="6" spans="1:15">
      <c r="A6" s="120" t="s">
        <v>120</v>
      </c>
      <c r="B6" s="99">
        <v>7</v>
      </c>
      <c r="C6" s="99">
        <v>15</v>
      </c>
      <c r="D6" s="99">
        <v>7</v>
      </c>
      <c r="E6" s="140"/>
      <c r="F6" s="140"/>
      <c r="G6" s="140"/>
      <c r="H6" s="140"/>
      <c r="I6" s="140"/>
      <c r="J6" s="141"/>
      <c r="K6" s="140"/>
    </row>
    <row r="7" spans="1:15">
      <c r="A7" s="4" t="s">
        <v>34</v>
      </c>
      <c r="B7" s="100">
        <v>17</v>
      </c>
      <c r="C7" s="101">
        <v>1</v>
      </c>
      <c r="D7" s="101">
        <v>3</v>
      </c>
      <c r="E7" s="140"/>
      <c r="F7" s="142"/>
      <c r="G7" s="142"/>
      <c r="H7" s="142"/>
      <c r="I7" s="142"/>
      <c r="J7" s="143"/>
      <c r="K7" s="142"/>
    </row>
    <row r="8" spans="1:15">
      <c r="A8" s="120" t="s">
        <v>121</v>
      </c>
      <c r="B8" s="99">
        <v>2</v>
      </c>
      <c r="C8" s="99">
        <v>8</v>
      </c>
      <c r="D8" s="99">
        <v>2</v>
      </c>
      <c r="E8" s="140"/>
      <c r="F8" s="140"/>
      <c r="G8" s="140"/>
      <c r="H8" s="140"/>
      <c r="I8" s="140"/>
      <c r="J8" s="141"/>
      <c r="K8" s="140"/>
    </row>
    <row r="9" spans="1:15">
      <c r="A9" s="120" t="s">
        <v>122</v>
      </c>
      <c r="B9" s="99">
        <v>5</v>
      </c>
      <c r="C9" s="99">
        <v>16</v>
      </c>
      <c r="D9" s="99">
        <v>9</v>
      </c>
      <c r="E9" s="140"/>
      <c r="F9" s="140"/>
      <c r="G9" s="140"/>
      <c r="H9" s="140"/>
      <c r="I9" s="140"/>
      <c r="J9" s="141"/>
      <c r="K9" s="140"/>
    </row>
    <row r="10" spans="1:15">
      <c r="A10" s="120" t="s">
        <v>124</v>
      </c>
      <c r="B10" s="99">
        <v>16</v>
      </c>
      <c r="C10" s="99">
        <v>13</v>
      </c>
      <c r="D10" s="99">
        <v>12</v>
      </c>
      <c r="E10" s="140"/>
      <c r="F10" s="140"/>
      <c r="G10" s="140"/>
      <c r="H10" s="140"/>
      <c r="I10" s="140"/>
      <c r="J10" s="141"/>
      <c r="K10" s="140"/>
    </row>
    <row r="11" spans="1:15">
      <c r="A11" s="120" t="s">
        <v>123</v>
      </c>
      <c r="B11" s="99">
        <v>6</v>
      </c>
      <c r="C11" s="99">
        <v>4</v>
      </c>
      <c r="D11" s="99">
        <v>13</v>
      </c>
      <c r="E11" s="140"/>
      <c r="F11" s="140"/>
      <c r="G11" s="140"/>
      <c r="H11" s="140"/>
      <c r="I11" s="140"/>
      <c r="J11" s="141"/>
      <c r="K11" s="140"/>
    </row>
    <row r="12" spans="1:15">
      <c r="A12" s="120" t="s">
        <v>125</v>
      </c>
      <c r="B12" s="99">
        <v>3</v>
      </c>
      <c r="C12" s="99">
        <v>5</v>
      </c>
      <c r="D12" s="99">
        <v>6</v>
      </c>
      <c r="E12" s="140"/>
      <c r="F12" s="140"/>
      <c r="G12" s="140"/>
      <c r="H12" s="140"/>
      <c r="I12" s="140"/>
      <c r="J12" s="141"/>
      <c r="K12" s="140"/>
    </row>
    <row r="13" spans="1:15">
      <c r="A13" s="120" t="s">
        <v>126</v>
      </c>
      <c r="B13" s="99">
        <v>4</v>
      </c>
      <c r="C13" s="99">
        <v>14</v>
      </c>
      <c r="D13" s="99">
        <v>11</v>
      </c>
      <c r="E13" s="140"/>
      <c r="F13" s="140"/>
      <c r="G13" s="140"/>
      <c r="H13" s="140"/>
      <c r="I13" s="140"/>
      <c r="J13" s="141"/>
      <c r="K13" s="140"/>
    </row>
    <row r="14" spans="1:15">
      <c r="A14" s="120" t="s">
        <v>127</v>
      </c>
      <c r="B14" s="99">
        <v>11</v>
      </c>
      <c r="C14" s="99">
        <v>12</v>
      </c>
      <c r="D14" s="99">
        <v>4</v>
      </c>
      <c r="E14" s="140"/>
      <c r="F14" s="140"/>
      <c r="G14" s="140"/>
      <c r="H14" s="140"/>
      <c r="I14" s="140"/>
      <c r="J14" s="141"/>
      <c r="K14" s="140"/>
    </row>
    <row r="15" spans="1:15">
      <c r="A15" s="120" t="s">
        <v>128</v>
      </c>
      <c r="B15" s="99">
        <v>9</v>
      </c>
      <c r="C15" s="99">
        <v>17</v>
      </c>
      <c r="D15" s="99">
        <v>10</v>
      </c>
      <c r="E15" s="140"/>
      <c r="F15" s="140"/>
      <c r="G15" s="140"/>
      <c r="H15" s="140"/>
      <c r="I15" s="140"/>
      <c r="J15" s="141"/>
      <c r="K15" s="140"/>
    </row>
    <row r="16" spans="1:15">
      <c r="A16" s="120" t="s">
        <v>129</v>
      </c>
      <c r="B16" s="99">
        <v>1</v>
      </c>
      <c r="C16" s="99">
        <v>2</v>
      </c>
      <c r="D16" s="99">
        <v>1</v>
      </c>
      <c r="E16" s="140"/>
      <c r="F16" s="140"/>
      <c r="G16" s="140"/>
      <c r="H16" s="140"/>
      <c r="I16" s="140"/>
      <c r="J16" s="141"/>
      <c r="K16" s="140"/>
    </row>
    <row r="17" spans="1:11">
      <c r="A17" s="120" t="s">
        <v>130</v>
      </c>
      <c r="B17" s="99">
        <v>13</v>
      </c>
      <c r="C17" s="99">
        <v>3</v>
      </c>
      <c r="D17" s="99">
        <v>8</v>
      </c>
      <c r="E17" s="140"/>
      <c r="F17" s="140"/>
      <c r="G17" s="140"/>
      <c r="H17" s="140"/>
      <c r="I17" s="140"/>
      <c r="J17" s="141"/>
      <c r="K17" s="140"/>
    </row>
    <row r="18" spans="1:11">
      <c r="A18" s="120" t="s">
        <v>131</v>
      </c>
      <c r="B18" s="99">
        <v>15</v>
      </c>
      <c r="C18" s="99">
        <v>7</v>
      </c>
      <c r="D18" s="99">
        <v>17</v>
      </c>
      <c r="E18" s="140"/>
      <c r="F18" s="140"/>
      <c r="G18" s="140"/>
      <c r="H18" s="140"/>
      <c r="I18" s="140"/>
      <c r="J18" s="141"/>
      <c r="K18" s="140"/>
    </row>
    <row r="19" spans="1:11">
      <c r="A19" s="120" t="s">
        <v>132</v>
      </c>
      <c r="B19" s="99">
        <v>12</v>
      </c>
      <c r="C19" s="99">
        <v>6</v>
      </c>
      <c r="D19" s="99">
        <v>14</v>
      </c>
      <c r="E19" s="140"/>
      <c r="F19" s="140"/>
      <c r="G19" s="140"/>
      <c r="H19" s="140"/>
      <c r="I19" s="140"/>
      <c r="J19" s="141"/>
      <c r="K19" s="140"/>
    </row>
    <row r="20" spans="1:11">
      <c r="A20" s="120" t="s">
        <v>133</v>
      </c>
      <c r="B20" s="99">
        <v>14</v>
      </c>
      <c r="C20" s="99">
        <v>10</v>
      </c>
      <c r="D20" s="99">
        <v>16</v>
      </c>
      <c r="E20" s="140"/>
      <c r="F20" s="140"/>
      <c r="G20" s="140"/>
      <c r="H20" s="140"/>
      <c r="I20" s="140"/>
      <c r="J20" s="141"/>
      <c r="K20" s="140"/>
    </row>
    <row r="21" spans="1:11">
      <c r="A21" s="255" t="s">
        <v>549</v>
      </c>
      <c r="B21" s="255"/>
      <c r="C21" s="255"/>
      <c r="D21" s="255"/>
    </row>
    <row r="22" spans="1:11" ht="9" customHeight="1">
      <c r="A22" s="256"/>
      <c r="B22" s="256"/>
      <c r="C22" s="256"/>
      <c r="D22" s="256"/>
    </row>
    <row r="23" spans="1:11">
      <c r="A23" s="256"/>
      <c r="B23" s="256"/>
      <c r="C23" s="256"/>
      <c r="D23" s="256"/>
    </row>
    <row r="24" spans="1:11">
      <c r="A24" s="256"/>
      <c r="B24" s="256"/>
      <c r="C24" s="256"/>
      <c r="D24" s="256"/>
    </row>
  </sheetData>
  <mergeCells count="4">
    <mergeCell ref="A1:D1"/>
    <mergeCell ref="A2:A3"/>
    <mergeCell ref="B2:D2"/>
    <mergeCell ref="A21:D24"/>
  </mergeCells>
  <pageMargins left="0.196527777777778" right="0.196527777777778" top="0.98402777777777795" bottom="0.98402777777777795" header="0.51180555555555496" footer="0.51180555555555496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CBCE-0C85-467F-8A11-BF4F248F5CF1}">
  <sheetPr>
    <tabColor theme="8"/>
  </sheetPr>
  <dimension ref="A1:AMJ24"/>
  <sheetViews>
    <sheetView zoomScaleNormal="100" workbookViewId="0">
      <selection activeCell="B2" sqref="B2:E3"/>
    </sheetView>
  </sheetViews>
  <sheetFormatPr baseColWidth="10" defaultColWidth="8.85546875" defaultRowHeight="12.75"/>
  <cols>
    <col min="1" max="1" width="22.28515625" style="1" customWidth="1"/>
    <col min="2" max="5" width="14.28515625" style="106" customWidth="1"/>
    <col min="6" max="1024" width="8.85546875" style="1"/>
  </cols>
  <sheetData>
    <row r="1" spans="1:15" ht="26.25" customHeight="1">
      <c r="A1" s="286" t="s">
        <v>505</v>
      </c>
      <c r="B1" s="286"/>
      <c r="C1" s="286"/>
      <c r="D1" s="286"/>
      <c r="E1" s="286"/>
      <c r="F1" s="146"/>
      <c r="G1" s="146"/>
      <c r="H1" s="146"/>
      <c r="I1" s="146"/>
      <c r="J1" s="145"/>
      <c r="K1" s="145"/>
    </row>
    <row r="2" spans="1:15">
      <c r="A2" s="287"/>
      <c r="B2" s="293" t="s">
        <v>427</v>
      </c>
      <c r="C2" s="293"/>
      <c r="D2" s="293"/>
      <c r="E2" s="293"/>
    </row>
    <row r="3" spans="1:15" ht="67.5" customHeight="1">
      <c r="A3" s="287"/>
      <c r="B3" s="113" t="s">
        <v>554</v>
      </c>
      <c r="C3" s="113" t="s">
        <v>174</v>
      </c>
      <c r="D3" s="113" t="s">
        <v>428</v>
      </c>
      <c r="E3" s="113" t="s">
        <v>176</v>
      </c>
      <c r="F3" s="144"/>
      <c r="G3" s="144"/>
      <c r="H3" s="144"/>
      <c r="I3" s="144"/>
      <c r="J3" s="144"/>
      <c r="K3" s="144"/>
      <c r="M3" s="144"/>
      <c r="N3" s="144"/>
      <c r="O3" s="144"/>
    </row>
    <row r="4" spans="1:15">
      <c r="A4" s="120" t="s">
        <v>118</v>
      </c>
      <c r="B4" s="107">
        <v>14</v>
      </c>
      <c r="C4" s="107">
        <v>6</v>
      </c>
      <c r="D4" s="107">
        <v>2</v>
      </c>
      <c r="E4" s="107">
        <v>8</v>
      </c>
      <c r="F4" s="140"/>
      <c r="G4" s="140"/>
      <c r="H4" s="140"/>
      <c r="I4" s="140"/>
      <c r="J4" s="141"/>
      <c r="K4" s="140"/>
    </row>
    <row r="5" spans="1:15">
      <c r="A5" s="120" t="s">
        <v>119</v>
      </c>
      <c r="B5" s="107">
        <v>9</v>
      </c>
      <c r="C5" s="107">
        <v>5</v>
      </c>
      <c r="D5" s="107">
        <v>5</v>
      </c>
      <c r="E5" s="107">
        <v>12</v>
      </c>
      <c r="F5" s="140"/>
      <c r="G5" s="140"/>
      <c r="H5" s="140"/>
      <c r="I5" s="140"/>
      <c r="J5" s="141"/>
      <c r="K5" s="140"/>
    </row>
    <row r="6" spans="1:15">
      <c r="A6" s="120" t="s">
        <v>120</v>
      </c>
      <c r="B6" s="107">
        <v>15</v>
      </c>
      <c r="C6" s="107">
        <v>3</v>
      </c>
      <c r="D6" s="107">
        <v>9</v>
      </c>
      <c r="E6" s="107">
        <v>15</v>
      </c>
      <c r="F6" s="140"/>
      <c r="G6" s="140"/>
      <c r="H6" s="140"/>
      <c r="I6" s="140"/>
      <c r="J6" s="141"/>
      <c r="K6" s="140"/>
    </row>
    <row r="7" spans="1:15">
      <c r="A7" s="4" t="s">
        <v>34</v>
      </c>
      <c r="B7" s="108">
        <v>5</v>
      </c>
      <c r="C7" s="109">
        <v>8</v>
      </c>
      <c r="D7" s="109">
        <v>4</v>
      </c>
      <c r="E7" s="109">
        <v>7</v>
      </c>
      <c r="F7" s="142"/>
      <c r="G7" s="142"/>
      <c r="H7" s="142"/>
      <c r="I7" s="142"/>
      <c r="J7" s="143"/>
      <c r="K7" s="142"/>
    </row>
    <row r="8" spans="1:15">
      <c r="A8" s="120" t="s">
        <v>121</v>
      </c>
      <c r="B8" s="107">
        <v>16</v>
      </c>
      <c r="C8" s="107">
        <v>9</v>
      </c>
      <c r="D8" s="107">
        <v>1</v>
      </c>
      <c r="E8" s="107">
        <v>2</v>
      </c>
      <c r="F8" s="140"/>
      <c r="G8" s="140"/>
      <c r="H8" s="140"/>
      <c r="I8" s="140"/>
      <c r="J8" s="141"/>
      <c r="K8" s="140"/>
    </row>
    <row r="9" spans="1:15">
      <c r="A9" s="120" t="s">
        <v>122</v>
      </c>
      <c r="B9" s="107">
        <v>12</v>
      </c>
      <c r="C9" s="107">
        <v>15</v>
      </c>
      <c r="D9" s="107">
        <v>11</v>
      </c>
      <c r="E9" s="107">
        <v>1</v>
      </c>
      <c r="F9" s="140"/>
      <c r="G9" s="140"/>
      <c r="H9" s="140"/>
      <c r="I9" s="140"/>
      <c r="J9" s="141"/>
      <c r="K9" s="140"/>
    </row>
    <row r="10" spans="1:15">
      <c r="A10" s="120" t="s">
        <v>124</v>
      </c>
      <c r="B10" s="107">
        <v>13</v>
      </c>
      <c r="C10" s="107">
        <v>10</v>
      </c>
      <c r="D10" s="107">
        <v>7</v>
      </c>
      <c r="E10" s="107">
        <v>3</v>
      </c>
      <c r="F10" s="140"/>
      <c r="G10" s="140"/>
      <c r="H10" s="140"/>
      <c r="I10" s="140"/>
      <c r="J10" s="141"/>
      <c r="K10" s="140"/>
    </row>
    <row r="11" spans="1:15">
      <c r="A11" s="120" t="s">
        <v>123</v>
      </c>
      <c r="B11" s="107">
        <v>8</v>
      </c>
      <c r="C11" s="107">
        <v>12</v>
      </c>
      <c r="D11" s="107">
        <v>14</v>
      </c>
      <c r="E11" s="107">
        <v>4</v>
      </c>
      <c r="F11" s="140"/>
      <c r="G11" s="140"/>
      <c r="H11" s="140"/>
      <c r="I11" s="140"/>
      <c r="J11" s="141"/>
      <c r="K11" s="140"/>
    </row>
    <row r="12" spans="1:15">
      <c r="A12" s="120" t="s">
        <v>125</v>
      </c>
      <c r="B12" s="107">
        <v>1</v>
      </c>
      <c r="C12" s="107">
        <v>2</v>
      </c>
      <c r="D12" s="107">
        <v>8</v>
      </c>
      <c r="E12" s="107">
        <v>13</v>
      </c>
      <c r="F12" s="140"/>
      <c r="G12" s="140"/>
      <c r="H12" s="140"/>
      <c r="I12" s="140"/>
      <c r="J12" s="141"/>
      <c r="K12" s="140"/>
    </row>
    <row r="13" spans="1:15">
      <c r="A13" s="120" t="s">
        <v>126</v>
      </c>
      <c r="B13" s="107">
        <v>7</v>
      </c>
      <c r="C13" s="107">
        <v>7</v>
      </c>
      <c r="D13" s="107">
        <v>12</v>
      </c>
      <c r="E13" s="107">
        <v>14</v>
      </c>
      <c r="F13" s="140"/>
      <c r="G13" s="140"/>
      <c r="H13" s="140"/>
      <c r="I13" s="140"/>
      <c r="J13" s="141"/>
      <c r="K13" s="140"/>
    </row>
    <row r="14" spans="1:15">
      <c r="A14" s="120" t="s">
        <v>127</v>
      </c>
      <c r="B14" s="107">
        <v>17</v>
      </c>
      <c r="C14" s="107">
        <v>11</v>
      </c>
      <c r="D14" s="107">
        <v>10</v>
      </c>
      <c r="E14" s="107">
        <v>16</v>
      </c>
      <c r="F14" s="140"/>
      <c r="G14" s="140"/>
      <c r="H14" s="140"/>
      <c r="I14" s="140"/>
      <c r="J14" s="141"/>
      <c r="K14" s="140"/>
    </row>
    <row r="15" spans="1:15">
      <c r="A15" s="120" t="s">
        <v>128</v>
      </c>
      <c r="B15" s="107">
        <v>11</v>
      </c>
      <c r="C15" s="107">
        <v>4</v>
      </c>
      <c r="D15" s="107">
        <v>15</v>
      </c>
      <c r="E15" s="107">
        <v>9</v>
      </c>
      <c r="F15" s="140"/>
      <c r="G15" s="140"/>
      <c r="H15" s="140"/>
      <c r="I15" s="140"/>
      <c r="J15" s="141"/>
      <c r="K15" s="140"/>
    </row>
    <row r="16" spans="1:15">
      <c r="A16" s="120" t="s">
        <v>129</v>
      </c>
      <c r="B16" s="107">
        <v>4</v>
      </c>
      <c r="C16" s="107">
        <v>1</v>
      </c>
      <c r="D16" s="107">
        <v>13</v>
      </c>
      <c r="E16" s="107">
        <v>11</v>
      </c>
      <c r="F16" s="140"/>
      <c r="G16" s="140"/>
      <c r="H16" s="140"/>
      <c r="I16" s="140"/>
      <c r="J16" s="141"/>
      <c r="K16" s="140"/>
    </row>
    <row r="17" spans="1:11">
      <c r="A17" s="120" t="s">
        <v>130</v>
      </c>
      <c r="B17" s="107">
        <v>2</v>
      </c>
      <c r="C17" s="107">
        <v>13</v>
      </c>
      <c r="D17" s="107">
        <v>17</v>
      </c>
      <c r="E17" s="107">
        <v>17</v>
      </c>
      <c r="F17" s="140"/>
      <c r="G17" s="140"/>
      <c r="H17" s="140"/>
      <c r="I17" s="140"/>
      <c r="J17" s="141"/>
      <c r="K17" s="140"/>
    </row>
    <row r="18" spans="1:11">
      <c r="A18" s="120" t="s">
        <v>131</v>
      </c>
      <c r="B18" s="107">
        <v>6</v>
      </c>
      <c r="C18" s="107">
        <v>14</v>
      </c>
      <c r="D18" s="107">
        <v>3</v>
      </c>
      <c r="E18" s="107">
        <v>6</v>
      </c>
      <c r="F18" s="140"/>
      <c r="G18" s="140"/>
      <c r="H18" s="140"/>
      <c r="I18" s="140"/>
      <c r="J18" s="141"/>
      <c r="K18" s="140"/>
    </row>
    <row r="19" spans="1:11">
      <c r="A19" s="120" t="s">
        <v>132</v>
      </c>
      <c r="B19" s="107">
        <v>3</v>
      </c>
      <c r="C19" s="107">
        <v>17</v>
      </c>
      <c r="D19" s="107">
        <v>6</v>
      </c>
      <c r="E19" s="107">
        <v>10</v>
      </c>
      <c r="F19" s="140"/>
      <c r="G19" s="140"/>
      <c r="H19" s="140"/>
      <c r="I19" s="140"/>
      <c r="J19" s="141"/>
      <c r="K19" s="140"/>
    </row>
    <row r="20" spans="1:11">
      <c r="A20" s="120" t="s">
        <v>133</v>
      </c>
      <c r="B20" s="107">
        <v>10</v>
      </c>
      <c r="C20" s="107">
        <v>16</v>
      </c>
      <c r="D20" s="107">
        <v>16</v>
      </c>
      <c r="E20" s="107">
        <v>5</v>
      </c>
      <c r="F20" s="140"/>
      <c r="G20" s="140"/>
      <c r="H20" s="140"/>
      <c r="I20" s="140"/>
      <c r="J20" s="141"/>
      <c r="K20" s="140"/>
    </row>
    <row r="21" spans="1:11" ht="8.25" customHeight="1">
      <c r="A21" s="255" t="s">
        <v>552</v>
      </c>
      <c r="B21" s="255"/>
      <c r="C21" s="255"/>
      <c r="D21" s="255"/>
      <c r="E21" s="255"/>
    </row>
    <row r="22" spans="1:11" ht="3" customHeight="1">
      <c r="A22" s="256"/>
      <c r="B22" s="256"/>
      <c r="C22" s="256"/>
      <c r="D22" s="256"/>
      <c r="E22" s="256"/>
    </row>
    <row r="23" spans="1:11">
      <c r="A23" s="256"/>
      <c r="B23" s="256"/>
      <c r="C23" s="256"/>
      <c r="D23" s="256"/>
      <c r="E23" s="256"/>
    </row>
    <row r="24" spans="1:11">
      <c r="A24" s="256"/>
      <c r="B24" s="256"/>
      <c r="C24" s="256"/>
      <c r="D24" s="256"/>
      <c r="E24" s="256"/>
    </row>
  </sheetData>
  <mergeCells count="4">
    <mergeCell ref="A1:E1"/>
    <mergeCell ref="A2:A3"/>
    <mergeCell ref="B2:E2"/>
    <mergeCell ref="A21:E24"/>
  </mergeCells>
  <printOptions horizontalCentered="1"/>
  <pageMargins left="0.78749999999999998" right="0.78749999999999998" top="0.98402777777777795" bottom="0.98402777777777795" header="0.51180555555555496" footer="0.51180555555555496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D69B3-613C-4483-B6D6-25C1E4D366A3}">
  <sheetPr>
    <tabColor theme="8"/>
  </sheetPr>
  <dimension ref="A1:AMJ25"/>
  <sheetViews>
    <sheetView zoomScaleNormal="100" workbookViewId="0">
      <selection activeCell="B2" sqref="B2:D3"/>
    </sheetView>
  </sheetViews>
  <sheetFormatPr baseColWidth="10" defaultColWidth="8.85546875" defaultRowHeight="12.75"/>
  <cols>
    <col min="1" max="1" width="19.140625" style="1" customWidth="1"/>
    <col min="2" max="4" width="15.140625" style="1" customWidth="1"/>
    <col min="5" max="1024" width="8.85546875" style="1"/>
  </cols>
  <sheetData>
    <row r="1" spans="1:15" ht="27" customHeight="1">
      <c r="A1" s="286" t="s">
        <v>506</v>
      </c>
      <c r="B1" s="286"/>
      <c r="C1" s="286"/>
      <c r="D1" s="286"/>
      <c r="E1" s="146"/>
      <c r="F1" s="146"/>
      <c r="G1" s="146"/>
      <c r="H1" s="146"/>
      <c r="I1" s="146"/>
      <c r="J1" s="146"/>
      <c r="K1" s="148"/>
    </row>
    <row r="2" spans="1:15">
      <c r="A2" s="287"/>
      <c r="B2" s="273" t="s">
        <v>429</v>
      </c>
      <c r="C2" s="273"/>
      <c r="D2" s="273"/>
    </row>
    <row r="3" spans="1:15" ht="33.75">
      <c r="A3" s="287"/>
      <c r="B3" s="113" t="s">
        <v>178</v>
      </c>
      <c r="C3" s="113" t="s">
        <v>179</v>
      </c>
      <c r="D3" s="113" t="s">
        <v>180</v>
      </c>
      <c r="E3" s="144"/>
      <c r="F3" s="144"/>
      <c r="G3" s="144"/>
      <c r="H3" s="144"/>
      <c r="I3" s="144"/>
      <c r="J3" s="144"/>
      <c r="K3" s="144"/>
      <c r="M3" s="144"/>
      <c r="N3" s="144"/>
      <c r="O3" s="144"/>
    </row>
    <row r="4" spans="1:15">
      <c r="A4" s="120" t="s">
        <v>118</v>
      </c>
      <c r="B4" s="99">
        <v>14</v>
      </c>
      <c r="C4" s="99">
        <v>8</v>
      </c>
      <c r="D4" s="99">
        <v>7</v>
      </c>
      <c r="E4" s="140"/>
      <c r="F4" s="140"/>
      <c r="G4" s="140"/>
      <c r="H4" s="140"/>
      <c r="I4" s="140"/>
      <c r="J4" s="141"/>
      <c r="K4" s="140"/>
    </row>
    <row r="5" spans="1:15">
      <c r="A5" s="120" t="s">
        <v>119</v>
      </c>
      <c r="B5" s="99">
        <v>5</v>
      </c>
      <c r="C5" s="99">
        <v>12</v>
      </c>
      <c r="D5" s="99">
        <v>8</v>
      </c>
      <c r="E5" s="140"/>
      <c r="F5" s="140"/>
      <c r="G5" s="140"/>
      <c r="H5" s="140"/>
      <c r="I5" s="140"/>
      <c r="J5" s="141"/>
      <c r="K5" s="140"/>
    </row>
    <row r="6" spans="1:15">
      <c r="A6" s="120" t="s">
        <v>120</v>
      </c>
      <c r="B6" s="99">
        <v>9</v>
      </c>
      <c r="C6" s="99">
        <v>4</v>
      </c>
      <c r="D6" s="99">
        <v>13</v>
      </c>
      <c r="E6" s="140"/>
      <c r="F6" s="140"/>
      <c r="G6" s="140"/>
      <c r="H6" s="140"/>
      <c r="I6" s="140"/>
      <c r="J6" s="141"/>
      <c r="K6" s="140"/>
    </row>
    <row r="7" spans="1:15">
      <c r="A7" s="4" t="s">
        <v>34</v>
      </c>
      <c r="B7" s="100">
        <v>11</v>
      </c>
      <c r="C7" s="101">
        <v>3</v>
      </c>
      <c r="D7" s="101">
        <v>9</v>
      </c>
      <c r="E7" s="140"/>
      <c r="F7" s="142"/>
      <c r="G7" s="142"/>
      <c r="H7" s="142"/>
      <c r="I7" s="142"/>
      <c r="J7" s="143"/>
      <c r="K7" s="142"/>
    </row>
    <row r="8" spans="1:15">
      <c r="A8" s="120" t="s">
        <v>121</v>
      </c>
      <c r="B8" s="99">
        <v>8</v>
      </c>
      <c r="C8" s="99">
        <v>16</v>
      </c>
      <c r="D8" s="99">
        <v>10</v>
      </c>
      <c r="E8" s="140"/>
      <c r="F8" s="140"/>
      <c r="G8" s="140"/>
      <c r="H8" s="140"/>
      <c r="I8" s="140"/>
      <c r="J8" s="141"/>
      <c r="K8" s="140"/>
    </row>
    <row r="9" spans="1:15">
      <c r="A9" s="120" t="s">
        <v>122</v>
      </c>
      <c r="B9" s="99">
        <v>2</v>
      </c>
      <c r="C9" s="99">
        <v>9</v>
      </c>
      <c r="D9" s="99">
        <v>5</v>
      </c>
      <c r="E9" s="140"/>
      <c r="F9" s="140"/>
      <c r="G9" s="140"/>
      <c r="H9" s="140"/>
      <c r="I9" s="140"/>
      <c r="J9" s="141"/>
      <c r="K9" s="140"/>
    </row>
    <row r="10" spans="1:15">
      <c r="A10" s="120" t="s">
        <v>124</v>
      </c>
      <c r="B10" s="99">
        <v>10</v>
      </c>
      <c r="C10" s="99">
        <v>6</v>
      </c>
      <c r="D10" s="99">
        <v>15</v>
      </c>
      <c r="E10" s="140"/>
      <c r="F10" s="140"/>
      <c r="G10" s="140"/>
      <c r="H10" s="140"/>
      <c r="I10" s="140"/>
      <c r="J10" s="141"/>
      <c r="K10" s="140"/>
    </row>
    <row r="11" spans="1:15">
      <c r="A11" s="120" t="s">
        <v>123</v>
      </c>
      <c r="B11" s="99">
        <v>15</v>
      </c>
      <c r="C11" s="99">
        <v>7</v>
      </c>
      <c r="D11" s="99">
        <v>12</v>
      </c>
      <c r="E11" s="140"/>
      <c r="F11" s="140"/>
      <c r="G11" s="140"/>
      <c r="H11" s="140"/>
      <c r="I11" s="140"/>
      <c r="J11" s="141"/>
      <c r="K11" s="140"/>
    </row>
    <row r="12" spans="1:15">
      <c r="A12" s="120" t="s">
        <v>125</v>
      </c>
      <c r="B12" s="99">
        <v>13</v>
      </c>
      <c r="C12" s="99">
        <v>17</v>
      </c>
      <c r="D12" s="99">
        <v>16</v>
      </c>
      <c r="E12" s="140"/>
      <c r="F12" s="140"/>
      <c r="G12" s="140"/>
      <c r="H12" s="140"/>
      <c r="I12" s="140"/>
      <c r="J12" s="141"/>
      <c r="K12" s="140"/>
    </row>
    <row r="13" spans="1:15">
      <c r="A13" s="120" t="s">
        <v>126</v>
      </c>
      <c r="B13" s="99">
        <v>1</v>
      </c>
      <c r="C13" s="99">
        <v>13</v>
      </c>
      <c r="D13" s="99">
        <v>11</v>
      </c>
      <c r="E13" s="140"/>
      <c r="F13" s="140"/>
      <c r="G13" s="140"/>
      <c r="H13" s="140"/>
      <c r="I13" s="140"/>
      <c r="J13" s="141"/>
      <c r="K13" s="140"/>
    </row>
    <row r="14" spans="1:15">
      <c r="A14" s="120" t="s">
        <v>127</v>
      </c>
      <c r="B14" s="99">
        <v>17</v>
      </c>
      <c r="C14" s="99">
        <v>5</v>
      </c>
      <c r="D14" s="99">
        <v>17</v>
      </c>
      <c r="E14" s="140"/>
      <c r="F14" s="140"/>
      <c r="G14" s="140"/>
      <c r="H14" s="140"/>
      <c r="I14" s="140"/>
      <c r="J14" s="141"/>
      <c r="K14" s="140"/>
    </row>
    <row r="15" spans="1:15">
      <c r="A15" s="120" t="s">
        <v>128</v>
      </c>
      <c r="B15" s="99">
        <v>12</v>
      </c>
      <c r="C15" s="99">
        <v>2</v>
      </c>
      <c r="D15" s="99">
        <v>3</v>
      </c>
      <c r="E15" s="140"/>
      <c r="F15" s="140"/>
      <c r="G15" s="140"/>
      <c r="H15" s="140"/>
      <c r="I15" s="140"/>
      <c r="J15" s="141"/>
      <c r="K15" s="140"/>
    </row>
    <row r="16" spans="1:15">
      <c r="A16" s="120" t="s">
        <v>129</v>
      </c>
      <c r="B16" s="99">
        <v>6</v>
      </c>
      <c r="C16" s="99">
        <v>10</v>
      </c>
      <c r="D16" s="99">
        <v>4</v>
      </c>
      <c r="E16" s="140"/>
      <c r="F16" s="140"/>
      <c r="G16" s="140"/>
      <c r="H16" s="140"/>
      <c r="I16" s="140"/>
      <c r="J16" s="141"/>
      <c r="K16" s="140"/>
    </row>
    <row r="17" spans="1:11">
      <c r="A17" s="120" t="s">
        <v>130</v>
      </c>
      <c r="B17" s="99">
        <v>7</v>
      </c>
      <c r="C17" s="99">
        <v>1</v>
      </c>
      <c r="D17" s="99">
        <v>14</v>
      </c>
      <c r="E17" s="140"/>
      <c r="F17" s="140"/>
      <c r="G17" s="140"/>
      <c r="H17" s="140"/>
      <c r="I17" s="140"/>
      <c r="J17" s="141"/>
      <c r="K17" s="140"/>
    </row>
    <row r="18" spans="1:11">
      <c r="A18" s="120" t="s">
        <v>131</v>
      </c>
      <c r="B18" s="99">
        <v>4</v>
      </c>
      <c r="C18" s="99">
        <v>11</v>
      </c>
      <c r="D18" s="99">
        <v>2</v>
      </c>
      <c r="E18" s="140"/>
      <c r="F18" s="140"/>
      <c r="G18" s="140"/>
      <c r="H18" s="140"/>
      <c r="I18" s="140"/>
      <c r="J18" s="141"/>
      <c r="K18" s="140"/>
    </row>
    <row r="19" spans="1:11">
      <c r="A19" s="120" t="s">
        <v>132</v>
      </c>
      <c r="B19" s="99">
        <v>3</v>
      </c>
      <c r="C19" s="99">
        <v>14</v>
      </c>
      <c r="D19" s="99">
        <v>1</v>
      </c>
      <c r="E19" s="140"/>
      <c r="F19" s="140"/>
      <c r="G19" s="140"/>
      <c r="H19" s="140"/>
      <c r="I19" s="140"/>
      <c r="J19" s="141"/>
      <c r="K19" s="140"/>
    </row>
    <row r="20" spans="1:11">
      <c r="A20" s="120" t="s">
        <v>133</v>
      </c>
      <c r="B20" s="99">
        <v>16</v>
      </c>
      <c r="C20" s="99">
        <v>15</v>
      </c>
      <c r="D20" s="99">
        <v>6</v>
      </c>
      <c r="E20" s="140"/>
      <c r="F20" s="140"/>
      <c r="G20" s="140"/>
      <c r="H20" s="140"/>
      <c r="I20" s="140"/>
      <c r="J20" s="141"/>
      <c r="K20" s="140"/>
    </row>
    <row r="21" spans="1:11" ht="8.25" customHeight="1">
      <c r="A21" s="255" t="s">
        <v>552</v>
      </c>
      <c r="B21" s="255"/>
      <c r="C21" s="255"/>
      <c r="D21" s="255"/>
    </row>
    <row r="22" spans="1:11" ht="33" hidden="1" customHeight="1">
      <c r="A22" s="256"/>
      <c r="B22" s="256"/>
      <c r="C22" s="256"/>
      <c r="D22" s="256"/>
    </row>
    <row r="23" spans="1:11">
      <c r="A23" s="256"/>
      <c r="B23" s="256"/>
      <c r="C23" s="256"/>
      <c r="D23" s="256"/>
    </row>
    <row r="24" spans="1:11">
      <c r="A24" s="256"/>
      <c r="B24" s="256"/>
      <c r="C24" s="256"/>
      <c r="D24" s="256"/>
    </row>
    <row r="25" spans="1:11">
      <c r="A25" s="256"/>
      <c r="B25" s="256"/>
      <c r="C25" s="256"/>
      <c r="D25" s="256"/>
    </row>
  </sheetData>
  <mergeCells count="4">
    <mergeCell ref="A1:D1"/>
    <mergeCell ref="A2:A3"/>
    <mergeCell ref="B2:D2"/>
    <mergeCell ref="A21:D25"/>
  </mergeCells>
  <printOptions horizontalCentered="1"/>
  <pageMargins left="0.74791666666666701" right="0.74791666666666701" top="0.98402777777777795" bottom="0.98402777777777795" header="0.51180555555555496" footer="0.51180555555555496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5271B-35FE-4CCA-95B4-4B6DF475C7F1}">
  <sheetPr>
    <tabColor theme="8"/>
  </sheetPr>
  <dimension ref="A1:AMJ24"/>
  <sheetViews>
    <sheetView tabSelected="1" zoomScaleNormal="100" workbookViewId="0">
      <selection activeCell="E9" sqref="E9"/>
    </sheetView>
  </sheetViews>
  <sheetFormatPr baseColWidth="10" defaultColWidth="8.85546875" defaultRowHeight="12.75"/>
  <cols>
    <col min="1" max="1" width="17.7109375" style="1" customWidth="1"/>
    <col min="2" max="5" width="11.140625" style="1" customWidth="1"/>
    <col min="6" max="6" width="13" style="1" customWidth="1"/>
    <col min="7" max="7" width="13.7109375" style="1" customWidth="1"/>
    <col min="8" max="8" width="11.140625" style="1" customWidth="1"/>
    <col min="9" max="1024" width="8.85546875" style="1"/>
  </cols>
  <sheetData>
    <row r="1" spans="1:8" ht="23.25" customHeight="1">
      <c r="A1" s="257" t="s">
        <v>507</v>
      </c>
      <c r="B1" s="257"/>
      <c r="C1" s="257"/>
      <c r="D1" s="257"/>
      <c r="E1" s="257"/>
      <c r="F1" s="257"/>
      <c r="G1" s="257"/>
      <c r="H1" s="257"/>
    </row>
    <row r="2" spans="1:8">
      <c r="A2" s="289"/>
      <c r="B2" s="273" t="s">
        <v>430</v>
      </c>
      <c r="C2" s="273"/>
      <c r="D2" s="273"/>
      <c r="E2" s="273"/>
      <c r="F2" s="273"/>
      <c r="G2" s="273"/>
      <c r="H2" s="273"/>
    </row>
    <row r="3" spans="1:8" ht="33.75">
      <c r="A3" s="289"/>
      <c r="B3" s="113" t="s">
        <v>182</v>
      </c>
      <c r="C3" s="113" t="s">
        <v>542</v>
      </c>
      <c r="D3" s="113" t="s">
        <v>183</v>
      </c>
      <c r="E3" s="113" t="s">
        <v>184</v>
      </c>
      <c r="F3" s="113" t="s">
        <v>185</v>
      </c>
      <c r="G3" s="113" t="s">
        <v>543</v>
      </c>
      <c r="H3" s="113" t="s">
        <v>186</v>
      </c>
    </row>
    <row r="4" spans="1:8">
      <c r="A4" s="120" t="s">
        <v>118</v>
      </c>
      <c r="B4" s="99">
        <v>15</v>
      </c>
      <c r="C4" s="102">
        <v>12</v>
      </c>
      <c r="D4" s="99">
        <v>12</v>
      </c>
      <c r="E4" s="99">
        <v>10</v>
      </c>
      <c r="F4" s="99">
        <v>8</v>
      </c>
      <c r="G4" s="99">
        <v>12</v>
      </c>
      <c r="H4" s="99">
        <v>11</v>
      </c>
    </row>
    <row r="5" spans="1:8">
      <c r="A5" s="120" t="s">
        <v>119</v>
      </c>
      <c r="B5" s="99">
        <v>10</v>
      </c>
      <c r="C5" s="102">
        <v>4</v>
      </c>
      <c r="D5" s="99">
        <v>13</v>
      </c>
      <c r="E5" s="99">
        <v>1</v>
      </c>
      <c r="F5" s="99">
        <v>7</v>
      </c>
      <c r="G5" s="99">
        <v>17</v>
      </c>
      <c r="H5" s="99">
        <v>7</v>
      </c>
    </row>
    <row r="6" spans="1:8">
      <c r="A6" s="120" t="s">
        <v>120</v>
      </c>
      <c r="B6" s="99">
        <v>17</v>
      </c>
      <c r="C6" s="102">
        <v>11</v>
      </c>
      <c r="D6" s="99">
        <v>15</v>
      </c>
      <c r="E6" s="99">
        <v>15</v>
      </c>
      <c r="F6" s="99">
        <v>2</v>
      </c>
      <c r="G6" s="99">
        <v>9</v>
      </c>
      <c r="H6" s="99">
        <v>3</v>
      </c>
    </row>
    <row r="7" spans="1:8">
      <c r="A7" s="4" t="s">
        <v>34</v>
      </c>
      <c r="B7" s="101">
        <v>3</v>
      </c>
      <c r="C7" s="103">
        <v>13</v>
      </c>
      <c r="D7" s="101">
        <v>2</v>
      </c>
      <c r="E7" s="101">
        <v>16</v>
      </c>
      <c r="F7" s="101">
        <v>3</v>
      </c>
      <c r="G7" s="101">
        <v>14</v>
      </c>
      <c r="H7" s="101">
        <v>13</v>
      </c>
    </row>
    <row r="8" spans="1:8">
      <c r="A8" s="120" t="s">
        <v>121</v>
      </c>
      <c r="B8" s="99">
        <v>1</v>
      </c>
      <c r="C8" s="102">
        <v>17</v>
      </c>
      <c r="D8" s="99">
        <v>7</v>
      </c>
      <c r="E8" s="99">
        <v>5</v>
      </c>
      <c r="F8" s="99">
        <v>1</v>
      </c>
      <c r="G8" s="99">
        <v>4</v>
      </c>
      <c r="H8" s="99">
        <v>15</v>
      </c>
    </row>
    <row r="9" spans="1:8">
      <c r="A9" s="120" t="s">
        <v>122</v>
      </c>
      <c r="B9" s="99">
        <v>8</v>
      </c>
      <c r="C9" s="102">
        <v>16</v>
      </c>
      <c r="D9" s="99">
        <v>10</v>
      </c>
      <c r="E9" s="99">
        <v>9</v>
      </c>
      <c r="F9" s="99">
        <v>15</v>
      </c>
      <c r="G9" s="99">
        <v>15</v>
      </c>
      <c r="H9" s="99">
        <v>17</v>
      </c>
    </row>
    <row r="10" spans="1:8">
      <c r="A10" s="120" t="s">
        <v>124</v>
      </c>
      <c r="B10" s="99">
        <v>13</v>
      </c>
      <c r="C10" s="102">
        <v>15</v>
      </c>
      <c r="D10" s="99">
        <v>8</v>
      </c>
      <c r="E10" s="99">
        <v>3</v>
      </c>
      <c r="F10" s="99">
        <v>9</v>
      </c>
      <c r="G10" s="99">
        <v>6</v>
      </c>
      <c r="H10" s="99">
        <v>6</v>
      </c>
    </row>
    <row r="11" spans="1:8">
      <c r="A11" s="120" t="s">
        <v>123</v>
      </c>
      <c r="B11" s="99">
        <v>2</v>
      </c>
      <c r="C11" s="102">
        <v>10</v>
      </c>
      <c r="D11" s="99">
        <v>17</v>
      </c>
      <c r="E11" s="99">
        <v>4</v>
      </c>
      <c r="F11" s="99">
        <v>10</v>
      </c>
      <c r="G11" s="99">
        <v>16</v>
      </c>
      <c r="H11" s="99">
        <v>1</v>
      </c>
    </row>
    <row r="12" spans="1:8">
      <c r="A12" s="120" t="s">
        <v>125</v>
      </c>
      <c r="B12" s="99">
        <v>11</v>
      </c>
      <c r="C12" s="102">
        <v>7</v>
      </c>
      <c r="D12" s="99">
        <v>5</v>
      </c>
      <c r="E12" s="99">
        <v>12</v>
      </c>
      <c r="F12" s="99">
        <v>4</v>
      </c>
      <c r="G12" s="99">
        <v>8</v>
      </c>
      <c r="H12" s="99">
        <v>8</v>
      </c>
    </row>
    <row r="13" spans="1:8">
      <c r="A13" s="120" t="s">
        <v>126</v>
      </c>
      <c r="B13" s="99">
        <v>12</v>
      </c>
      <c r="C13" s="102">
        <v>2</v>
      </c>
      <c r="D13" s="99">
        <v>4</v>
      </c>
      <c r="E13" s="99">
        <v>7</v>
      </c>
      <c r="F13" s="99">
        <v>12</v>
      </c>
      <c r="G13" s="99">
        <v>11</v>
      </c>
      <c r="H13" s="99">
        <v>10</v>
      </c>
    </row>
    <row r="14" spans="1:8">
      <c r="A14" s="120" t="s">
        <v>127</v>
      </c>
      <c r="B14" s="99">
        <v>4</v>
      </c>
      <c r="C14" s="102">
        <v>8</v>
      </c>
      <c r="D14" s="99">
        <v>14</v>
      </c>
      <c r="E14" s="99">
        <v>17</v>
      </c>
      <c r="F14" s="99">
        <v>6</v>
      </c>
      <c r="G14" s="99">
        <v>1</v>
      </c>
      <c r="H14" s="99">
        <v>12</v>
      </c>
    </row>
    <row r="15" spans="1:8">
      <c r="A15" s="120" t="s">
        <v>128</v>
      </c>
      <c r="B15" s="99">
        <v>9</v>
      </c>
      <c r="C15" s="102">
        <v>14</v>
      </c>
      <c r="D15" s="99">
        <v>11</v>
      </c>
      <c r="E15" s="99">
        <v>14</v>
      </c>
      <c r="F15" s="99">
        <v>13</v>
      </c>
      <c r="G15" s="99">
        <v>3</v>
      </c>
      <c r="H15" s="99">
        <v>14</v>
      </c>
    </row>
    <row r="16" spans="1:8">
      <c r="A16" s="120" t="s">
        <v>129</v>
      </c>
      <c r="B16" s="99">
        <v>5</v>
      </c>
      <c r="C16" s="102">
        <v>9</v>
      </c>
      <c r="D16" s="99">
        <v>3</v>
      </c>
      <c r="E16" s="99">
        <v>2</v>
      </c>
      <c r="F16" s="99">
        <v>14</v>
      </c>
      <c r="G16" s="99">
        <v>2</v>
      </c>
      <c r="H16" s="99">
        <v>16</v>
      </c>
    </row>
    <row r="17" spans="1:8">
      <c r="A17" s="120" t="s">
        <v>130</v>
      </c>
      <c r="B17" s="99">
        <v>14</v>
      </c>
      <c r="C17" s="102">
        <v>1</v>
      </c>
      <c r="D17" s="99">
        <v>6</v>
      </c>
      <c r="E17" s="99">
        <v>8</v>
      </c>
      <c r="F17" s="99">
        <v>5</v>
      </c>
      <c r="G17" s="99">
        <v>13</v>
      </c>
      <c r="H17" s="99">
        <v>9</v>
      </c>
    </row>
    <row r="18" spans="1:8">
      <c r="A18" s="120" t="s">
        <v>131</v>
      </c>
      <c r="B18" s="99">
        <v>16</v>
      </c>
      <c r="C18" s="102">
        <v>5</v>
      </c>
      <c r="D18" s="99">
        <v>9</v>
      </c>
      <c r="E18" s="99">
        <v>6</v>
      </c>
      <c r="F18" s="99">
        <v>11</v>
      </c>
      <c r="G18" s="99">
        <v>5</v>
      </c>
      <c r="H18" s="99">
        <v>2</v>
      </c>
    </row>
    <row r="19" spans="1:8">
      <c r="A19" s="120" t="s">
        <v>132</v>
      </c>
      <c r="B19" s="99">
        <v>6</v>
      </c>
      <c r="C19" s="102">
        <v>6</v>
      </c>
      <c r="D19" s="99">
        <v>16</v>
      </c>
      <c r="E19" s="99">
        <v>11</v>
      </c>
      <c r="F19" s="99">
        <v>16</v>
      </c>
      <c r="G19" s="99">
        <v>7</v>
      </c>
      <c r="H19" s="99">
        <v>5</v>
      </c>
    </row>
    <row r="20" spans="1:8">
      <c r="A20" s="120" t="s">
        <v>133</v>
      </c>
      <c r="B20" s="99">
        <v>7</v>
      </c>
      <c r="C20" s="102">
        <v>3</v>
      </c>
      <c r="D20" s="99">
        <v>1</v>
      </c>
      <c r="E20" s="99">
        <v>13</v>
      </c>
      <c r="F20" s="99">
        <v>17</v>
      </c>
      <c r="G20" s="99">
        <v>10</v>
      </c>
      <c r="H20" s="99">
        <v>4</v>
      </c>
    </row>
    <row r="21" spans="1:8" ht="1.5" customHeight="1">
      <c r="A21" s="255" t="s">
        <v>552</v>
      </c>
      <c r="B21" s="255"/>
      <c r="C21" s="255"/>
      <c r="D21" s="255"/>
      <c r="E21" s="255"/>
      <c r="F21" s="255"/>
      <c r="G21" s="255"/>
      <c r="H21" s="255"/>
    </row>
    <row r="22" spans="1:8" ht="8.25" customHeight="1">
      <c r="A22" s="256"/>
      <c r="B22" s="256"/>
      <c r="C22" s="256"/>
      <c r="D22" s="256"/>
      <c r="E22" s="256"/>
      <c r="F22" s="256"/>
      <c r="G22" s="256"/>
      <c r="H22" s="256"/>
    </row>
    <row r="23" spans="1:8">
      <c r="A23" s="256"/>
      <c r="B23" s="256"/>
      <c r="C23" s="256"/>
      <c r="D23" s="256"/>
      <c r="E23" s="256"/>
      <c r="F23" s="256"/>
      <c r="G23" s="256"/>
      <c r="H23" s="256"/>
    </row>
    <row r="24" spans="1:8">
      <c r="A24" s="256"/>
      <c r="B24" s="256"/>
      <c r="C24" s="256"/>
      <c r="D24" s="256"/>
      <c r="E24" s="256"/>
      <c r="F24" s="256"/>
      <c r="G24" s="256"/>
      <c r="H24" s="256"/>
    </row>
  </sheetData>
  <mergeCells count="4">
    <mergeCell ref="A1:H1"/>
    <mergeCell ref="A2:A3"/>
    <mergeCell ref="B2:H2"/>
    <mergeCell ref="A21:H24"/>
  </mergeCells>
  <printOptions horizontalCentered="1"/>
  <pageMargins left="0.74791666666666701" right="0.74791666666666701" top="0.98402777777777795" bottom="0.9840277777777779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MJ13"/>
  <sheetViews>
    <sheetView zoomScaleNormal="100" workbookViewId="0">
      <selection activeCell="B2" sqref="B2:C2"/>
    </sheetView>
  </sheetViews>
  <sheetFormatPr baseColWidth="10" defaultColWidth="8.5703125" defaultRowHeight="12.75"/>
  <cols>
    <col min="1" max="1" width="10.85546875" style="1" customWidth="1"/>
    <col min="2" max="2" width="13.28515625" style="1" customWidth="1"/>
    <col min="3" max="3" width="15.140625" style="1" customWidth="1"/>
    <col min="4" max="6" width="8.5703125" style="1"/>
    <col min="7" max="7" width="11" style="1" customWidth="1"/>
    <col min="8" max="8" width="12.42578125" style="1" customWidth="1"/>
    <col min="9" max="9" width="12" style="1" customWidth="1"/>
    <col min="10" max="1024" width="8.5703125" style="1"/>
  </cols>
  <sheetData>
    <row r="1" spans="1:10" ht="35.25" customHeight="1">
      <c r="A1" s="257" t="s">
        <v>476</v>
      </c>
      <c r="B1" s="257"/>
      <c r="C1" s="257"/>
    </row>
    <row r="2" spans="1:10">
      <c r="A2" s="2"/>
      <c r="B2" s="165" t="s">
        <v>34</v>
      </c>
      <c r="C2" s="165" t="s">
        <v>35</v>
      </c>
    </row>
    <row r="3" spans="1:10">
      <c r="A3" s="20">
        <v>2014</v>
      </c>
      <c r="B3" s="21">
        <v>0.47069150680572502</v>
      </c>
      <c r="C3" s="21">
        <v>0.46318308480126402</v>
      </c>
      <c r="D3" s="22"/>
      <c r="E3" s="23"/>
      <c r="F3" s="24"/>
      <c r="G3" s="24"/>
      <c r="H3" s="24"/>
    </row>
    <row r="4" spans="1:10">
      <c r="A4" s="20">
        <v>2015</v>
      </c>
      <c r="B4" s="21">
        <v>0.46709745691679999</v>
      </c>
      <c r="C4" s="21">
        <v>0.46209020767603898</v>
      </c>
      <c r="D4" s="22"/>
      <c r="E4" s="23"/>
      <c r="F4" s="24"/>
      <c r="G4" s="25"/>
      <c r="H4" s="25"/>
      <c r="I4" s="10"/>
    </row>
    <row r="5" spans="1:10">
      <c r="A5" s="20">
        <v>2016</v>
      </c>
      <c r="B5" s="21">
        <v>0.46622676861640799</v>
      </c>
      <c r="C5" s="21">
        <v>0.46220404975795298</v>
      </c>
      <c r="D5" s="22"/>
      <c r="E5" s="23"/>
      <c r="F5" s="24"/>
      <c r="G5" s="25"/>
      <c r="H5" s="25"/>
      <c r="I5" s="10"/>
    </row>
    <row r="6" spans="1:10">
      <c r="A6" s="20">
        <v>2017</v>
      </c>
      <c r="B6" s="21">
        <v>0.46403978736135598</v>
      </c>
      <c r="C6" s="21">
        <v>0.46168272647187097</v>
      </c>
      <c r="D6" s="22"/>
      <c r="E6" s="110"/>
      <c r="F6" s="24"/>
      <c r="G6" s="25"/>
      <c r="H6" s="25"/>
      <c r="I6" s="10"/>
    </row>
    <row r="7" spans="1:10">
      <c r="A7" s="20">
        <v>2018</v>
      </c>
      <c r="B7" s="21">
        <v>0.46390866337032299</v>
      </c>
      <c r="C7" s="21">
        <v>0.46216727237817601</v>
      </c>
      <c r="D7" s="22"/>
      <c r="E7" s="110"/>
      <c r="F7" s="24"/>
      <c r="G7" s="24"/>
      <c r="H7" s="24"/>
    </row>
    <row r="8" spans="1:10">
      <c r="A8" s="20">
        <v>2019</v>
      </c>
      <c r="B8" s="21">
        <v>0.46390866337032299</v>
      </c>
      <c r="C8" s="21">
        <v>0.46396557830073598</v>
      </c>
      <c r="D8" s="22"/>
      <c r="E8" s="110"/>
      <c r="F8" s="24"/>
      <c r="G8" s="24"/>
    </row>
    <row r="9" spans="1:10">
      <c r="A9" s="20">
        <v>2020</v>
      </c>
      <c r="B9" s="21">
        <v>0.46345428173481501</v>
      </c>
      <c r="C9" s="21">
        <v>0.46511963434819298</v>
      </c>
      <c r="D9" s="26"/>
      <c r="E9" s="110"/>
      <c r="F9" s="26"/>
      <c r="G9" s="24"/>
      <c r="I9" s="27"/>
      <c r="J9" s="7"/>
    </row>
    <row r="10" spans="1:10">
      <c r="A10" s="20">
        <v>2021</v>
      </c>
      <c r="B10" s="21">
        <v>0.46532434309743398</v>
      </c>
      <c r="C10" s="111">
        <v>0.46573919813045794</v>
      </c>
      <c r="E10" s="110"/>
      <c r="F10" s="26"/>
      <c r="G10" s="24"/>
      <c r="H10" s="27"/>
      <c r="I10" s="27"/>
      <c r="J10" s="7"/>
    </row>
    <row r="11" spans="1:10" ht="7.5" customHeight="1">
      <c r="A11" s="255" t="s">
        <v>520</v>
      </c>
      <c r="B11" s="255"/>
      <c r="C11" s="255"/>
      <c r="D11" s="89"/>
      <c r="E11" s="89"/>
      <c r="F11" s="89"/>
      <c r="G11" s="89"/>
      <c r="H11" s="89"/>
      <c r="I11" s="89"/>
      <c r="J11" s="89"/>
    </row>
    <row r="12" spans="1:10">
      <c r="A12" s="256"/>
      <c r="B12" s="256"/>
      <c r="C12" s="256"/>
      <c r="H12" s="27"/>
      <c r="I12" s="27"/>
      <c r="J12" s="7"/>
    </row>
    <row r="13" spans="1:10" ht="48.75" customHeight="1">
      <c r="A13" s="256"/>
      <c r="B13" s="256"/>
      <c r="C13" s="256"/>
      <c r="H13" s="27"/>
      <c r="I13" s="27"/>
      <c r="J13" s="7"/>
    </row>
  </sheetData>
  <mergeCells count="2">
    <mergeCell ref="A1:C1"/>
    <mergeCell ref="A11:C13"/>
  </mergeCells>
  <pageMargins left="0.25" right="0.25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MJ11"/>
  <sheetViews>
    <sheetView zoomScaleNormal="100" workbookViewId="0">
      <selection activeCell="B2" sqref="B2:E2"/>
    </sheetView>
  </sheetViews>
  <sheetFormatPr baseColWidth="10" defaultColWidth="8.5703125" defaultRowHeight="12.75"/>
  <cols>
    <col min="1" max="1" width="12.28515625" style="1" customWidth="1"/>
    <col min="2" max="1024" width="8.5703125" style="1"/>
  </cols>
  <sheetData>
    <row r="1" spans="1:7" ht="22.5" customHeight="1">
      <c r="A1" s="257" t="s">
        <v>477</v>
      </c>
      <c r="B1" s="257"/>
      <c r="C1" s="257"/>
      <c r="D1" s="257"/>
      <c r="E1" s="257"/>
    </row>
    <row r="2" spans="1:7">
      <c r="A2" s="28"/>
      <c r="B2" s="165">
        <v>2020</v>
      </c>
      <c r="C2" s="165">
        <v>2021</v>
      </c>
      <c r="D2" s="113" t="s">
        <v>36</v>
      </c>
      <c r="E2" s="113" t="s">
        <v>37</v>
      </c>
    </row>
    <row r="3" spans="1:7">
      <c r="A3" s="29" t="s">
        <v>28</v>
      </c>
      <c r="B3" s="30">
        <v>462613</v>
      </c>
      <c r="C3" s="30">
        <v>473763.08333333331</v>
      </c>
      <c r="D3" s="30">
        <f>C3-B3</f>
        <v>11150.083333333314</v>
      </c>
      <c r="E3" s="31">
        <f>D3*100/B3</f>
        <v>2.4102399485819279</v>
      </c>
    </row>
    <row r="4" spans="1:7">
      <c r="A4" s="20" t="s">
        <v>38</v>
      </c>
      <c r="B4" s="32">
        <v>6598.5</v>
      </c>
      <c r="C4" s="32">
        <v>6748.083333333333</v>
      </c>
      <c r="D4" s="32">
        <f>C4-B4</f>
        <v>149.58333333333303</v>
      </c>
      <c r="E4" s="33">
        <f>D4*100/B4</f>
        <v>2.266929352630644</v>
      </c>
      <c r="G4" s="7"/>
    </row>
    <row r="5" spans="1:7">
      <c r="A5" s="20" t="s">
        <v>39</v>
      </c>
      <c r="B5" s="32">
        <v>27803.416666666668</v>
      </c>
      <c r="C5" s="32">
        <v>27724.833333333332</v>
      </c>
      <c r="D5" s="32">
        <f>C5-B5</f>
        <v>-78.583333333335759</v>
      </c>
      <c r="E5" s="33">
        <f>D5*100/B5</f>
        <v>-0.28263912408847508</v>
      </c>
      <c r="G5" s="7"/>
    </row>
    <row r="6" spans="1:7">
      <c r="A6" s="20" t="s">
        <v>40</v>
      </c>
      <c r="B6" s="32">
        <v>53442.083333333336</v>
      </c>
      <c r="C6" s="32">
        <v>54574.083333333336</v>
      </c>
      <c r="D6" s="32">
        <f>C6-B6</f>
        <v>1132</v>
      </c>
      <c r="E6" s="33">
        <f>D6*100/B6</f>
        <v>2.1181808967651898</v>
      </c>
      <c r="G6" s="7"/>
    </row>
    <row r="7" spans="1:7">
      <c r="A7" s="20" t="s">
        <v>41</v>
      </c>
      <c r="B7" s="32">
        <v>373848.75</v>
      </c>
      <c r="C7" s="32">
        <v>383776.83333333331</v>
      </c>
      <c r="D7" s="32">
        <f>C7-B7</f>
        <v>9928.0833333333139</v>
      </c>
      <c r="E7" s="33">
        <f>D7*100/B7</f>
        <v>2.655641708935315</v>
      </c>
      <c r="G7" s="7"/>
    </row>
    <row r="8" spans="1:7" ht="6.75" customHeight="1">
      <c r="A8" s="255" t="s">
        <v>520</v>
      </c>
      <c r="B8" s="255"/>
      <c r="C8" s="255"/>
      <c r="D8" s="255"/>
      <c r="E8" s="255"/>
    </row>
    <row r="9" spans="1:7">
      <c r="A9" s="256"/>
      <c r="B9" s="256"/>
      <c r="C9" s="256"/>
      <c r="D9" s="256"/>
      <c r="E9" s="256"/>
    </row>
    <row r="10" spans="1:7">
      <c r="A10" s="256"/>
      <c r="B10" s="256"/>
      <c r="C10" s="256"/>
      <c r="D10" s="256"/>
      <c r="E10" s="256"/>
    </row>
    <row r="11" spans="1:7">
      <c r="A11" s="256"/>
      <c r="B11" s="256"/>
      <c r="C11" s="256"/>
      <c r="D11" s="256"/>
      <c r="E11" s="256"/>
    </row>
  </sheetData>
  <mergeCells count="2">
    <mergeCell ref="A1:E1"/>
    <mergeCell ref="A8:E11"/>
  </mergeCells>
  <printOptions horizontalCentered="1"/>
  <pageMargins left="0.25" right="0.25" top="0.75" bottom="0.75" header="0.51180555555555496" footer="0.51180555555555496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MJ16"/>
  <sheetViews>
    <sheetView zoomScaleNormal="100" workbookViewId="0">
      <selection activeCell="A9" sqref="A1:J11"/>
    </sheetView>
  </sheetViews>
  <sheetFormatPr baseColWidth="10" defaultColWidth="8.5703125" defaultRowHeight="12.75"/>
  <cols>
    <col min="1" max="1" width="19.42578125" style="1" customWidth="1"/>
    <col min="2" max="9" width="7.42578125" style="1" customWidth="1"/>
    <col min="10" max="10" width="8.5703125" style="1" customWidth="1"/>
    <col min="11" max="1024" width="8.5703125" style="1"/>
  </cols>
  <sheetData>
    <row r="1" spans="1:14">
      <c r="A1" s="258" t="s">
        <v>478</v>
      </c>
      <c r="B1" s="258"/>
      <c r="C1" s="258"/>
      <c r="D1" s="258"/>
      <c r="E1" s="258"/>
      <c r="F1" s="258"/>
      <c r="G1" s="258"/>
      <c r="H1" s="258"/>
      <c r="I1" s="258"/>
      <c r="J1" s="258"/>
    </row>
    <row r="2" spans="1:14" ht="22.5">
      <c r="A2" s="166"/>
      <c r="B2" s="167">
        <v>2014</v>
      </c>
      <c r="C2" s="167">
        <v>2015</v>
      </c>
      <c r="D2" s="167">
        <v>2016</v>
      </c>
      <c r="E2" s="167">
        <v>2017</v>
      </c>
      <c r="F2" s="167">
        <v>2018</v>
      </c>
      <c r="G2" s="167">
        <v>2019</v>
      </c>
      <c r="H2" s="167">
        <v>2020</v>
      </c>
      <c r="I2" s="167">
        <v>2021</v>
      </c>
      <c r="J2" s="168" t="s">
        <v>522</v>
      </c>
    </row>
    <row r="3" spans="1:14">
      <c r="A3" s="169" t="s">
        <v>28</v>
      </c>
      <c r="B3" s="170">
        <v>410634.75</v>
      </c>
      <c r="C3" s="170">
        <v>432486.83333333302</v>
      </c>
      <c r="D3" s="170">
        <v>455257</v>
      </c>
      <c r="E3" s="170">
        <v>480470.83333333302</v>
      </c>
      <c r="F3" s="170">
        <v>496712.16666666698</v>
      </c>
      <c r="G3" s="170">
        <v>506882.08333333302</v>
      </c>
      <c r="H3" s="170">
        <v>462612.33333333302</v>
      </c>
      <c r="I3" s="170">
        <v>473763.08333333331</v>
      </c>
      <c r="J3" s="171">
        <f t="shared" ref="J3:J8" si="0">(I3-H3)*100/H3</f>
        <v>2.4103875311006187</v>
      </c>
    </row>
    <row r="4" spans="1:14">
      <c r="A4" s="166" t="s">
        <v>42</v>
      </c>
      <c r="B4" s="172">
        <v>310777</v>
      </c>
      <c r="C4" s="172">
        <v>330096.66666666698</v>
      </c>
      <c r="D4" s="172">
        <v>350774.75</v>
      </c>
      <c r="E4" s="172">
        <v>374371.33333333302</v>
      </c>
      <c r="F4" s="172">
        <v>389084.16666666698</v>
      </c>
      <c r="G4" s="172">
        <v>398020.41666666698</v>
      </c>
      <c r="H4" s="172">
        <v>356467.16666666698</v>
      </c>
      <c r="I4" s="172">
        <v>364914.5</v>
      </c>
      <c r="J4" s="173">
        <f t="shared" si="0"/>
        <v>2.3697367172197765</v>
      </c>
      <c r="L4" s="10"/>
    </row>
    <row r="5" spans="1:14">
      <c r="A5" s="166" t="s">
        <v>43</v>
      </c>
      <c r="B5" s="172">
        <v>83243.25</v>
      </c>
      <c r="C5" s="172">
        <v>85932.166666666701</v>
      </c>
      <c r="D5" s="172">
        <v>88043.083333333299</v>
      </c>
      <c r="E5" s="172">
        <v>89949.333333333299</v>
      </c>
      <c r="F5" s="172">
        <v>91923</v>
      </c>
      <c r="G5" s="172">
        <v>93668</v>
      </c>
      <c r="H5" s="172">
        <v>91674.083333333299</v>
      </c>
      <c r="I5" s="172">
        <v>93996.833333333328</v>
      </c>
      <c r="J5" s="173">
        <f t="shared" si="0"/>
        <v>2.5337040912144708</v>
      </c>
      <c r="L5" s="10"/>
    </row>
    <row r="6" spans="1:14">
      <c r="A6" s="166" t="s">
        <v>44</v>
      </c>
      <c r="B6" s="172">
        <v>12084.416666666701</v>
      </c>
      <c r="C6" s="172">
        <v>11789.583333333299</v>
      </c>
      <c r="D6" s="172">
        <v>11582.25</v>
      </c>
      <c r="E6" s="172">
        <v>11123.416666666701</v>
      </c>
      <c r="F6" s="172">
        <v>10598.75</v>
      </c>
      <c r="G6" s="172">
        <v>10110</v>
      </c>
      <c r="H6" s="172">
        <v>9724.5833333333303</v>
      </c>
      <c r="I6" s="172">
        <v>9926.9166666666661</v>
      </c>
      <c r="J6" s="173">
        <f t="shared" si="0"/>
        <v>2.0806375594498734</v>
      </c>
      <c r="L6" s="10"/>
    </row>
    <row r="7" spans="1:14">
      <c r="A7" s="166" t="s">
        <v>45</v>
      </c>
      <c r="B7" s="172">
        <v>2481.9166666666702</v>
      </c>
      <c r="C7" s="172">
        <v>2491.5833333333298</v>
      </c>
      <c r="D7" s="172">
        <v>2598.3333333333298</v>
      </c>
      <c r="E7" s="172">
        <v>2613.4166666666702</v>
      </c>
      <c r="F7" s="172">
        <v>2620.4166666666702</v>
      </c>
      <c r="G7" s="172">
        <v>2561.5</v>
      </c>
      <c r="H7" s="172">
        <v>2561.1666666666702</v>
      </c>
      <c r="I7" s="172">
        <v>2662.5</v>
      </c>
      <c r="J7" s="173">
        <f t="shared" si="0"/>
        <v>3.9565302271098997</v>
      </c>
      <c r="L7" s="10"/>
    </row>
    <row r="8" spans="1:14">
      <c r="A8" s="166" t="s">
        <v>46</v>
      </c>
      <c r="B8" s="172">
        <v>2048.1666666666702</v>
      </c>
      <c r="C8" s="172">
        <v>2176.8333333333298</v>
      </c>
      <c r="D8" s="172">
        <v>2258.5833333333298</v>
      </c>
      <c r="E8" s="172">
        <v>2413.3333333333298</v>
      </c>
      <c r="F8" s="172">
        <v>2485.8333333333298</v>
      </c>
      <c r="G8" s="172">
        <v>2522.1666666666702</v>
      </c>
      <c r="H8" s="172">
        <v>2185.3333333333298</v>
      </c>
      <c r="I8" s="172">
        <v>2262.3333333333335</v>
      </c>
      <c r="J8" s="173">
        <f t="shared" si="0"/>
        <v>3.5234899328860783</v>
      </c>
      <c r="L8" s="10"/>
    </row>
    <row r="9" spans="1:14" ht="0.75" customHeight="1">
      <c r="A9" s="259" t="s">
        <v>560</v>
      </c>
      <c r="B9" s="259"/>
      <c r="C9" s="259"/>
      <c r="D9" s="259"/>
      <c r="E9" s="259"/>
      <c r="F9" s="259"/>
      <c r="G9" s="259"/>
      <c r="H9" s="259"/>
      <c r="I9" s="259"/>
      <c r="J9" s="259"/>
      <c r="L9" s="10"/>
    </row>
    <row r="10" spans="1:14">
      <c r="A10" s="260"/>
      <c r="B10" s="260"/>
      <c r="C10" s="260"/>
      <c r="D10" s="260"/>
      <c r="E10" s="260"/>
      <c r="F10" s="260"/>
      <c r="G10" s="260"/>
      <c r="H10" s="260"/>
      <c r="I10" s="260"/>
      <c r="J10" s="260"/>
    </row>
    <row r="11" spans="1:14">
      <c r="A11" s="260"/>
      <c r="B11" s="260"/>
      <c r="C11" s="260"/>
      <c r="D11" s="260"/>
      <c r="E11" s="260"/>
      <c r="F11" s="260"/>
      <c r="G11" s="260"/>
      <c r="H11" s="260"/>
      <c r="I11" s="260"/>
      <c r="J11" s="260"/>
      <c r="N11" s="35"/>
    </row>
    <row r="12" spans="1:14">
      <c r="N12" s="35"/>
    </row>
    <row r="13" spans="1:14">
      <c r="N13" s="35"/>
    </row>
    <row r="14" spans="1:14">
      <c r="N14" s="35"/>
    </row>
    <row r="15" spans="1:14">
      <c r="N15" s="35"/>
    </row>
    <row r="16" spans="1:14">
      <c r="N16" s="35"/>
    </row>
  </sheetData>
  <mergeCells count="2">
    <mergeCell ref="A1:J1"/>
    <mergeCell ref="A9:J11"/>
  </mergeCells>
  <printOptions horizontalCentered="1"/>
  <pageMargins left="0.25" right="0.25" top="0.75" bottom="0.75" header="0.51180555555555496" footer="0.51180555555555496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MJ22"/>
  <sheetViews>
    <sheetView zoomScaleNormal="100" workbookViewId="0">
      <selection activeCell="A20" sqref="A1:P20"/>
    </sheetView>
  </sheetViews>
  <sheetFormatPr baseColWidth="10" defaultColWidth="8.5703125" defaultRowHeight="12.75"/>
  <cols>
    <col min="1" max="1" width="13.42578125" style="1" customWidth="1"/>
    <col min="2" max="16" width="7.42578125" style="1" customWidth="1"/>
    <col min="17" max="17" width="8.5703125" style="1"/>
    <col min="18" max="18" width="12.140625" style="1" customWidth="1"/>
    <col min="19" max="1024" width="8.5703125" style="1"/>
  </cols>
  <sheetData>
    <row r="1" spans="1:21">
      <c r="A1" s="258" t="s">
        <v>479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</row>
    <row r="2" spans="1:21">
      <c r="A2" s="264"/>
      <c r="B2" s="265" t="s">
        <v>47</v>
      </c>
      <c r="C2" s="265"/>
      <c r="D2" s="265"/>
      <c r="E2" s="265" t="s">
        <v>48</v>
      </c>
      <c r="F2" s="265"/>
      <c r="G2" s="265"/>
      <c r="H2" s="265" t="s">
        <v>49</v>
      </c>
      <c r="I2" s="265"/>
      <c r="J2" s="265"/>
      <c r="K2" s="265" t="s">
        <v>50</v>
      </c>
      <c r="L2" s="265"/>
      <c r="M2" s="265"/>
      <c r="N2" s="265" t="s">
        <v>51</v>
      </c>
      <c r="O2" s="265"/>
      <c r="P2" s="265"/>
    </row>
    <row r="3" spans="1:21">
      <c r="A3" s="264"/>
      <c r="B3" s="174">
        <v>2020</v>
      </c>
      <c r="C3" s="174">
        <v>2021</v>
      </c>
      <c r="D3" s="174" t="s">
        <v>52</v>
      </c>
      <c r="E3" s="174">
        <v>2020</v>
      </c>
      <c r="F3" s="174">
        <v>2021</v>
      </c>
      <c r="G3" s="174" t="s">
        <v>52</v>
      </c>
      <c r="H3" s="174">
        <v>2020</v>
      </c>
      <c r="I3" s="174">
        <v>2021</v>
      </c>
      <c r="J3" s="174" t="s">
        <v>52</v>
      </c>
      <c r="K3" s="174">
        <v>2020</v>
      </c>
      <c r="L3" s="174">
        <v>2021</v>
      </c>
      <c r="M3" s="174" t="s">
        <v>52</v>
      </c>
      <c r="N3" s="174">
        <v>2020</v>
      </c>
      <c r="O3" s="174">
        <v>2021</v>
      </c>
      <c r="P3" s="174" t="s">
        <v>52</v>
      </c>
    </row>
    <row r="4" spans="1:21">
      <c r="A4" s="175" t="s">
        <v>53</v>
      </c>
      <c r="B4" s="176">
        <v>15206</v>
      </c>
      <c r="C4" s="176">
        <v>10322</v>
      </c>
      <c r="D4" s="177">
        <f t="shared" ref="D4:D16" si="0">((C4/B4)-1)*100</f>
        <v>-32.118900434039197</v>
      </c>
      <c r="E4" s="176">
        <v>189619</v>
      </c>
      <c r="F4" s="176">
        <v>188020</v>
      </c>
      <c r="G4" s="177">
        <f t="shared" ref="G4:G16" si="1">((F4/E4)-1)*100</f>
        <v>-0.84326992548214852</v>
      </c>
      <c r="H4" s="176">
        <v>204825</v>
      </c>
      <c r="I4" s="176">
        <f>C4+F4</f>
        <v>198342</v>
      </c>
      <c r="J4" s="178">
        <f t="shared" ref="J4:J16" si="2">((I4/H4)-1)*100</f>
        <v>-3.1651409740022007</v>
      </c>
      <c r="K4" s="176">
        <v>91867</v>
      </c>
      <c r="L4" s="176">
        <v>79983</v>
      </c>
      <c r="M4" s="178">
        <f t="shared" ref="M4:M16" si="3">((L4/K4)-1)*100</f>
        <v>-12.936092394439791</v>
      </c>
      <c r="N4" s="176">
        <v>325447</v>
      </c>
      <c r="O4" s="176">
        <v>308228</v>
      </c>
      <c r="P4" s="178">
        <f t="shared" ref="P4:P16" si="4">((O4/N4)-1)*100</f>
        <v>-5.2908768555248624</v>
      </c>
      <c r="R4" s="9"/>
      <c r="S4" s="9"/>
      <c r="T4" s="9"/>
      <c r="U4" s="9"/>
    </row>
    <row r="5" spans="1:21">
      <c r="A5" s="175" t="s">
        <v>54</v>
      </c>
      <c r="B5" s="176">
        <v>25900</v>
      </c>
      <c r="C5" s="176">
        <v>10633</v>
      </c>
      <c r="D5" s="177">
        <f t="shared" si="0"/>
        <v>-58.945945945945944</v>
      </c>
      <c r="E5" s="176">
        <v>190804</v>
      </c>
      <c r="F5" s="176">
        <v>188130</v>
      </c>
      <c r="G5" s="177">
        <f t="shared" si="1"/>
        <v>-1.4014381249868979</v>
      </c>
      <c r="H5" s="176">
        <v>216704</v>
      </c>
      <c r="I5" s="176">
        <f t="shared" ref="I5:I15" si="5">C5+F5</f>
        <v>198763</v>
      </c>
      <c r="J5" s="178">
        <f t="shared" si="2"/>
        <v>-8.2790349970466632</v>
      </c>
      <c r="K5" s="176">
        <v>97557</v>
      </c>
      <c r="L5" s="176">
        <v>80627</v>
      </c>
      <c r="M5" s="178">
        <f t="shared" si="3"/>
        <v>-17.353957173754829</v>
      </c>
      <c r="N5" s="176">
        <v>343262</v>
      </c>
      <c r="O5" s="176">
        <v>309518</v>
      </c>
      <c r="P5" s="178">
        <f t="shared" si="4"/>
        <v>-9.8303919455110069</v>
      </c>
      <c r="R5" s="9"/>
      <c r="S5" s="9"/>
      <c r="T5" s="9"/>
      <c r="U5" s="9"/>
    </row>
    <row r="6" spans="1:21">
      <c r="A6" s="175" t="s">
        <v>55</v>
      </c>
      <c r="B6" s="176">
        <v>35228</v>
      </c>
      <c r="C6" s="176">
        <v>17515</v>
      </c>
      <c r="D6" s="177">
        <f t="shared" si="0"/>
        <v>-50.281026456228005</v>
      </c>
      <c r="E6" s="176">
        <v>189310</v>
      </c>
      <c r="F6" s="176">
        <v>188045</v>
      </c>
      <c r="G6" s="177">
        <f t="shared" si="1"/>
        <v>-0.6682161533991815</v>
      </c>
      <c r="H6" s="176">
        <v>224538</v>
      </c>
      <c r="I6" s="176">
        <f t="shared" si="5"/>
        <v>205560</v>
      </c>
      <c r="J6" s="178">
        <f t="shared" si="2"/>
        <v>-8.4520214841140469</v>
      </c>
      <c r="K6" s="176">
        <v>85597</v>
      </c>
      <c r="L6" s="176">
        <v>80596</v>
      </c>
      <c r="M6" s="178">
        <f t="shared" si="3"/>
        <v>-5.8424944799467244</v>
      </c>
      <c r="N6" s="176">
        <v>338739</v>
      </c>
      <c r="O6" s="176">
        <v>316510</v>
      </c>
      <c r="P6" s="178">
        <f t="shared" si="4"/>
        <v>-6.5622795131354827</v>
      </c>
      <c r="R6" s="9"/>
      <c r="S6" s="9"/>
      <c r="T6" s="9"/>
      <c r="U6" s="9"/>
    </row>
    <row r="7" spans="1:21">
      <c r="A7" s="175" t="s">
        <v>56</v>
      </c>
      <c r="B7" s="176">
        <v>65664</v>
      </c>
      <c r="C7" s="176">
        <v>23211</v>
      </c>
      <c r="D7" s="177">
        <f t="shared" si="0"/>
        <v>-64.651864035087712</v>
      </c>
      <c r="E7" s="176">
        <v>189018</v>
      </c>
      <c r="F7" s="176">
        <v>189610</v>
      </c>
      <c r="G7" s="177">
        <f t="shared" si="1"/>
        <v>0.31319768487656496</v>
      </c>
      <c r="H7" s="176">
        <v>254682</v>
      </c>
      <c r="I7" s="176">
        <f t="shared" si="5"/>
        <v>212821</v>
      </c>
      <c r="J7" s="178">
        <f t="shared" si="2"/>
        <v>-16.436575808262855</v>
      </c>
      <c r="K7" s="176">
        <v>83128</v>
      </c>
      <c r="L7" s="176">
        <v>82320</v>
      </c>
      <c r="M7" s="178">
        <f t="shared" si="3"/>
        <v>-0.97199499566933412</v>
      </c>
      <c r="N7" s="176">
        <v>366246</v>
      </c>
      <c r="O7" s="176">
        <v>325603</v>
      </c>
      <c r="P7" s="178">
        <f t="shared" si="4"/>
        <v>-11.097186044352704</v>
      </c>
      <c r="R7" s="9"/>
      <c r="S7" s="9"/>
      <c r="T7" s="9"/>
      <c r="U7" s="9"/>
    </row>
    <row r="8" spans="1:21">
      <c r="A8" s="175" t="s">
        <v>57</v>
      </c>
      <c r="B8" s="176">
        <v>82360</v>
      </c>
      <c r="C8" s="176">
        <v>48717</v>
      </c>
      <c r="D8" s="177">
        <f t="shared" si="0"/>
        <v>-40.848712967459932</v>
      </c>
      <c r="E8" s="176">
        <v>189283</v>
      </c>
      <c r="F8" s="176">
        <v>190261</v>
      </c>
      <c r="G8" s="177">
        <f t="shared" si="1"/>
        <v>0.5166866543746762</v>
      </c>
      <c r="H8" s="176">
        <v>271643</v>
      </c>
      <c r="I8" s="176">
        <f t="shared" si="5"/>
        <v>238978</v>
      </c>
      <c r="J8" s="178">
        <f t="shared" si="2"/>
        <v>-12.024973954786244</v>
      </c>
      <c r="K8" s="176">
        <v>84765</v>
      </c>
      <c r="L8" s="176">
        <v>92721</v>
      </c>
      <c r="M8" s="178">
        <f t="shared" si="3"/>
        <v>9.3859493894885802</v>
      </c>
      <c r="N8" s="176">
        <v>384770</v>
      </c>
      <c r="O8" s="176">
        <v>362499</v>
      </c>
      <c r="P8" s="178">
        <f t="shared" si="4"/>
        <v>-5.7881331704654704</v>
      </c>
      <c r="R8" s="9"/>
      <c r="S8" s="9"/>
      <c r="T8" s="9"/>
      <c r="U8" s="9"/>
    </row>
    <row r="9" spans="1:21">
      <c r="A9" s="175" t="s">
        <v>58</v>
      </c>
      <c r="B9" s="176">
        <v>83666</v>
      </c>
      <c r="C9" s="176">
        <v>87429</v>
      </c>
      <c r="D9" s="177">
        <f t="shared" si="0"/>
        <v>4.4976453995649424</v>
      </c>
      <c r="E9" s="176">
        <v>189109</v>
      </c>
      <c r="F9" s="176">
        <v>189954</v>
      </c>
      <c r="G9" s="177">
        <f t="shared" si="1"/>
        <v>0.44683225018375961</v>
      </c>
      <c r="H9" s="176">
        <v>272775</v>
      </c>
      <c r="I9" s="176">
        <f t="shared" si="5"/>
        <v>277383</v>
      </c>
      <c r="J9" s="178">
        <f t="shared" si="2"/>
        <v>1.6893043717349565</v>
      </c>
      <c r="K9" s="176">
        <v>87473</v>
      </c>
      <c r="L9" s="176">
        <v>108178</v>
      </c>
      <c r="M9" s="178">
        <f t="shared" si="3"/>
        <v>23.670161078275576</v>
      </c>
      <c r="N9" s="176">
        <v>388468</v>
      </c>
      <c r="O9" s="176">
        <v>416413</v>
      </c>
      <c r="P9" s="178">
        <f t="shared" si="4"/>
        <v>7.1936427196062525</v>
      </c>
      <c r="R9" s="9"/>
      <c r="S9" s="9"/>
      <c r="T9" s="9"/>
      <c r="U9" s="9"/>
    </row>
    <row r="10" spans="1:21">
      <c r="A10" s="175" t="s">
        <v>59</v>
      </c>
      <c r="B10" s="176">
        <v>85719</v>
      </c>
      <c r="C10" s="176">
        <v>90142</v>
      </c>
      <c r="D10" s="177">
        <f t="shared" si="0"/>
        <v>5.1598828731086455</v>
      </c>
      <c r="E10" s="176">
        <v>188821</v>
      </c>
      <c r="F10" s="176">
        <v>190348</v>
      </c>
      <c r="G10" s="177">
        <f t="shared" si="1"/>
        <v>0.80870242187045527</v>
      </c>
      <c r="H10" s="176">
        <v>274540</v>
      </c>
      <c r="I10" s="176">
        <f t="shared" si="5"/>
        <v>280490</v>
      </c>
      <c r="J10" s="178">
        <f t="shared" si="2"/>
        <v>2.1672616012238688</v>
      </c>
      <c r="K10" s="176">
        <v>99194</v>
      </c>
      <c r="L10" s="176">
        <v>128183</v>
      </c>
      <c r="M10" s="178">
        <f t="shared" si="3"/>
        <v>29.224549871968051</v>
      </c>
      <c r="N10" s="176">
        <v>401191</v>
      </c>
      <c r="O10" s="176">
        <v>438186</v>
      </c>
      <c r="P10" s="178">
        <f t="shared" si="4"/>
        <v>9.221293598311032</v>
      </c>
      <c r="R10" s="9"/>
      <c r="S10" s="9"/>
      <c r="T10" s="9"/>
      <c r="U10" s="9"/>
    </row>
    <row r="11" spans="1:21">
      <c r="A11" s="179" t="s">
        <v>60</v>
      </c>
      <c r="B11" s="180">
        <v>84384</v>
      </c>
      <c r="C11" s="180">
        <v>89856</v>
      </c>
      <c r="D11" s="181">
        <f t="shared" si="0"/>
        <v>6.4846416382252636</v>
      </c>
      <c r="E11" s="180">
        <v>188772</v>
      </c>
      <c r="F11" s="180">
        <v>188402</v>
      </c>
      <c r="G11" s="181">
        <f t="shared" si="1"/>
        <v>-0.19600364460831132</v>
      </c>
      <c r="H11" s="180">
        <v>273156</v>
      </c>
      <c r="I11" s="176">
        <f t="shared" si="5"/>
        <v>278258</v>
      </c>
      <c r="J11" s="182">
        <f t="shared" si="2"/>
        <v>1.8677971562037765</v>
      </c>
      <c r="K11" s="180">
        <v>94951</v>
      </c>
      <c r="L11" s="180">
        <v>123092</v>
      </c>
      <c r="M11" s="182">
        <f t="shared" si="3"/>
        <v>29.637391917936618</v>
      </c>
      <c r="N11" s="180">
        <v>395488</v>
      </c>
      <c r="O11" s="180">
        <v>430588</v>
      </c>
      <c r="P11" s="182">
        <f t="shared" si="4"/>
        <v>8.8751112549559039</v>
      </c>
      <c r="R11" s="9"/>
      <c r="S11" s="9"/>
      <c r="T11" s="9"/>
      <c r="U11" s="9"/>
    </row>
    <row r="12" spans="1:21">
      <c r="A12" s="179" t="s">
        <v>61</v>
      </c>
      <c r="B12" s="180">
        <v>79725</v>
      </c>
      <c r="C12" s="180">
        <v>86824</v>
      </c>
      <c r="D12" s="181">
        <f t="shared" si="0"/>
        <v>8.904358733145191</v>
      </c>
      <c r="E12" s="180">
        <v>188979</v>
      </c>
      <c r="F12" s="180">
        <v>189685</v>
      </c>
      <c r="G12" s="181">
        <f t="shared" si="1"/>
        <v>0.37358648315422016</v>
      </c>
      <c r="H12" s="180">
        <v>268704</v>
      </c>
      <c r="I12" s="176">
        <f t="shared" si="5"/>
        <v>276509</v>
      </c>
      <c r="J12" s="182">
        <f t="shared" si="2"/>
        <v>2.9046832201976791</v>
      </c>
      <c r="K12" s="180">
        <v>86549</v>
      </c>
      <c r="L12" s="180">
        <v>111025</v>
      </c>
      <c r="M12" s="182">
        <f t="shared" si="3"/>
        <v>28.279933910270483</v>
      </c>
      <c r="N12" s="180">
        <v>383930</v>
      </c>
      <c r="O12" s="180">
        <v>416386</v>
      </c>
      <c r="P12" s="182">
        <f t="shared" si="4"/>
        <v>8.453624358607037</v>
      </c>
      <c r="R12" s="9"/>
      <c r="S12" s="9"/>
      <c r="T12" s="9"/>
      <c r="U12" s="9"/>
    </row>
    <row r="13" spans="1:21">
      <c r="A13" s="179" t="s">
        <v>62</v>
      </c>
      <c r="B13" s="180">
        <v>23192</v>
      </c>
      <c r="C13" s="180">
        <v>65796</v>
      </c>
      <c r="D13" s="181">
        <f t="shared" si="0"/>
        <v>183.70127630217317</v>
      </c>
      <c r="E13" s="180">
        <v>188912</v>
      </c>
      <c r="F13" s="180">
        <v>190479</v>
      </c>
      <c r="G13" s="181">
        <f t="shared" si="1"/>
        <v>0.8294867451511756</v>
      </c>
      <c r="H13" s="180">
        <v>212104</v>
      </c>
      <c r="I13" s="176">
        <f t="shared" si="5"/>
        <v>256275</v>
      </c>
      <c r="J13" s="182">
        <f t="shared" si="2"/>
        <v>20.825161241655032</v>
      </c>
      <c r="K13" s="180">
        <v>84016</v>
      </c>
      <c r="L13" s="180">
        <v>101905</v>
      </c>
      <c r="M13" s="182">
        <f t="shared" si="3"/>
        <v>21.292372881355924</v>
      </c>
      <c r="N13" s="180">
        <v>325544</v>
      </c>
      <c r="O13" s="180">
        <v>389784</v>
      </c>
      <c r="P13" s="182">
        <f t="shared" si="4"/>
        <v>19.733123633057282</v>
      </c>
      <c r="R13" s="9"/>
      <c r="S13" s="9"/>
      <c r="T13" s="9"/>
      <c r="U13" s="9"/>
    </row>
    <row r="14" spans="1:21">
      <c r="A14" s="179" t="s">
        <v>63</v>
      </c>
      <c r="B14" s="180">
        <v>13754</v>
      </c>
      <c r="C14" s="180">
        <v>21351</v>
      </c>
      <c r="D14" s="181">
        <f t="shared" si="0"/>
        <v>55.234840773593127</v>
      </c>
      <c r="E14" s="180">
        <v>188499</v>
      </c>
      <c r="F14" s="180">
        <v>192714</v>
      </c>
      <c r="G14" s="181">
        <f t="shared" si="1"/>
        <v>2.2360861330829263</v>
      </c>
      <c r="H14" s="180">
        <v>202253</v>
      </c>
      <c r="I14" s="176">
        <f t="shared" si="5"/>
        <v>214065</v>
      </c>
      <c r="J14" s="182">
        <f t="shared" si="2"/>
        <v>5.8402100339673524</v>
      </c>
      <c r="K14" s="180">
        <v>82002</v>
      </c>
      <c r="L14" s="180">
        <v>88829</v>
      </c>
      <c r="M14" s="182">
        <f t="shared" si="3"/>
        <v>8.3254066973976304</v>
      </c>
      <c r="N14" s="180">
        <v>313732</v>
      </c>
      <c r="O14" s="180">
        <v>334834</v>
      </c>
      <c r="P14" s="182">
        <f t="shared" si="4"/>
        <v>6.7261229329491412</v>
      </c>
      <c r="R14" s="9"/>
      <c r="S14" s="9"/>
      <c r="T14" s="9"/>
      <c r="U14" s="9"/>
    </row>
    <row r="15" spans="1:21">
      <c r="A15" s="179" t="s">
        <v>64</v>
      </c>
      <c r="B15" s="180">
        <v>11843</v>
      </c>
      <c r="C15" s="180">
        <v>17222</v>
      </c>
      <c r="D15" s="181">
        <f t="shared" si="0"/>
        <v>45.419234991134005</v>
      </c>
      <c r="E15" s="180">
        <v>188199</v>
      </c>
      <c r="F15" s="180">
        <v>193816</v>
      </c>
      <c r="G15" s="181">
        <f t="shared" si="1"/>
        <v>2.9846067194831072</v>
      </c>
      <c r="H15" s="180">
        <v>200042</v>
      </c>
      <c r="I15" s="176">
        <f t="shared" si="5"/>
        <v>211038</v>
      </c>
      <c r="J15" s="182">
        <f t="shared" si="2"/>
        <v>5.4968456624108875</v>
      </c>
      <c r="K15" s="180">
        <v>81124</v>
      </c>
      <c r="L15" s="180">
        <v>87406</v>
      </c>
      <c r="M15" s="182">
        <f t="shared" si="3"/>
        <v>7.7437010009368423</v>
      </c>
      <c r="N15" s="180">
        <v>310789</v>
      </c>
      <c r="O15" s="180">
        <v>330425</v>
      </c>
      <c r="P15" s="182">
        <f t="shared" si="4"/>
        <v>6.3181129319248797</v>
      </c>
      <c r="R15" s="9"/>
      <c r="S15" s="9"/>
      <c r="T15" s="9"/>
      <c r="U15" s="9"/>
    </row>
    <row r="16" spans="1:21">
      <c r="A16" s="183" t="s">
        <v>65</v>
      </c>
      <c r="B16" s="184">
        <f>AVERAGE(B4:B15)</f>
        <v>50553.416666666664</v>
      </c>
      <c r="C16" s="184">
        <f>AVERAGE(C4:C15)</f>
        <v>47418.166666666664</v>
      </c>
      <c r="D16" s="185">
        <f t="shared" si="0"/>
        <v>-6.2018557928000266</v>
      </c>
      <c r="E16" s="186">
        <v>189110.41666666701</v>
      </c>
      <c r="F16" s="186">
        <f>AVERAGE(F4:F15)</f>
        <v>189955.33333333334</v>
      </c>
      <c r="G16" s="187">
        <f t="shared" si="1"/>
        <v>0.44678483690065995</v>
      </c>
      <c r="H16" s="186">
        <v>239663.83333333299</v>
      </c>
      <c r="I16" s="186">
        <f>AVERAGE(I4:I15)</f>
        <v>237373.5</v>
      </c>
      <c r="J16" s="187">
        <f t="shared" si="2"/>
        <v>-0.95564412096651452</v>
      </c>
      <c r="K16" s="186">
        <v>88185.25</v>
      </c>
      <c r="L16" s="186">
        <f>AVERAGE(L4:L15)</f>
        <v>97072.083333333328</v>
      </c>
      <c r="M16" s="187">
        <f t="shared" si="3"/>
        <v>10.077460043865983</v>
      </c>
      <c r="N16" s="186">
        <v>356467.16666666698</v>
      </c>
      <c r="O16" s="186">
        <v>364914.5</v>
      </c>
      <c r="P16" s="187">
        <f t="shared" si="4"/>
        <v>2.3697367172197836</v>
      </c>
      <c r="U16" s="9"/>
    </row>
    <row r="17" spans="1:16">
      <c r="A17" s="262" t="s">
        <v>561</v>
      </c>
      <c r="B17" s="262"/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2"/>
      <c r="P17" s="262"/>
    </row>
    <row r="18" spans="1:16">
      <c r="A18" s="263"/>
      <c r="B18" s="263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</row>
    <row r="19" spans="1:16">
      <c r="A19" s="261" t="s">
        <v>523</v>
      </c>
      <c r="B19" s="261"/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1"/>
    </row>
    <row r="20" spans="1:16">
      <c r="A20" s="261" t="s">
        <v>66</v>
      </c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188"/>
    </row>
    <row r="21" spans="1:16">
      <c r="H21" s="9"/>
      <c r="I21" s="9"/>
    </row>
    <row r="22" spans="1:16">
      <c r="H22" s="7"/>
      <c r="I22" s="7"/>
      <c r="K22" s="7"/>
      <c r="L22" s="7"/>
    </row>
  </sheetData>
  <mergeCells count="10">
    <mergeCell ref="A20:O20"/>
    <mergeCell ref="A17:P18"/>
    <mergeCell ref="A19:P19"/>
    <mergeCell ref="A1:P1"/>
    <mergeCell ref="A2:A3"/>
    <mergeCell ref="B2:D2"/>
    <mergeCell ref="E2:G2"/>
    <mergeCell ref="H2:J2"/>
    <mergeCell ref="K2:M2"/>
    <mergeCell ref="N2:P2"/>
  </mergeCells>
  <pageMargins left="0.74791666666666701" right="0.74791666666666701" top="0.98402777777777795" bottom="0.9840277777777779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MJ14"/>
  <sheetViews>
    <sheetView zoomScaleNormal="100" workbookViewId="0">
      <selection activeCell="H27" sqref="H27"/>
    </sheetView>
  </sheetViews>
  <sheetFormatPr baseColWidth="10" defaultColWidth="8.5703125" defaultRowHeight="12.75"/>
  <cols>
    <col min="1" max="1" width="15.42578125" style="1" customWidth="1"/>
    <col min="2" max="3" width="9.85546875" style="1" customWidth="1"/>
    <col min="4" max="4" width="10.42578125" style="1" customWidth="1"/>
    <col min="5" max="5" width="12.28515625" style="1" customWidth="1"/>
    <col min="6" max="1024" width="8.5703125" style="1"/>
  </cols>
  <sheetData>
    <row r="1" spans="1:10">
      <c r="A1" s="258" t="s">
        <v>480</v>
      </c>
      <c r="B1" s="258"/>
      <c r="C1" s="258"/>
      <c r="D1" s="258"/>
      <c r="E1" s="258"/>
    </row>
    <row r="2" spans="1:10">
      <c r="A2" s="264"/>
      <c r="B2" s="266">
        <v>2020</v>
      </c>
      <c r="C2" s="266">
        <v>2021</v>
      </c>
      <c r="D2" s="265" t="s">
        <v>67</v>
      </c>
      <c r="E2" s="265"/>
    </row>
    <row r="3" spans="1:10">
      <c r="A3" s="264"/>
      <c r="B3" s="266"/>
      <c r="C3" s="266"/>
      <c r="D3" s="174" t="s">
        <v>68</v>
      </c>
      <c r="E3" s="174" t="s">
        <v>69</v>
      </c>
    </row>
    <row r="4" spans="1:10">
      <c r="A4" s="169" t="s">
        <v>28</v>
      </c>
      <c r="B4" s="170">
        <v>462612.33333333331</v>
      </c>
      <c r="C4" s="170">
        <v>473763.08333333331</v>
      </c>
      <c r="D4" s="170">
        <f t="shared" ref="D4:D9" si="0">C4-B4</f>
        <v>11150.75</v>
      </c>
      <c r="E4" s="189">
        <f t="shared" ref="E4:E9" si="1">D4*100/B4</f>
        <v>2.4103875311005543</v>
      </c>
      <c r="H4" s="7"/>
      <c r="J4" s="9"/>
    </row>
    <row r="5" spans="1:10">
      <c r="A5" s="166" t="s">
        <v>70</v>
      </c>
      <c r="B5" s="172">
        <v>372576.08333333331</v>
      </c>
      <c r="C5" s="172">
        <v>378415.08333333331</v>
      </c>
      <c r="D5" s="172">
        <f t="shared" si="0"/>
        <v>5839</v>
      </c>
      <c r="E5" s="190">
        <f t="shared" si="1"/>
        <v>1.5671966777255564</v>
      </c>
      <c r="G5" s="112"/>
      <c r="J5" s="9"/>
    </row>
    <row r="6" spans="1:10">
      <c r="A6" s="166" t="s">
        <v>71</v>
      </c>
      <c r="B6" s="172">
        <v>29341.666666666668</v>
      </c>
      <c r="C6" s="172">
        <v>30715.75</v>
      </c>
      <c r="D6" s="172">
        <f t="shared" si="0"/>
        <v>1374.0833333333321</v>
      </c>
      <c r="E6" s="190">
        <f t="shared" si="1"/>
        <v>4.6830445896052213</v>
      </c>
      <c r="G6" s="112"/>
      <c r="H6" s="7"/>
      <c r="J6" s="7"/>
    </row>
    <row r="7" spans="1:10">
      <c r="A7" s="166" t="s">
        <v>72</v>
      </c>
      <c r="B7" s="172">
        <v>54610.916666666664</v>
      </c>
      <c r="C7" s="172">
        <v>58046.083333333336</v>
      </c>
      <c r="D7" s="172">
        <f t="shared" si="0"/>
        <v>3435.1666666666715</v>
      </c>
      <c r="E7" s="190">
        <f t="shared" si="1"/>
        <v>6.2902563742597346</v>
      </c>
      <c r="G7" s="112"/>
    </row>
    <row r="8" spans="1:10">
      <c r="A8" s="166" t="s">
        <v>73</v>
      </c>
      <c r="B8" s="172">
        <v>3743.5</v>
      </c>
      <c r="C8" s="172">
        <v>4109.333333333333</v>
      </c>
      <c r="D8" s="172">
        <f t="shared" si="0"/>
        <v>365.83333333333303</v>
      </c>
      <c r="E8" s="190">
        <f t="shared" si="1"/>
        <v>9.7724945461021235</v>
      </c>
      <c r="G8" s="112"/>
    </row>
    <row r="9" spans="1:10">
      <c r="A9" s="166" t="s">
        <v>74</v>
      </c>
      <c r="B9" s="172">
        <v>2334.8333333333298</v>
      </c>
      <c r="C9" s="172">
        <v>2476.8333333333721</v>
      </c>
      <c r="D9" s="172">
        <f t="shared" si="0"/>
        <v>142.00000000004229</v>
      </c>
      <c r="E9" s="190">
        <f t="shared" si="1"/>
        <v>6.0818045542169674</v>
      </c>
      <c r="G9" s="112"/>
    </row>
    <row r="10" spans="1:10">
      <c r="A10" s="259" t="s">
        <v>562</v>
      </c>
      <c r="B10" s="259"/>
      <c r="C10" s="259"/>
      <c r="D10" s="259"/>
      <c r="E10" s="259"/>
    </row>
    <row r="11" spans="1:10">
      <c r="A11" s="260"/>
      <c r="B11" s="260"/>
      <c r="C11" s="260"/>
      <c r="D11" s="260"/>
      <c r="E11" s="260"/>
    </row>
    <row r="12" spans="1:10" ht="23.25" customHeight="1">
      <c r="A12" s="260"/>
      <c r="B12" s="260"/>
      <c r="C12" s="260"/>
      <c r="D12" s="260"/>
      <c r="E12" s="260"/>
    </row>
    <row r="13" spans="1:10">
      <c r="C13" s="9"/>
    </row>
    <row r="14" spans="1:10">
      <c r="C14" s="9"/>
    </row>
  </sheetData>
  <mergeCells count="6">
    <mergeCell ref="A10:E12"/>
    <mergeCell ref="A1:E1"/>
    <mergeCell ref="A2:A3"/>
    <mergeCell ref="B2:B3"/>
    <mergeCell ref="C2:C3"/>
    <mergeCell ref="D2:E2"/>
  </mergeCells>
  <printOptions horizontalCentered="1"/>
  <pageMargins left="0.25" right="0.25" top="0.75" bottom="0.75" header="0.51180555555555496" footer="0.51180555555555496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MJ20"/>
  <sheetViews>
    <sheetView zoomScaleNormal="100" workbookViewId="0">
      <selection sqref="A1:F19"/>
    </sheetView>
  </sheetViews>
  <sheetFormatPr baseColWidth="10" defaultColWidth="8.5703125" defaultRowHeight="12.75"/>
  <cols>
    <col min="1" max="1" width="14" style="1" customWidth="1"/>
    <col min="2" max="6" width="11.42578125" style="1" customWidth="1"/>
    <col min="7" max="1024" width="8.5703125" style="1"/>
  </cols>
  <sheetData>
    <row r="1" spans="1:6">
      <c r="A1" s="258" t="s">
        <v>481</v>
      </c>
      <c r="B1" s="258"/>
      <c r="C1" s="258"/>
      <c r="D1" s="258"/>
      <c r="E1" s="258"/>
      <c r="F1" s="258"/>
    </row>
    <row r="2" spans="1:6">
      <c r="A2" s="166"/>
      <c r="B2" s="174" t="s">
        <v>75</v>
      </c>
      <c r="C2" s="174" t="s">
        <v>76</v>
      </c>
      <c r="D2" s="174" t="s">
        <v>28</v>
      </c>
      <c r="E2" s="174" t="s">
        <v>77</v>
      </c>
      <c r="F2" s="174" t="s">
        <v>78</v>
      </c>
    </row>
    <row r="3" spans="1:6">
      <c r="A3" s="166" t="s">
        <v>53</v>
      </c>
      <c r="B3" s="191">
        <v>31161</v>
      </c>
      <c r="C3" s="191">
        <v>38698</v>
      </c>
      <c r="D3" s="191">
        <v>69859</v>
      </c>
      <c r="E3" s="192">
        <f t="shared" ref="E3:E15" si="0">+B3/D3*100</f>
        <v>44.605562633304224</v>
      </c>
      <c r="F3" s="192">
        <f t="shared" ref="F3:F15" si="1">100-E3</f>
        <v>55.394437366695776</v>
      </c>
    </row>
    <row r="4" spans="1:6">
      <c r="A4" s="166" t="s">
        <v>54</v>
      </c>
      <c r="B4" s="191">
        <v>34132</v>
      </c>
      <c r="C4" s="191">
        <v>42537</v>
      </c>
      <c r="D4" s="191">
        <v>76669</v>
      </c>
      <c r="E4" s="192">
        <f t="shared" si="0"/>
        <v>44.518645084714812</v>
      </c>
      <c r="F4" s="192">
        <f t="shared" si="1"/>
        <v>55.481354915285188</v>
      </c>
    </row>
    <row r="5" spans="1:6">
      <c r="A5" s="166" t="s">
        <v>55</v>
      </c>
      <c r="B5" s="191">
        <v>32531</v>
      </c>
      <c r="C5" s="191">
        <v>40789</v>
      </c>
      <c r="D5" s="191">
        <v>73320</v>
      </c>
      <c r="E5" s="192">
        <f t="shared" si="0"/>
        <v>44.368521549372616</v>
      </c>
      <c r="F5" s="192">
        <f t="shared" si="1"/>
        <v>55.631478450627384</v>
      </c>
    </row>
    <row r="6" spans="1:6">
      <c r="A6" s="166" t="s">
        <v>56</v>
      </c>
      <c r="B6" s="191">
        <v>34132</v>
      </c>
      <c r="C6" s="191">
        <v>42537</v>
      </c>
      <c r="D6" s="191">
        <v>76669</v>
      </c>
      <c r="E6" s="192">
        <f t="shared" si="0"/>
        <v>44.518645084714812</v>
      </c>
      <c r="F6" s="192">
        <f t="shared" si="1"/>
        <v>55.481354915285188</v>
      </c>
    </row>
    <row r="7" spans="1:6">
      <c r="A7" s="166" t="s">
        <v>57</v>
      </c>
      <c r="B7" s="191">
        <v>39530</v>
      </c>
      <c r="C7" s="191">
        <v>48529</v>
      </c>
      <c r="D7" s="191">
        <v>88059</v>
      </c>
      <c r="E7" s="192">
        <f t="shared" si="0"/>
        <v>44.890357601153774</v>
      </c>
      <c r="F7" s="192">
        <f t="shared" si="1"/>
        <v>55.109642398846226</v>
      </c>
    </row>
    <row r="8" spans="1:6">
      <c r="A8" s="166" t="s">
        <v>58</v>
      </c>
      <c r="B8" s="191">
        <v>46641</v>
      </c>
      <c r="C8" s="191">
        <v>57135</v>
      </c>
      <c r="D8" s="191">
        <v>103776</v>
      </c>
      <c r="E8" s="192">
        <f t="shared" si="0"/>
        <v>44.943917668825165</v>
      </c>
      <c r="F8" s="192">
        <f t="shared" si="1"/>
        <v>55.056082331174835</v>
      </c>
    </row>
    <row r="9" spans="1:6">
      <c r="A9" s="166" t="s">
        <v>59</v>
      </c>
      <c r="B9" s="191">
        <v>49040</v>
      </c>
      <c r="C9" s="191">
        <v>61282</v>
      </c>
      <c r="D9" s="191">
        <v>110322</v>
      </c>
      <c r="E9" s="192">
        <f t="shared" si="0"/>
        <v>44.451695944598541</v>
      </c>
      <c r="F9" s="192">
        <f t="shared" si="1"/>
        <v>55.548304055401459</v>
      </c>
    </row>
    <row r="10" spans="1:6">
      <c r="A10" s="166" t="s">
        <v>60</v>
      </c>
      <c r="B10" s="191">
        <v>48655</v>
      </c>
      <c r="C10" s="191">
        <v>60896</v>
      </c>
      <c r="D10" s="191">
        <v>109551</v>
      </c>
      <c r="E10" s="192">
        <f t="shared" si="0"/>
        <v>44.413104398864455</v>
      </c>
      <c r="F10" s="192">
        <f t="shared" si="1"/>
        <v>55.586895601135545</v>
      </c>
    </row>
    <row r="11" spans="1:6">
      <c r="A11" s="166" t="s">
        <v>61</v>
      </c>
      <c r="B11" s="191">
        <v>46699</v>
      </c>
      <c r="C11" s="191">
        <v>58834</v>
      </c>
      <c r="D11" s="191">
        <v>105533</v>
      </c>
      <c r="E11" s="192">
        <f t="shared" si="0"/>
        <v>44.250613552159038</v>
      </c>
      <c r="F11" s="192">
        <f t="shared" si="1"/>
        <v>55.749386447840962</v>
      </c>
    </row>
    <row r="12" spans="1:6">
      <c r="A12" s="166" t="s">
        <v>62</v>
      </c>
      <c r="B12" s="191">
        <v>42346</v>
      </c>
      <c r="C12" s="191">
        <v>53691</v>
      </c>
      <c r="D12" s="191">
        <v>96037</v>
      </c>
      <c r="E12" s="192">
        <f t="shared" si="0"/>
        <v>44.093422326811542</v>
      </c>
      <c r="F12" s="192">
        <f t="shared" si="1"/>
        <v>55.906577673188458</v>
      </c>
    </row>
    <row r="13" spans="1:6">
      <c r="A13" s="166" t="s">
        <v>63</v>
      </c>
      <c r="B13" s="191">
        <v>34794</v>
      </c>
      <c r="C13" s="191">
        <v>44768</v>
      </c>
      <c r="D13" s="191">
        <v>79562</v>
      </c>
      <c r="E13" s="192">
        <f t="shared" si="0"/>
        <v>43.731932329504033</v>
      </c>
      <c r="F13" s="192">
        <f t="shared" si="1"/>
        <v>56.268067670495967</v>
      </c>
    </row>
    <row r="14" spans="1:6">
      <c r="A14" s="166" t="s">
        <v>64</v>
      </c>
      <c r="B14" s="191">
        <v>34096</v>
      </c>
      <c r="C14" s="191">
        <v>43719</v>
      </c>
      <c r="D14" s="191">
        <v>77815</v>
      </c>
      <c r="E14" s="192">
        <f t="shared" si="0"/>
        <v>43.816744843539162</v>
      </c>
      <c r="F14" s="192">
        <f t="shared" si="1"/>
        <v>56.183255156460838</v>
      </c>
    </row>
    <row r="15" spans="1:6">
      <c r="A15" s="169" t="s">
        <v>432</v>
      </c>
      <c r="B15" s="193">
        <f>AVERAGE(B3:B14)</f>
        <v>39479.75</v>
      </c>
      <c r="C15" s="193">
        <f>AVERAGE(C3:C14)</f>
        <v>49451.25</v>
      </c>
      <c r="D15" s="193">
        <f>AVERAGE(D3:D14)</f>
        <v>88931</v>
      </c>
      <c r="E15" s="194">
        <f t="shared" si="0"/>
        <v>44.393687240669735</v>
      </c>
      <c r="F15" s="194">
        <f t="shared" si="1"/>
        <v>55.606312759330265</v>
      </c>
    </row>
    <row r="16" spans="1:6">
      <c r="A16" s="259" t="s">
        <v>563</v>
      </c>
      <c r="B16" s="259"/>
      <c r="C16" s="259"/>
      <c r="D16" s="259"/>
      <c r="E16" s="259"/>
      <c r="F16" s="259"/>
    </row>
    <row r="17" spans="1:6">
      <c r="A17" s="260"/>
      <c r="B17" s="260"/>
      <c r="C17" s="260"/>
      <c r="D17" s="260"/>
      <c r="E17" s="260"/>
      <c r="F17" s="260"/>
    </row>
    <row r="18" spans="1:6">
      <c r="A18" s="260"/>
      <c r="B18" s="260"/>
      <c r="C18" s="260"/>
      <c r="D18" s="260"/>
      <c r="E18" s="260"/>
      <c r="F18" s="260"/>
    </row>
    <row r="19" spans="1:6">
      <c r="A19" s="260"/>
      <c r="B19" s="260"/>
      <c r="C19" s="260"/>
      <c r="D19" s="260"/>
      <c r="E19" s="260"/>
      <c r="F19" s="260"/>
    </row>
    <row r="20" spans="1:6">
      <c r="B20" s="7"/>
      <c r="C20" s="7"/>
      <c r="D20" s="7"/>
    </row>
  </sheetData>
  <mergeCells count="2">
    <mergeCell ref="A1:F1"/>
    <mergeCell ref="A16:F19"/>
  </mergeCells>
  <printOptions horizontalCentered="1"/>
  <pageMargins left="0.59027777777777801" right="0.59027777777777801" top="0.98402777777777795" bottom="0.9840277777777779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38</vt:i4>
      </vt:variant>
      <vt:variant>
        <vt:lpstr>Rangos con nombre</vt:lpstr>
      </vt:variant>
      <vt:variant>
        <vt:i4>4</vt:i4>
      </vt:variant>
    </vt:vector>
  </HeadingPairs>
  <TitlesOfParts>
    <vt:vector size="42" baseType="lpstr">
      <vt:lpstr>Índex de quadres i gràfics</vt:lpstr>
      <vt:lpstr>Q1</vt:lpstr>
      <vt:lpstr>Q2</vt:lpstr>
      <vt:lpstr>Q3</vt:lpstr>
      <vt:lpstr>Q4</vt:lpstr>
      <vt:lpstr>Q5</vt:lpstr>
      <vt:lpstr>Q6</vt:lpstr>
      <vt:lpstr>Q7</vt:lpstr>
      <vt:lpstr>Q8</vt:lpstr>
      <vt:lpstr>Q9</vt:lpstr>
      <vt:lpstr>Q10</vt:lpstr>
      <vt:lpstr>Q11</vt:lpstr>
      <vt:lpstr>Q12</vt:lpstr>
      <vt:lpstr>Q13</vt:lpstr>
      <vt:lpstr>Q14</vt:lpstr>
      <vt:lpstr>Q15</vt:lpstr>
      <vt:lpstr>Q16</vt:lpstr>
      <vt:lpstr>QA1</vt:lpstr>
      <vt:lpstr>QA2</vt:lpstr>
      <vt:lpstr>QA3</vt:lpstr>
      <vt:lpstr>QA4</vt:lpstr>
      <vt:lpstr>GA1</vt:lpstr>
      <vt:lpstr>GA2</vt:lpstr>
      <vt:lpstr>GA3</vt:lpstr>
      <vt:lpstr>GA4</vt:lpstr>
      <vt:lpstr>GA5</vt:lpstr>
      <vt:lpstr>GA6</vt:lpstr>
      <vt:lpstr>Q17</vt:lpstr>
      <vt:lpstr>Q18</vt:lpstr>
      <vt:lpstr>Q19</vt:lpstr>
      <vt:lpstr>QA5</vt:lpstr>
      <vt:lpstr>QA6</vt:lpstr>
      <vt:lpstr>QA7</vt:lpstr>
      <vt:lpstr>QA8</vt:lpstr>
      <vt:lpstr>QA9</vt:lpstr>
      <vt:lpstr>QA10</vt:lpstr>
      <vt:lpstr>QA11</vt:lpstr>
      <vt:lpstr>QA12</vt:lpstr>
      <vt:lpstr>'QA9'!Área_de_impresión</vt:lpstr>
      <vt:lpstr>'Q10'!TABLE</vt:lpstr>
      <vt:lpstr>'Q9'!TABLE</vt:lpstr>
      <vt:lpstr>'Q9'!TABLE_2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Instituto Nacional de Estadística. (National Statistics Institute)</dc:title>
  <dc:subject/>
  <dc:creator>Maria del Mar</dc:creator>
  <dc:description/>
  <cp:lastModifiedBy>Fernando Ruiz Fernández</cp:lastModifiedBy>
  <cp:revision>3</cp:revision>
  <cp:lastPrinted>2021-11-02T13:32:08Z</cp:lastPrinted>
  <dcterms:created xsi:type="dcterms:W3CDTF">2003-05-13T10:01:12Z</dcterms:created>
  <dcterms:modified xsi:type="dcterms:W3CDTF">2022-09-30T08:38:11Z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