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FIGRP4\ces\3er mandat CES\12. CT MEMÒRIA\Memòria del CES\4. Memòria 2020\Material per penjar a la web\"/>
    </mc:Choice>
  </mc:AlternateContent>
  <xr:revisionPtr revIDLastSave="0" documentId="13_ncr:1_{7A16D79D-372F-4BD5-8FFD-B61A05F86B17}" xr6:coauthVersionLast="47" xr6:coauthVersionMax="47" xr10:uidLastSave="{00000000-0000-0000-0000-000000000000}"/>
  <bookViews>
    <workbookView xWindow="-120" yWindow="-120" windowWidth="21840" windowHeight="13140" tabRatio="500" xr2:uid="{00000000-000D-0000-FFFF-FFFF00000000}"/>
  </bookViews>
  <sheets>
    <sheet name="Índex de quadres i gràfics" sheetId="1" r:id="rId1"/>
    <sheet name="Q1" sheetId="2" r:id="rId2"/>
    <sheet name="Q2" sheetId="3" r:id="rId3"/>
    <sheet name="Q3" sheetId="4" r:id="rId4"/>
    <sheet name="Q4" sheetId="5" r:id="rId5"/>
    <sheet name="Q5" sheetId="6" r:id="rId6"/>
    <sheet name="Q6" sheetId="7" r:id="rId7"/>
    <sheet name="Q7" sheetId="8" r:id="rId8"/>
    <sheet name="Q8" sheetId="9" r:id="rId9"/>
    <sheet name="Q9" sheetId="10" r:id="rId10"/>
    <sheet name="Q10" sheetId="11" r:id="rId11"/>
    <sheet name="G1" sheetId="12" r:id="rId12"/>
    <sheet name="Q11" sheetId="13" r:id="rId13"/>
    <sheet name="Q12" sheetId="14" r:id="rId14"/>
    <sheet name="Q13" sheetId="15" r:id="rId15"/>
    <sheet name="Q14" sheetId="16" r:id="rId16"/>
    <sheet name="Q15" sheetId="17" r:id="rId17"/>
    <sheet name="Q16" sheetId="18" r:id="rId18"/>
    <sheet name="Q17" sheetId="19" r:id="rId19"/>
    <sheet name="Q18" sheetId="20" r:id="rId20"/>
    <sheet name="Q19" sheetId="21" r:id="rId21"/>
    <sheet name="Q20" sheetId="22" r:id="rId22"/>
    <sheet name="Q21" sheetId="23" r:id="rId23"/>
    <sheet name="G2" sheetId="24" r:id="rId24"/>
    <sheet name="Q22" sheetId="25" r:id="rId25"/>
    <sheet name="Q23" sheetId="26" r:id="rId26"/>
    <sheet name="Q24" sheetId="27" r:id="rId27"/>
    <sheet name="QA1" sheetId="28" r:id="rId28"/>
    <sheet name="QA2" sheetId="29" r:id="rId29"/>
    <sheet name="QA3" sheetId="30" r:id="rId30"/>
    <sheet name="QA4" sheetId="31" r:id="rId31"/>
    <sheet name="GA1" sheetId="32" r:id="rId32"/>
    <sheet name="GA2" sheetId="33" r:id="rId33"/>
    <sheet name="GA3" sheetId="34" r:id="rId34"/>
    <sheet name="GA4" sheetId="35" r:id="rId35"/>
    <sheet name="GA5" sheetId="36" r:id="rId36"/>
    <sheet name="GA6" sheetId="37" r:id="rId37"/>
    <sheet name="QA5" sheetId="38" r:id="rId38"/>
    <sheet name="QA6" sheetId="39" r:id="rId39"/>
    <sheet name="QA7" sheetId="40" r:id="rId40"/>
    <sheet name="QA8" sheetId="41" r:id="rId41"/>
    <sheet name="QA9" sheetId="42" r:id="rId42"/>
    <sheet name="QA10" sheetId="43" r:id="rId43"/>
    <sheet name="QA11" sheetId="44" r:id="rId44"/>
    <sheet name="QA12" sheetId="45" r:id="rId45"/>
  </sheets>
  <definedNames>
    <definedName name="_xlnm.Print_Area" localSheetId="41">'QA9'!$A$1:$K$22</definedName>
    <definedName name="TABLE" localSheetId="11">'G1'!#REF!</definedName>
    <definedName name="TABLE" localSheetId="10">'Q10'!$F$10:$F$10</definedName>
    <definedName name="TABLE" localSheetId="12">'Q11'!$H$2:$H$3</definedName>
    <definedName name="TABLE" localSheetId="13">'Q12'!#REF!</definedName>
    <definedName name="TABLE" localSheetId="14">'Q13'!#REF!</definedName>
    <definedName name="TABLE" localSheetId="15">'Q14'!#REF!</definedName>
    <definedName name="TABLE" localSheetId="18">'Q17'!#REF!</definedName>
    <definedName name="TABLE" localSheetId="19">'Q18'!#REF!</definedName>
    <definedName name="TABLE" localSheetId="21">'Q20'!#REF!</definedName>
    <definedName name="TABLE_10" localSheetId="13">'Q12'!#REF!</definedName>
    <definedName name="TABLE_10" localSheetId="15">'Q14'!#REF!</definedName>
    <definedName name="TABLE_10" localSheetId="21">'Q20'!#REF!</definedName>
    <definedName name="TABLE_11" localSheetId="13">'Q12'!#REF!</definedName>
    <definedName name="TABLE_11" localSheetId="15">'Q14'!#REF!</definedName>
    <definedName name="TABLE_11" localSheetId="21">'Q20'!#REF!</definedName>
    <definedName name="TABLE_12" localSheetId="13">'Q12'!#REF!</definedName>
    <definedName name="TABLE_12" localSheetId="15">'Q14'!#REF!</definedName>
    <definedName name="TABLE_12" localSheetId="21">'Q20'!#REF!</definedName>
    <definedName name="TABLE_13" localSheetId="13">'Q12'!#REF!</definedName>
    <definedName name="TABLE_13" localSheetId="15">'Q14'!#REF!</definedName>
    <definedName name="TABLE_13" localSheetId="21">'Q20'!#REF!</definedName>
    <definedName name="TABLE_14" localSheetId="13">'Q12'!#REF!</definedName>
    <definedName name="TABLE_14" localSheetId="15">'Q14'!#REF!</definedName>
    <definedName name="TABLE_14" localSheetId="21">'Q20'!#REF!</definedName>
    <definedName name="TABLE_15" localSheetId="13">'Q12'!#REF!</definedName>
    <definedName name="TABLE_15" localSheetId="15">'Q14'!#REF!</definedName>
    <definedName name="TABLE_16" localSheetId="13">'Q12'!#REF!</definedName>
    <definedName name="TABLE_16" localSheetId="15">'Q14'!#REF!</definedName>
    <definedName name="TABLE_17" localSheetId="13">'Q12'!#REF!</definedName>
    <definedName name="TABLE_17" localSheetId="15">'Q14'!#REF!</definedName>
    <definedName name="TABLE_18" localSheetId="15">'Q14'!#REF!</definedName>
    <definedName name="TABLE_19" localSheetId="15">'Q14'!#REF!</definedName>
    <definedName name="TABLE_2" localSheetId="11">'G1'!#REF!</definedName>
    <definedName name="TABLE_2" localSheetId="10">'Q10'!$F$10:$F$10</definedName>
    <definedName name="TABLE_2" localSheetId="13">'Q12'!#REF!</definedName>
    <definedName name="TABLE_2" localSheetId="14">'Q13'!#REF!</definedName>
    <definedName name="TABLE_2" localSheetId="15">'Q14'!#REF!</definedName>
    <definedName name="TABLE_2" localSheetId="18">'Q17'!#REF!</definedName>
    <definedName name="TABLE_2" localSheetId="19">'Q18'!#REF!</definedName>
    <definedName name="TABLE_2" localSheetId="21">'Q20'!#REF!</definedName>
    <definedName name="TABLE_20" localSheetId="15">'Q14'!#REF!</definedName>
    <definedName name="TABLE_21" localSheetId="15">'Q14'!#REF!</definedName>
    <definedName name="TABLE_22" localSheetId="15">'Q14'!#REF!</definedName>
    <definedName name="TABLE_23" localSheetId="15">'Q14'!#REF!</definedName>
    <definedName name="TABLE_24" localSheetId="15">'Q14'!#REF!</definedName>
    <definedName name="TABLE_25" localSheetId="15">'Q14'!#REF!</definedName>
    <definedName name="TABLE_26" localSheetId="15">'Q14'!#REF!</definedName>
    <definedName name="TABLE_27" localSheetId="15">'Q14'!#REF!</definedName>
    <definedName name="TABLE_28" localSheetId="15">'Q14'!#REF!</definedName>
    <definedName name="TABLE_29" localSheetId="15">'Q14'!#REF!</definedName>
    <definedName name="TABLE_3" localSheetId="10">'Q10'!#REF!</definedName>
    <definedName name="TABLE_3" localSheetId="13">'Q12'!#REF!</definedName>
    <definedName name="TABLE_3" localSheetId="14">'Q13'!#REF!</definedName>
    <definedName name="TABLE_3" localSheetId="15">'Q14'!#REF!</definedName>
    <definedName name="TABLE_3" localSheetId="18">'Q17'!#REF!</definedName>
    <definedName name="TABLE_3" localSheetId="19">'Q18'!#REF!</definedName>
    <definedName name="TABLE_3" localSheetId="21">'Q20'!#REF!</definedName>
    <definedName name="TABLE_30" localSheetId="15">'Q14'!#REF!</definedName>
    <definedName name="TABLE_31" localSheetId="15">'Q14'!#REF!</definedName>
    <definedName name="TABLE_32" localSheetId="15">'Q14'!#REF!</definedName>
    <definedName name="TABLE_33" localSheetId="15">'Q14'!#REF!</definedName>
    <definedName name="TABLE_34" localSheetId="15">'Q14'!#REF!</definedName>
    <definedName name="TABLE_35" localSheetId="15">'Q14'!#REF!</definedName>
    <definedName name="TABLE_36" localSheetId="15">'Q14'!#REF!</definedName>
    <definedName name="TABLE_37" localSheetId="15">'Q14'!#REF!</definedName>
    <definedName name="TABLE_38" localSheetId="15">'Q14'!#REF!</definedName>
    <definedName name="TABLE_39" localSheetId="15">'Q14'!#REF!</definedName>
    <definedName name="TABLE_4" localSheetId="13">'Q12'!#REF!</definedName>
    <definedName name="TABLE_4" localSheetId="14">'Q13'!#REF!</definedName>
    <definedName name="TABLE_4" localSheetId="15">'Q14'!#REF!</definedName>
    <definedName name="TABLE_4" localSheetId="18">'Q17'!#REF!</definedName>
    <definedName name="TABLE_4" localSheetId="19">'Q18'!#REF!</definedName>
    <definedName name="TABLE_4" localSheetId="21">'Q20'!#REF!</definedName>
    <definedName name="TABLE_40" localSheetId="15">'Q14'!#REF!</definedName>
    <definedName name="TABLE_41" localSheetId="15">'Q14'!#REF!</definedName>
    <definedName name="TABLE_42" localSheetId="15">'Q14'!#REF!</definedName>
    <definedName name="TABLE_43" localSheetId="15">'Q14'!#REF!</definedName>
    <definedName name="TABLE_44" localSheetId="15">'Q14'!#REF!</definedName>
    <definedName name="TABLE_45" localSheetId="15">'Q14'!#REF!</definedName>
    <definedName name="TABLE_46" localSheetId="15">'Q14'!#REF!</definedName>
    <definedName name="TABLE_47" localSheetId="15">'Q14'!#REF!</definedName>
    <definedName name="TABLE_48" localSheetId="15">'Q14'!#REF!</definedName>
    <definedName name="TABLE_49" localSheetId="15">'Q14'!#REF!</definedName>
    <definedName name="TABLE_5" localSheetId="13">'Q12'!#REF!</definedName>
    <definedName name="TABLE_5" localSheetId="15">'Q14'!#REF!</definedName>
    <definedName name="TABLE_5" localSheetId="18">'Q17'!#REF!</definedName>
    <definedName name="TABLE_5" localSheetId="19">'Q18'!#REF!</definedName>
    <definedName name="TABLE_5" localSheetId="21">'Q20'!#REF!</definedName>
    <definedName name="TABLE_50" localSheetId="15">'Q14'!#REF!</definedName>
    <definedName name="TABLE_51" localSheetId="15">'Q14'!#REF!</definedName>
    <definedName name="TABLE_6" localSheetId="13">'Q12'!#REF!</definedName>
    <definedName name="TABLE_6" localSheetId="15">'Q14'!#REF!</definedName>
    <definedName name="TABLE_6" localSheetId="18">'Q17'!#REF!</definedName>
    <definedName name="TABLE_6" localSheetId="19">'Q18'!#REF!</definedName>
    <definedName name="TABLE_6" localSheetId="21">'Q20'!#REF!</definedName>
    <definedName name="TABLE_7" localSheetId="13">'Q12'!#REF!</definedName>
    <definedName name="TABLE_7" localSheetId="15">'Q14'!#REF!</definedName>
    <definedName name="TABLE_7" localSheetId="19">'Q18'!#REF!</definedName>
    <definedName name="TABLE_7" localSheetId="21">'Q20'!#REF!</definedName>
    <definedName name="TABLE_8" localSheetId="13">'Q12'!#REF!</definedName>
    <definedName name="TABLE_8" localSheetId="15">'Q14'!#REF!</definedName>
    <definedName name="TABLE_8" localSheetId="19">'Q18'!#REF!</definedName>
    <definedName name="TABLE_8" localSheetId="21">'Q20'!#REF!</definedName>
    <definedName name="TABLE_9" localSheetId="13">'Q12'!#REF!</definedName>
    <definedName name="TABLE_9" localSheetId="15">'Q14'!#REF!</definedName>
    <definedName name="TABLE_9" localSheetId="19">'Q18'!#REF!</definedName>
    <definedName name="TABLE_9" localSheetId="21">'Q20'!#REF!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T21" i="37" l="1"/>
  <c r="S21" i="37"/>
  <c r="T20" i="37"/>
  <c r="S20" i="37"/>
  <c r="T19" i="37"/>
  <c r="S19" i="37"/>
  <c r="T18" i="37"/>
  <c r="S18" i="37"/>
  <c r="T17" i="37"/>
  <c r="S17" i="37"/>
  <c r="T16" i="37"/>
  <c r="S16" i="37"/>
  <c r="T15" i="37"/>
  <c r="S15" i="37"/>
  <c r="T14" i="37"/>
  <c r="S14" i="37"/>
  <c r="T13" i="37"/>
  <c r="S13" i="37"/>
  <c r="T12" i="37"/>
  <c r="S12" i="37"/>
  <c r="U11" i="37"/>
  <c r="T11" i="37"/>
  <c r="S11" i="37"/>
  <c r="T10" i="37"/>
  <c r="S10" i="37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8" i="36"/>
  <c r="D7" i="36"/>
  <c r="D6" i="36"/>
  <c r="D5" i="36"/>
  <c r="D4" i="36"/>
  <c r="W17" i="33"/>
  <c r="V17" i="33"/>
  <c r="U17" i="33"/>
  <c r="P17" i="33"/>
  <c r="O17" i="33"/>
  <c r="N17" i="33"/>
  <c r="W16" i="33"/>
  <c r="V16" i="33"/>
  <c r="U16" i="33"/>
  <c r="P16" i="33"/>
  <c r="O16" i="33"/>
  <c r="N16" i="33"/>
  <c r="W15" i="33"/>
  <c r="V15" i="33"/>
  <c r="U15" i="33"/>
  <c r="P15" i="33"/>
  <c r="O15" i="33"/>
  <c r="N15" i="33"/>
  <c r="W14" i="33"/>
  <c r="V14" i="33"/>
  <c r="U14" i="33"/>
  <c r="P14" i="33"/>
  <c r="O14" i="33"/>
  <c r="N14" i="33"/>
  <c r="W13" i="33"/>
  <c r="V13" i="33"/>
  <c r="U13" i="33"/>
  <c r="P13" i="33"/>
  <c r="O13" i="33"/>
  <c r="N13" i="33"/>
  <c r="W12" i="33"/>
  <c r="V12" i="33"/>
  <c r="U12" i="33"/>
  <c r="P12" i="33"/>
  <c r="O12" i="33"/>
  <c r="N12" i="33"/>
  <c r="W11" i="33"/>
  <c r="V11" i="33"/>
  <c r="U11" i="33"/>
  <c r="P11" i="33"/>
  <c r="O11" i="33"/>
  <c r="N11" i="33"/>
  <c r="C15" i="32"/>
  <c r="B15" i="32"/>
  <c r="D14" i="32"/>
  <c r="D13" i="32"/>
  <c r="D12" i="32"/>
  <c r="D11" i="32"/>
  <c r="D10" i="32"/>
  <c r="D9" i="32"/>
  <c r="D8" i="32"/>
  <c r="D7" i="32"/>
  <c r="D6" i="32"/>
  <c r="D5" i="32"/>
  <c r="D4" i="32"/>
  <c r="D3" i="32"/>
  <c r="E27" i="31"/>
  <c r="E26" i="31"/>
  <c r="E25" i="31"/>
  <c r="E24" i="31"/>
  <c r="E23" i="31"/>
  <c r="E22" i="31"/>
  <c r="E21" i="31"/>
  <c r="E20" i="31"/>
  <c r="E19" i="31"/>
  <c r="E18" i="31"/>
  <c r="E17" i="31"/>
  <c r="E16" i="31"/>
  <c r="E15" i="31"/>
  <c r="E14" i="31"/>
  <c r="E13" i="31"/>
  <c r="E12" i="31"/>
  <c r="E11" i="31"/>
  <c r="E10" i="31"/>
  <c r="E9" i="31"/>
  <c r="E8" i="31"/>
  <c r="E7" i="31"/>
  <c r="E6" i="31"/>
  <c r="E5" i="31"/>
  <c r="E4" i="31"/>
  <c r="L90" i="28"/>
  <c r="M90" i="28" s="1"/>
  <c r="D90" i="28"/>
  <c r="E90" i="28" s="1"/>
  <c r="L89" i="28"/>
  <c r="M89" i="28" s="1"/>
  <c r="H89" i="28"/>
  <c r="I89" i="28" s="1"/>
  <c r="D89" i="28"/>
  <c r="E89" i="28" s="1"/>
  <c r="L88" i="28"/>
  <c r="M88" i="28" s="1"/>
  <c r="H88" i="28"/>
  <c r="I88" i="28" s="1"/>
  <c r="D88" i="28"/>
  <c r="E88" i="28" s="1"/>
  <c r="L87" i="28"/>
  <c r="M87" i="28" s="1"/>
  <c r="H87" i="28"/>
  <c r="I87" i="28" s="1"/>
  <c r="D87" i="28"/>
  <c r="E87" i="28" s="1"/>
  <c r="L86" i="28"/>
  <c r="M86" i="28" s="1"/>
  <c r="H86" i="28"/>
  <c r="I86" i="28" s="1"/>
  <c r="D86" i="28"/>
  <c r="E86" i="28" s="1"/>
  <c r="L85" i="28"/>
  <c r="M85" i="28" s="1"/>
  <c r="H85" i="28"/>
  <c r="I85" i="28" s="1"/>
  <c r="D85" i="28"/>
  <c r="E85" i="28" s="1"/>
  <c r="L84" i="28"/>
  <c r="M84" i="28" s="1"/>
  <c r="H84" i="28"/>
  <c r="I84" i="28" s="1"/>
  <c r="D84" i="28"/>
  <c r="E84" i="28" s="1"/>
  <c r="L83" i="28"/>
  <c r="M83" i="28" s="1"/>
  <c r="H83" i="28"/>
  <c r="I83" i="28" s="1"/>
  <c r="D83" i="28"/>
  <c r="E83" i="28" s="1"/>
  <c r="L82" i="28"/>
  <c r="M82" i="28" s="1"/>
  <c r="H82" i="28"/>
  <c r="I82" i="28" s="1"/>
  <c r="D82" i="28"/>
  <c r="E82" i="28" s="1"/>
  <c r="L81" i="28"/>
  <c r="M81" i="28" s="1"/>
  <c r="H81" i="28"/>
  <c r="I81" i="28" s="1"/>
  <c r="D81" i="28"/>
  <c r="E81" i="28" s="1"/>
  <c r="L80" i="28"/>
  <c r="M80" i="28" s="1"/>
  <c r="H80" i="28"/>
  <c r="I80" i="28" s="1"/>
  <c r="D80" i="28"/>
  <c r="E80" i="28" s="1"/>
  <c r="L79" i="28"/>
  <c r="M79" i="28" s="1"/>
  <c r="H79" i="28"/>
  <c r="I79" i="28" s="1"/>
  <c r="D79" i="28"/>
  <c r="E79" i="28" s="1"/>
  <c r="L78" i="28"/>
  <c r="M78" i="28" s="1"/>
  <c r="H78" i="28"/>
  <c r="I78" i="28" s="1"/>
  <c r="D78" i="28"/>
  <c r="E78" i="28" s="1"/>
  <c r="L77" i="28"/>
  <c r="M77" i="28" s="1"/>
  <c r="H77" i="28"/>
  <c r="I77" i="28" s="1"/>
  <c r="D77" i="28"/>
  <c r="E77" i="28" s="1"/>
  <c r="L76" i="28"/>
  <c r="M76" i="28" s="1"/>
  <c r="H76" i="28"/>
  <c r="I76" i="28" s="1"/>
  <c r="D76" i="28"/>
  <c r="E76" i="28" s="1"/>
  <c r="L75" i="28"/>
  <c r="M75" i="28" s="1"/>
  <c r="H75" i="28"/>
  <c r="I75" i="28" s="1"/>
  <c r="D75" i="28"/>
  <c r="E75" i="28" s="1"/>
  <c r="L74" i="28"/>
  <c r="M74" i="28" s="1"/>
  <c r="H74" i="28"/>
  <c r="I74" i="28" s="1"/>
  <c r="D74" i="28"/>
  <c r="E74" i="28" s="1"/>
  <c r="L73" i="28"/>
  <c r="M73" i="28" s="1"/>
  <c r="H73" i="28"/>
  <c r="I73" i="28" s="1"/>
  <c r="D73" i="28"/>
  <c r="E73" i="28" s="1"/>
  <c r="L72" i="28"/>
  <c r="M72" i="28" s="1"/>
  <c r="H72" i="28"/>
  <c r="I72" i="28" s="1"/>
  <c r="D72" i="28"/>
  <c r="E72" i="28" s="1"/>
  <c r="L71" i="28"/>
  <c r="M71" i="28" s="1"/>
  <c r="H71" i="28"/>
  <c r="I71" i="28" s="1"/>
  <c r="D71" i="28"/>
  <c r="E71" i="28" s="1"/>
  <c r="L70" i="28"/>
  <c r="M70" i="28" s="1"/>
  <c r="H70" i="28"/>
  <c r="I70" i="28" s="1"/>
  <c r="D70" i="28"/>
  <c r="E70" i="28" s="1"/>
  <c r="L69" i="28"/>
  <c r="M69" i="28" s="1"/>
  <c r="H69" i="28"/>
  <c r="I69" i="28" s="1"/>
  <c r="D69" i="28"/>
  <c r="E69" i="28" s="1"/>
  <c r="L68" i="28"/>
  <c r="M68" i="28" s="1"/>
  <c r="H68" i="28"/>
  <c r="I68" i="28" s="1"/>
  <c r="D68" i="28"/>
  <c r="E68" i="28" s="1"/>
  <c r="L67" i="28"/>
  <c r="M67" i="28" s="1"/>
  <c r="H67" i="28"/>
  <c r="I67" i="28" s="1"/>
  <c r="D67" i="28"/>
  <c r="E67" i="28" s="1"/>
  <c r="L66" i="28"/>
  <c r="M66" i="28" s="1"/>
  <c r="H66" i="28"/>
  <c r="I66" i="28" s="1"/>
  <c r="D66" i="28"/>
  <c r="E66" i="28" s="1"/>
  <c r="L65" i="28"/>
  <c r="M65" i="28" s="1"/>
  <c r="H65" i="28"/>
  <c r="I65" i="28" s="1"/>
  <c r="D65" i="28"/>
  <c r="E65" i="28" s="1"/>
  <c r="L64" i="28"/>
  <c r="M64" i="28" s="1"/>
  <c r="H64" i="28"/>
  <c r="I64" i="28" s="1"/>
  <c r="D64" i="28"/>
  <c r="E64" i="28" s="1"/>
  <c r="L63" i="28"/>
  <c r="M63" i="28" s="1"/>
  <c r="H63" i="28"/>
  <c r="I63" i="28" s="1"/>
  <c r="D63" i="28"/>
  <c r="E63" i="28" s="1"/>
  <c r="L62" i="28"/>
  <c r="M62" i="28" s="1"/>
  <c r="H62" i="28"/>
  <c r="I62" i="28" s="1"/>
  <c r="D62" i="28"/>
  <c r="E62" i="28" s="1"/>
  <c r="L61" i="28"/>
  <c r="M61" i="28" s="1"/>
  <c r="H61" i="28"/>
  <c r="I61" i="28" s="1"/>
  <c r="D61" i="28"/>
  <c r="E61" i="28" s="1"/>
  <c r="L60" i="28"/>
  <c r="M60" i="28" s="1"/>
  <c r="H60" i="28"/>
  <c r="I60" i="28" s="1"/>
  <c r="D60" i="28"/>
  <c r="E60" i="28" s="1"/>
  <c r="L59" i="28"/>
  <c r="M59" i="28" s="1"/>
  <c r="H59" i="28"/>
  <c r="I59" i="28" s="1"/>
  <c r="D59" i="28"/>
  <c r="E59" i="28" s="1"/>
  <c r="L58" i="28"/>
  <c r="M58" i="28" s="1"/>
  <c r="H58" i="28"/>
  <c r="I58" i="28" s="1"/>
  <c r="D58" i="28"/>
  <c r="E58" i="28" s="1"/>
  <c r="L57" i="28"/>
  <c r="M57" i="28" s="1"/>
  <c r="H57" i="28"/>
  <c r="I57" i="28" s="1"/>
  <c r="D57" i="28"/>
  <c r="E57" i="28" s="1"/>
  <c r="L56" i="28"/>
  <c r="M56" i="28" s="1"/>
  <c r="H56" i="28"/>
  <c r="I56" i="28" s="1"/>
  <c r="D56" i="28"/>
  <c r="E56" i="28" s="1"/>
  <c r="L55" i="28"/>
  <c r="M55" i="28" s="1"/>
  <c r="H55" i="28"/>
  <c r="I55" i="28" s="1"/>
  <c r="D55" i="28"/>
  <c r="E55" i="28" s="1"/>
  <c r="L54" i="28"/>
  <c r="M54" i="28" s="1"/>
  <c r="H54" i="28"/>
  <c r="I54" i="28" s="1"/>
  <c r="D54" i="28"/>
  <c r="E54" i="28" s="1"/>
  <c r="L53" i="28"/>
  <c r="M53" i="28" s="1"/>
  <c r="H53" i="28"/>
  <c r="I53" i="28" s="1"/>
  <c r="D53" i="28"/>
  <c r="E53" i="28" s="1"/>
  <c r="L52" i="28"/>
  <c r="M52" i="28" s="1"/>
  <c r="H52" i="28"/>
  <c r="I52" i="28" s="1"/>
  <c r="D52" i="28"/>
  <c r="E52" i="28" s="1"/>
  <c r="L51" i="28"/>
  <c r="M51" i="28" s="1"/>
  <c r="H51" i="28"/>
  <c r="I51" i="28" s="1"/>
  <c r="D51" i="28"/>
  <c r="E51" i="28" s="1"/>
  <c r="L50" i="28"/>
  <c r="M50" i="28" s="1"/>
  <c r="H50" i="28"/>
  <c r="I50" i="28" s="1"/>
  <c r="D50" i="28"/>
  <c r="E50" i="28" s="1"/>
  <c r="L49" i="28"/>
  <c r="M49" i="28" s="1"/>
  <c r="H49" i="28"/>
  <c r="I49" i="28" s="1"/>
  <c r="D49" i="28"/>
  <c r="E49" i="28" s="1"/>
  <c r="L48" i="28"/>
  <c r="M48" i="28" s="1"/>
  <c r="H48" i="28"/>
  <c r="I48" i="28" s="1"/>
  <c r="D48" i="28"/>
  <c r="E48" i="28" s="1"/>
  <c r="L47" i="28"/>
  <c r="M47" i="28" s="1"/>
  <c r="H47" i="28"/>
  <c r="I47" i="28" s="1"/>
  <c r="D47" i="28"/>
  <c r="E47" i="28" s="1"/>
  <c r="L46" i="28"/>
  <c r="M46" i="28" s="1"/>
  <c r="H46" i="28"/>
  <c r="I46" i="28" s="1"/>
  <c r="D46" i="28"/>
  <c r="E46" i="28" s="1"/>
  <c r="L45" i="28"/>
  <c r="M45" i="28" s="1"/>
  <c r="H45" i="28"/>
  <c r="I45" i="28" s="1"/>
  <c r="D45" i="28"/>
  <c r="E45" i="28" s="1"/>
  <c r="L44" i="28"/>
  <c r="M44" i="28" s="1"/>
  <c r="H44" i="28"/>
  <c r="I44" i="28" s="1"/>
  <c r="D44" i="28"/>
  <c r="E44" i="28" s="1"/>
  <c r="L43" i="28"/>
  <c r="M43" i="28" s="1"/>
  <c r="H43" i="28"/>
  <c r="I43" i="28" s="1"/>
  <c r="D43" i="28"/>
  <c r="E43" i="28" s="1"/>
  <c r="L42" i="28"/>
  <c r="M42" i="28" s="1"/>
  <c r="H42" i="28"/>
  <c r="I42" i="28" s="1"/>
  <c r="D42" i="28"/>
  <c r="E42" i="28" s="1"/>
  <c r="L41" i="28"/>
  <c r="M41" i="28" s="1"/>
  <c r="H41" i="28"/>
  <c r="I41" i="28" s="1"/>
  <c r="D41" i="28"/>
  <c r="E41" i="28" s="1"/>
  <c r="L40" i="28"/>
  <c r="M40" i="28" s="1"/>
  <c r="H40" i="28"/>
  <c r="I40" i="28" s="1"/>
  <c r="D40" i="28"/>
  <c r="E40" i="28" s="1"/>
  <c r="L39" i="28"/>
  <c r="M39" i="28" s="1"/>
  <c r="H39" i="28"/>
  <c r="I39" i="28" s="1"/>
  <c r="D39" i="28"/>
  <c r="E39" i="28" s="1"/>
  <c r="L38" i="28"/>
  <c r="M38" i="28" s="1"/>
  <c r="H38" i="28"/>
  <c r="I38" i="28" s="1"/>
  <c r="D38" i="28"/>
  <c r="E38" i="28" s="1"/>
  <c r="L37" i="28"/>
  <c r="M37" i="28" s="1"/>
  <c r="H37" i="28"/>
  <c r="I37" i="28" s="1"/>
  <c r="D37" i="28"/>
  <c r="E37" i="28" s="1"/>
  <c r="L36" i="28"/>
  <c r="M36" i="28" s="1"/>
  <c r="H36" i="28"/>
  <c r="I36" i="28" s="1"/>
  <c r="D36" i="28"/>
  <c r="E36" i="28" s="1"/>
  <c r="L35" i="28"/>
  <c r="M35" i="28" s="1"/>
  <c r="H35" i="28"/>
  <c r="I35" i="28" s="1"/>
  <c r="D35" i="28"/>
  <c r="E35" i="28" s="1"/>
  <c r="L34" i="28"/>
  <c r="M34" i="28" s="1"/>
  <c r="H34" i="28"/>
  <c r="I34" i="28" s="1"/>
  <c r="D34" i="28"/>
  <c r="E34" i="28" s="1"/>
  <c r="L33" i="28"/>
  <c r="M33" i="28" s="1"/>
  <c r="H33" i="28"/>
  <c r="I33" i="28" s="1"/>
  <c r="D33" i="28"/>
  <c r="E33" i="28" s="1"/>
  <c r="L32" i="28"/>
  <c r="M32" i="28" s="1"/>
  <c r="H32" i="28"/>
  <c r="I32" i="28" s="1"/>
  <c r="D32" i="28"/>
  <c r="E32" i="28" s="1"/>
  <c r="L31" i="28"/>
  <c r="M31" i="28" s="1"/>
  <c r="H31" i="28"/>
  <c r="I31" i="28" s="1"/>
  <c r="D31" i="28"/>
  <c r="E31" i="28" s="1"/>
  <c r="L30" i="28"/>
  <c r="M30" i="28" s="1"/>
  <c r="H30" i="28"/>
  <c r="I30" i="28" s="1"/>
  <c r="D30" i="28"/>
  <c r="E30" i="28" s="1"/>
  <c r="L29" i="28"/>
  <c r="M29" i="28" s="1"/>
  <c r="H29" i="28"/>
  <c r="I29" i="28" s="1"/>
  <c r="D29" i="28"/>
  <c r="E29" i="28" s="1"/>
  <c r="L28" i="28"/>
  <c r="M28" i="28" s="1"/>
  <c r="H28" i="28"/>
  <c r="I28" i="28" s="1"/>
  <c r="D28" i="28"/>
  <c r="E28" i="28" s="1"/>
  <c r="L27" i="28"/>
  <c r="M27" i="28" s="1"/>
  <c r="H27" i="28"/>
  <c r="I27" i="28" s="1"/>
  <c r="D27" i="28"/>
  <c r="E27" i="28" s="1"/>
  <c r="L26" i="28"/>
  <c r="M26" i="28" s="1"/>
  <c r="H26" i="28"/>
  <c r="I26" i="28" s="1"/>
  <c r="D26" i="28"/>
  <c r="E26" i="28" s="1"/>
  <c r="L25" i="28"/>
  <c r="M25" i="28" s="1"/>
  <c r="H25" i="28"/>
  <c r="I25" i="28" s="1"/>
  <c r="D25" i="28"/>
  <c r="E25" i="28" s="1"/>
  <c r="L24" i="28"/>
  <c r="M24" i="28" s="1"/>
  <c r="H24" i="28"/>
  <c r="I24" i="28" s="1"/>
  <c r="D24" i="28"/>
  <c r="E24" i="28" s="1"/>
  <c r="L23" i="28"/>
  <c r="M23" i="28" s="1"/>
  <c r="H23" i="28"/>
  <c r="I23" i="28" s="1"/>
  <c r="D23" i="28"/>
  <c r="E23" i="28" s="1"/>
  <c r="L22" i="28"/>
  <c r="M22" i="28" s="1"/>
  <c r="H22" i="28"/>
  <c r="I22" i="28" s="1"/>
  <c r="D22" i="28"/>
  <c r="E22" i="28" s="1"/>
  <c r="L21" i="28"/>
  <c r="M21" i="28" s="1"/>
  <c r="H21" i="28"/>
  <c r="I21" i="28" s="1"/>
  <c r="D21" i="28"/>
  <c r="E21" i="28" s="1"/>
  <c r="L20" i="28"/>
  <c r="H20" i="28"/>
  <c r="L19" i="28"/>
  <c r="M19" i="28" s="1"/>
  <c r="H19" i="28"/>
  <c r="I19" i="28" s="1"/>
  <c r="D19" i="28"/>
  <c r="E19" i="28" s="1"/>
  <c r="L18" i="28"/>
  <c r="M18" i="28" s="1"/>
  <c r="H18" i="28"/>
  <c r="I18" i="28" s="1"/>
  <c r="D18" i="28"/>
  <c r="E18" i="28" s="1"/>
  <c r="L17" i="28"/>
  <c r="M17" i="28" s="1"/>
  <c r="H17" i="28"/>
  <c r="I17" i="28" s="1"/>
  <c r="D17" i="28"/>
  <c r="E17" i="28" s="1"/>
  <c r="L16" i="28"/>
  <c r="M16" i="28" s="1"/>
  <c r="H16" i="28"/>
  <c r="I16" i="28" s="1"/>
  <c r="D16" i="28"/>
  <c r="E16" i="28" s="1"/>
  <c r="L15" i="28"/>
  <c r="M15" i="28" s="1"/>
  <c r="H15" i="28"/>
  <c r="I15" i="28" s="1"/>
  <c r="D15" i="28"/>
  <c r="E15" i="28" s="1"/>
  <c r="L14" i="28"/>
  <c r="M14" i="28" s="1"/>
  <c r="H14" i="28"/>
  <c r="I14" i="28" s="1"/>
  <c r="D14" i="28"/>
  <c r="E14" i="28" s="1"/>
  <c r="L13" i="28"/>
  <c r="M13" i="28" s="1"/>
  <c r="H13" i="28"/>
  <c r="I13" i="28" s="1"/>
  <c r="D13" i="28"/>
  <c r="E13" i="28" s="1"/>
  <c r="L12" i="28"/>
  <c r="M12" i="28" s="1"/>
  <c r="H12" i="28"/>
  <c r="I12" i="28" s="1"/>
  <c r="D12" i="28"/>
  <c r="E12" i="28" s="1"/>
  <c r="H11" i="28"/>
  <c r="I11" i="28" s="1"/>
  <c r="L10" i="28"/>
  <c r="M10" i="28" s="1"/>
  <c r="H10" i="28"/>
  <c r="I10" i="28" s="1"/>
  <c r="D10" i="28"/>
  <c r="E10" i="28" s="1"/>
  <c r="H9" i="28"/>
  <c r="H8" i="28"/>
  <c r="L7" i="28"/>
  <c r="M7" i="28" s="1"/>
  <c r="H7" i="28"/>
  <c r="I7" i="28" s="1"/>
  <c r="D7" i="28"/>
  <c r="E7" i="28" s="1"/>
  <c r="L6" i="28"/>
  <c r="M6" i="28" s="1"/>
  <c r="H6" i="28"/>
  <c r="I6" i="28" s="1"/>
  <c r="D6" i="28"/>
  <c r="E6" i="28" s="1"/>
  <c r="L5" i="28"/>
  <c r="M5" i="28" s="1"/>
  <c r="H5" i="28"/>
  <c r="I5" i="28" s="1"/>
  <c r="D5" i="28"/>
  <c r="E5" i="28" s="1"/>
  <c r="L4" i="28"/>
  <c r="M4" i="28" s="1"/>
  <c r="H4" i="28"/>
  <c r="I4" i="28" s="1"/>
  <c r="D4" i="28"/>
  <c r="E4" i="28" s="1"/>
  <c r="B13" i="23"/>
  <c r="D8" i="21"/>
  <c r="D7" i="21"/>
  <c r="D6" i="21"/>
  <c r="D5" i="21"/>
  <c r="D4" i="21"/>
  <c r="D3" i="21"/>
  <c r="L12" i="20"/>
  <c r="K12" i="20"/>
  <c r="I12" i="20"/>
  <c r="L11" i="20"/>
  <c r="K11" i="20"/>
  <c r="I11" i="20"/>
  <c r="L10" i="20"/>
  <c r="K10" i="20"/>
  <c r="I10" i="20"/>
  <c r="K9" i="20"/>
  <c r="I9" i="20"/>
  <c r="K8" i="20"/>
  <c r="I8" i="20"/>
  <c r="K6" i="20"/>
  <c r="I6" i="20"/>
  <c r="K5" i="20"/>
  <c r="I5" i="20"/>
  <c r="K4" i="20"/>
  <c r="I4" i="20"/>
  <c r="D22" i="17"/>
  <c r="D21" i="17"/>
  <c r="D20" i="17"/>
  <c r="D19" i="17"/>
  <c r="D18" i="17"/>
  <c r="D17" i="17"/>
  <c r="D16" i="17"/>
  <c r="D15" i="17"/>
  <c r="D14" i="17"/>
  <c r="D13" i="17"/>
  <c r="D12" i="17"/>
  <c r="D11" i="17"/>
  <c r="D10" i="17"/>
  <c r="D9" i="17"/>
  <c r="D8" i="17"/>
  <c r="D7" i="17"/>
  <c r="D6" i="17"/>
  <c r="D5" i="17"/>
  <c r="D4" i="17"/>
  <c r="D3" i="17"/>
  <c r="J18" i="16"/>
  <c r="G18" i="16"/>
  <c r="D18" i="16"/>
  <c r="J17" i="16"/>
  <c r="G17" i="16"/>
  <c r="D17" i="16"/>
  <c r="J16" i="16"/>
  <c r="G16" i="16"/>
  <c r="D16" i="16"/>
  <c r="J15" i="16"/>
  <c r="G15" i="16"/>
  <c r="D15" i="16"/>
  <c r="J14" i="16"/>
  <c r="G14" i="16"/>
  <c r="D14" i="16"/>
  <c r="J13" i="16"/>
  <c r="G13" i="16"/>
  <c r="D13" i="16"/>
  <c r="J12" i="16"/>
  <c r="G12" i="16"/>
  <c r="D12" i="16"/>
  <c r="J11" i="16"/>
  <c r="G11" i="16"/>
  <c r="D11" i="16"/>
  <c r="J10" i="16"/>
  <c r="G10" i="16"/>
  <c r="D10" i="16"/>
  <c r="J9" i="16"/>
  <c r="G9" i="16"/>
  <c r="D9" i="16"/>
  <c r="J8" i="16"/>
  <c r="G8" i="16"/>
  <c r="D8" i="16"/>
  <c r="J7" i="16"/>
  <c r="G7" i="16"/>
  <c r="D7" i="16"/>
  <c r="J6" i="16"/>
  <c r="G6" i="16"/>
  <c r="D6" i="16"/>
  <c r="J5" i="16"/>
  <c r="G5" i="16"/>
  <c r="D5" i="16"/>
  <c r="J4" i="16"/>
  <c r="G4" i="16"/>
  <c r="D4" i="16"/>
  <c r="F15" i="10"/>
  <c r="D15" i="10"/>
  <c r="C15" i="10"/>
  <c r="B15" i="10"/>
  <c r="E15" i="10" s="1"/>
  <c r="E14" i="10"/>
  <c r="F14" i="10" s="1"/>
  <c r="E13" i="10"/>
  <c r="F13" i="10" s="1"/>
  <c r="E12" i="10"/>
  <c r="F12" i="10" s="1"/>
  <c r="E11" i="10"/>
  <c r="F11" i="10" s="1"/>
  <c r="E10" i="10"/>
  <c r="F10" i="10" s="1"/>
  <c r="E9" i="10"/>
  <c r="F9" i="10" s="1"/>
  <c r="E8" i="10"/>
  <c r="F8" i="10" s="1"/>
  <c r="E7" i="10"/>
  <c r="F7" i="10" s="1"/>
  <c r="E6" i="10"/>
  <c r="F6" i="10" s="1"/>
  <c r="E5" i="10"/>
  <c r="F5" i="10" s="1"/>
  <c r="E4" i="10"/>
  <c r="F4" i="10" s="1"/>
  <c r="E3" i="10"/>
  <c r="F3" i="10" s="1"/>
  <c r="D9" i="9"/>
  <c r="E9" i="9" s="1"/>
  <c r="D8" i="9"/>
  <c r="E8" i="9" s="1"/>
  <c r="D7" i="9"/>
  <c r="E7" i="9" s="1"/>
  <c r="D6" i="9"/>
  <c r="E6" i="9" s="1"/>
  <c r="D5" i="9"/>
  <c r="E5" i="9" s="1"/>
  <c r="D4" i="9"/>
  <c r="E4" i="9" s="1"/>
  <c r="P16" i="8"/>
  <c r="M16" i="8"/>
  <c r="J16" i="8"/>
  <c r="G16" i="8"/>
  <c r="B16" i="8"/>
  <c r="D16" i="8" s="1"/>
  <c r="P15" i="8"/>
  <c r="M15" i="8"/>
  <c r="J15" i="8"/>
  <c r="G15" i="8"/>
  <c r="D15" i="8"/>
  <c r="P14" i="8"/>
  <c r="M14" i="8"/>
  <c r="J14" i="8"/>
  <c r="G14" i="8"/>
  <c r="D14" i="8"/>
  <c r="P13" i="8"/>
  <c r="M13" i="8"/>
  <c r="J13" i="8"/>
  <c r="G13" i="8"/>
  <c r="D13" i="8"/>
  <c r="P12" i="8"/>
  <c r="M12" i="8"/>
  <c r="J12" i="8"/>
  <c r="G12" i="8"/>
  <c r="D12" i="8"/>
  <c r="P11" i="8"/>
  <c r="M11" i="8"/>
  <c r="J11" i="8"/>
  <c r="G11" i="8"/>
  <c r="D11" i="8"/>
  <c r="P10" i="8"/>
  <c r="M10" i="8"/>
  <c r="J10" i="8"/>
  <c r="G10" i="8"/>
  <c r="D10" i="8"/>
  <c r="P9" i="8"/>
  <c r="M9" i="8"/>
  <c r="J9" i="8"/>
  <c r="G9" i="8"/>
  <c r="D9" i="8"/>
  <c r="P8" i="8"/>
  <c r="M8" i="8"/>
  <c r="J8" i="8"/>
  <c r="G8" i="8"/>
  <c r="D8" i="8"/>
  <c r="P7" i="8"/>
  <c r="M7" i="8"/>
  <c r="J7" i="8"/>
  <c r="G7" i="8"/>
  <c r="D7" i="8"/>
  <c r="P6" i="8"/>
  <c r="M6" i="8"/>
  <c r="J6" i="8"/>
  <c r="G6" i="8"/>
  <c r="D6" i="8"/>
  <c r="P5" i="8"/>
  <c r="M5" i="8"/>
  <c r="J5" i="8"/>
  <c r="G5" i="8"/>
  <c r="D5" i="8"/>
  <c r="P4" i="8"/>
  <c r="M4" i="8"/>
  <c r="J4" i="8"/>
  <c r="G4" i="8"/>
  <c r="D4" i="8"/>
  <c r="J8" i="7"/>
  <c r="J7" i="7"/>
  <c r="J6" i="7"/>
  <c r="J5" i="7"/>
  <c r="J4" i="7"/>
  <c r="J3" i="7"/>
  <c r="D7" i="6"/>
  <c r="E7" i="6" s="1"/>
  <c r="D6" i="6"/>
  <c r="E6" i="6" s="1"/>
  <c r="D5" i="6"/>
  <c r="E5" i="6" s="1"/>
  <c r="D4" i="6"/>
  <c r="E4" i="6" s="1"/>
  <c r="D3" i="6"/>
  <c r="E3" i="6" s="1"/>
  <c r="E9" i="4"/>
  <c r="C9" i="4"/>
  <c r="D15" i="32" l="1"/>
</calcChain>
</file>

<file path=xl/sharedStrings.xml><?xml version="1.0" encoding="utf-8"?>
<sst xmlns="http://schemas.openxmlformats.org/spreadsheetml/2006/main" count="1241" uniqueCount="634">
  <si>
    <t>Memòria sobre l'economia, el treball i la societat de les Illes Balears 2020</t>
  </si>
  <si>
    <t>Quadre II-1.1.</t>
  </si>
  <si>
    <t>Indicadors de l'estratègia 2020</t>
  </si>
  <si>
    <t>Quadre II-1.2.</t>
  </si>
  <si>
    <t>Treballadors en alta laboral a les Illes Balears per sexe (2013-2020)</t>
  </si>
  <si>
    <t>Quadre II-1.3.</t>
  </si>
  <si>
    <t>Afiliacions al règim general de la Seguretat Social en equivalència a jornada completa a les Illes Balears (2014-2020)</t>
  </si>
  <si>
    <t>Quadre II-1.4.</t>
  </si>
  <si>
    <t>Evolució del pes de la població ocupada femenina sobre el total de població ocupada a les Illes Balears i Espanya (2013-2020)</t>
  </si>
  <si>
    <t>Quadre II-1-5.</t>
  </si>
  <si>
    <t>Creixement de l'ocupació per sectors d'activitat a les Illes Balears (2019-2020)</t>
  </si>
  <si>
    <t>Quadre II-1.6.</t>
  </si>
  <si>
    <t>Treballadors en alta laboral segons el règim a les Illes Balears (2013-2020)</t>
  </si>
  <si>
    <t>Quadre II-1.7.</t>
  </si>
  <si>
    <t>Evolució de les afiliacions per tipus de contracte a les Illes Balears (2019-2020)</t>
  </si>
  <si>
    <t>Quadre II-1.8.</t>
  </si>
  <si>
    <t>Treballadors afiliats a les Illes Balears per illes (2019-2020)</t>
  </si>
  <si>
    <t>Quadre II-1.9.</t>
  </si>
  <si>
    <t>Total d'afiliats estrangers a la Seguretat Social a les Illes Balears (2020)</t>
  </si>
  <si>
    <t>Quadre II-1.10.</t>
  </si>
  <si>
    <t>Evolució de l'ocupació a les Illes Balears (2009-2020)</t>
  </si>
  <si>
    <t>Gràfic II-1.1.</t>
  </si>
  <si>
    <t>Estructura del mercat de treball a les Illes Balears (mitjanes anuals 2020) (variació interanual)</t>
  </si>
  <si>
    <t>Quadre II-1.11.</t>
  </si>
  <si>
    <t>Evolució de la població ocupada (milers) per sectors d'activitat a les Illes Balears per trimestres (2013-2020)</t>
  </si>
  <si>
    <t>Quadre II-1.12.</t>
  </si>
  <si>
    <t>Taxa d'activitat per comunitats autònomes (2019-2020)</t>
  </si>
  <si>
    <t>Quadre II-1.13.</t>
  </si>
  <si>
    <t>Taxes d'ocupació per comunitats autònomes (2019-2020)</t>
  </si>
  <si>
    <t xml:space="preserve">Quadre II-1.14. </t>
  </si>
  <si>
    <t>Taxa d'activitat, d'ocupació i d'atur per sexes i per grups d'edat a les Illes Balears (2019-2020)</t>
  </si>
  <si>
    <t>Quadre II-1.15.</t>
  </si>
  <si>
    <t>Taxa d'ocupació dels joves menors de 30 anys per comunitats autònomes (2020)</t>
  </si>
  <si>
    <t>Quadre II-1.16.</t>
  </si>
  <si>
    <t>Població d'entre 18 i 24 anys que no ha completat el nivell d'educació secundària, per comunitats autònomes (2020)</t>
  </si>
  <si>
    <t>Quadre II-1.17.</t>
  </si>
  <si>
    <t>Taxes d'atur per comunitats autònomes (2019-2020)</t>
  </si>
  <si>
    <t xml:space="preserve">Quadre II-1.18. </t>
  </si>
  <si>
    <t>Treballadors ocupats per situació laboral a les Illes Balears (2017-2020)</t>
  </si>
  <si>
    <t>Quadre II-1.19.</t>
  </si>
  <si>
    <t>Índex d'estacionalitat a les Illes Balears per illa (2020)</t>
  </si>
  <si>
    <t>Quadre II-1.20.</t>
  </si>
  <si>
    <t>Assalariats (milers) per tipus de contracte i comunitat autònoma (2019-2020)</t>
  </si>
  <si>
    <t>Quadre II-1.21.</t>
  </si>
  <si>
    <t>Evolució dels demandants d'ocupació segons el col·lectiu (2014-2020)</t>
  </si>
  <si>
    <t>Gràfic II-1.2.</t>
  </si>
  <si>
    <t>Índex de rotació: nombre de contractes temporals dividit per persones contractades amb contracte temporal (2009-2018)</t>
  </si>
  <si>
    <t>Quadre II-1.22.</t>
  </si>
  <si>
    <t>Dimensions i indicadors de qualitat del treball (2020)</t>
  </si>
  <si>
    <t>Quadre II-1.23.</t>
  </si>
  <si>
    <t>Ponderacions establertes en els diversos escenaris, IQT (2020)</t>
  </si>
  <si>
    <t xml:space="preserve">Quadre II-1.24. </t>
  </si>
  <si>
    <t>Rànquing d'IQT de les comunitats autònomes segons les ponderacions establertes (2009-2020)</t>
  </si>
  <si>
    <t xml:space="preserve">Quadre IIA- 1.1. </t>
  </si>
  <si>
    <t>Treballadors assalariats, autònoms i empreses per activitat econòmica (CNAE 09) a les Illes Balears (2019–2020)</t>
  </si>
  <si>
    <t xml:space="preserve">Quadre IIA-1.2. </t>
  </si>
  <si>
    <t>Total d'afiliats estrangers (UE) a la Seguretat Social per nacionalitats i per règims a les Illes Balears (2020)</t>
  </si>
  <si>
    <t xml:space="preserve">Quadre IIA-1.3. </t>
  </si>
  <si>
    <t>Total d'afiliats estrangers (fora de la UE) a la Seguretat Social per nacionalitats i per règims a les Illes Balears (2020)</t>
  </si>
  <si>
    <t xml:space="preserve">Quadre IIA-1.4. </t>
  </si>
  <si>
    <t>Total d'afiliats estrangers per sectors d'activitat a les Illes Balears (règim general, mitjana 2019 i 2020)</t>
  </si>
  <si>
    <t>Gràfic IIA-1.1.</t>
  </si>
  <si>
    <t xml:space="preserve">Total d'afiliats estrangers a la Seguretat Social a les Illes Balears (2020)
</t>
  </si>
  <si>
    <t>Gràfic IIA-1.2.</t>
  </si>
  <si>
    <t xml:space="preserve">Taxes d'activitat per nivell formatiu assolit a Espanya i a les Balears (2020)
</t>
  </si>
  <si>
    <t xml:space="preserve">Gràfic IIA-1.3. 
</t>
  </si>
  <si>
    <t>Taxes d'activitat dels homes per nivell formatiu assolit a Espanya i a les Balears (2020)</t>
  </si>
  <si>
    <t>Gràfic IIA-1.4.</t>
  </si>
  <si>
    <t xml:space="preserve">Taxes d'activitat de les dones per nivell formatiu assolit a Espanya i a les Balears (2020)
</t>
  </si>
  <si>
    <t>Gràfic IIA-1.5.</t>
  </si>
  <si>
    <t xml:space="preserve">Diferències d'atur per gènere i per comunitats autònomes (2020) (entre les taxes d'atur femení i masculí a cada comunitat autònoma)
</t>
  </si>
  <si>
    <t>Gràfic IIA-1.6.</t>
  </si>
  <si>
    <t xml:space="preserve">Evolució de l'atur: Espanya-Illes Balears  (diferència de les taxes trimestrals interanuals 2016-2020)
</t>
  </si>
  <si>
    <t>Annex estadístic dels IQT</t>
  </si>
  <si>
    <t xml:space="preserve">Quadre IIA-1.5. </t>
  </si>
  <si>
    <t>Rànquing dels indicadors de qualitat del treball de les comunitats autònomes segons les dimensions establertes (2020)</t>
  </si>
  <si>
    <t xml:space="preserve">Quadre IIA-1.6. </t>
  </si>
  <si>
    <t xml:space="preserve">Quadre IIA-1.7. </t>
  </si>
  <si>
    <t xml:space="preserve">Quadre IIA-1.8. </t>
  </si>
  <si>
    <t xml:space="preserve">Quadre IIA-1.9. </t>
  </si>
  <si>
    <t xml:space="preserve">Quadre IIA-1.10. </t>
  </si>
  <si>
    <t xml:space="preserve">Quadre IIA-1.11. </t>
  </si>
  <si>
    <t xml:space="preserve">Quadre IIA-1.12. </t>
  </si>
  <si>
    <t>Quadre II-1.1. Indicadors de l'estratègia 2020</t>
  </si>
  <si>
    <t>UE-27</t>
  </si>
  <si>
    <t>ESPANYA</t>
  </si>
  <si>
    <t>ILLES BALEARS</t>
  </si>
  <si>
    <t>Objectiu 2020</t>
  </si>
  <si>
    <t>Percentatge de joves entre 18 i 24 anys amb abandonament escolar prematur</t>
  </si>
  <si>
    <t>nd</t>
  </si>
  <si>
    <t>Percentatge de joves (30-34 anys) amb estudis superiors</t>
  </si>
  <si>
    <t>Taxa d'ocupació entre 20 i 64 anys</t>
  </si>
  <si>
    <t>Taxa d'ocupació femenina (20-64 anys)</t>
  </si>
  <si>
    <t>Població que viu en llars amb baixa intensitat de treball (%)</t>
  </si>
  <si>
    <t>–</t>
  </si>
  <si>
    <t>-</t>
  </si>
  <si>
    <t>Inversió en R+D (assolir una inversió del 3% a la UE i del 2% a Espanya)</t>
  </si>
  <si>
    <t>Altres indicadors:</t>
  </si>
  <si>
    <t>Taxa d'atur</t>
  </si>
  <si>
    <t>Percentatge de població adulta (25-64 anys) que participa en educació i formació</t>
  </si>
  <si>
    <t>Font: Elaboració pròpia a partir de les dades de l'Eurostat, l'INE i l'Ibestat</t>
  </si>
  <si>
    <t>Quadre II-1.2. Treballadors en alta laboral a les Illes Balears per sexe (2013-2020)</t>
  </si>
  <si>
    <t>Total</t>
  </si>
  <si>
    <t>Homes</t>
  </si>
  <si>
    <t>Dones</t>
  </si>
  <si>
    <t>Font: Tresoreria General de la Seguretat Social</t>
  </si>
  <si>
    <t>Quadre II-1.3. Afiliacions al règim general de la Seguretat Social en equivalència a jornada completa a les Illes Balears (2014-2020)</t>
  </si>
  <si>
    <t>Nombre d'afiliacions al règim general</t>
  </si>
  <si>
    <t>% de var. interanual</t>
  </si>
  <si>
    <t>Afiliacions en EJC</t>
  </si>
  <si>
    <t>Font: Ibestat, a partir de les dades de la TGSS</t>
  </si>
  <si>
    <t>EJC: Equivalència a jornada completa. Mitjana anual dels quatre trimestres.</t>
  </si>
  <si>
    <t>Quadre II-1.4. Evolució del pes de la població ocupada femenina sobre el total de població ocupada a les Illes Balears i Espanya (2013-2020)</t>
  </si>
  <si>
    <t>Illes Balears</t>
  </si>
  <si>
    <t>Espanya</t>
  </si>
  <si>
    <t>Quadre II-1.5. Creixement de l'ocupació per sectors d'activitat a les Illes Balears (2019-2020)</t>
  </si>
  <si>
    <t>Var. abs.</t>
  </si>
  <si>
    <t>Var. (%)</t>
  </si>
  <si>
    <t>Agricultura</t>
  </si>
  <si>
    <t>Indústria</t>
  </si>
  <si>
    <t>Construcció</t>
  </si>
  <si>
    <t>Serveis</t>
  </si>
  <si>
    <t>Quadre II-1.6. Treballadors en alta laboral segons el règim a les Illes Balears (2013-2020)</t>
  </si>
  <si>
    <t>% var. 20-19</t>
  </si>
  <si>
    <t>Règim general</t>
  </si>
  <si>
    <t>RE autònoms</t>
  </si>
  <si>
    <t>RE treballadors de la llar</t>
  </si>
  <si>
    <t>RE agrari</t>
  </si>
  <si>
    <t>RE treballadors de la mar</t>
  </si>
  <si>
    <t>Quadre II-1.7. Evolució de les afiliacions per tipus de contracte a les Illes Balears (2019-2020)</t>
  </si>
  <si>
    <t>Indefinits fixos discontinus (1)</t>
  </si>
  <si>
    <t>Altres indefinits</t>
  </si>
  <si>
    <t>Total d'indefinits</t>
  </si>
  <si>
    <t>Temporals</t>
  </si>
  <si>
    <t>Total d'afiliats (2)</t>
  </si>
  <si>
    <t>% variació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</si>
  <si>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</si>
  <si>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</si>
  <si>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</si>
  <si>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</si>
  <si>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</si>
  <si>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</si>
  <si>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</si>
  <si>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</si>
  <si>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</si>
  <si>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</si>
  <si>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</si>
  <si>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</si>
  <si>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Mitjana anual</t>
  </si>
  <si>
    <t>(1) Afiliacions al règim general. El total d'afiliats contractats inclou la categoria «no consta». El sumatori d'indefinits i temporals no es correspon amb el total.</t>
  </si>
  <si>
    <t>(2) El total d'afiliats al règim general.</t>
  </si>
  <si>
    <t>Quadre II-1.8. Treballadors afiliats a les Illes Balears per illes (2019-2020)</t>
  </si>
  <si>
    <t>Variació interanual</t>
  </si>
  <si>
    <t>Absoluta</t>
  </si>
  <si>
    <t>Relativa (%)</t>
  </si>
  <si>
    <t>Mallorca</t>
  </si>
  <si>
    <t>Menorca</t>
  </si>
  <si>
    <t>Eivissa</t>
  </si>
  <si>
    <t>Formentera</t>
  </si>
  <si>
    <t>Altres províncies</t>
  </si>
  <si>
    <t>Quadre II-1.9. Total d'afiliats estrangers a la Seguretat Social a les Illes Balears (2020)</t>
  </si>
  <si>
    <t>Unió Europea</t>
  </si>
  <si>
    <t>No UE</t>
  </si>
  <si>
    <t>% UE</t>
  </si>
  <si>
    <t>% no UE</t>
  </si>
  <si>
    <t>Mitjana 2018</t>
  </si>
  <si>
    <t>Quadre II-1.10. Evolució de l'ocupació a les Illes Balears (2009-2020)</t>
  </si>
  <si>
    <t>Població ocupada</t>
  </si>
  <si>
    <t>Variació</t>
  </si>
  <si>
    <t>% var. hores efectives treballades</t>
  </si>
  <si>
    <t>Relativa</t>
  </si>
  <si>
    <t>Total d'ocupats</t>
  </si>
  <si>
    <t>Assalariats</t>
  </si>
  <si>
    <t>Font: Enquesta de població activa, INE</t>
  </si>
  <si>
    <t>Gràfic II-1.1. Estructura del mercat de treball a les Illes Balears (mitjanes anuals 2020) (variació interanual)</t>
  </si>
  <si>
    <t>Quadre II-1.11. Evolució de la població ocupada (milers) per sectors d'activitat a les Illes Balears per trimestres (2013-2020)</t>
  </si>
  <si>
    <t>1r trimestre de 2013</t>
  </si>
  <si>
    <t>2n trimestre de 2013</t>
  </si>
  <si>
    <t>3r trimestre de 2013</t>
  </si>
  <si>
    <t>4t trimestre de 2013</t>
  </si>
  <si>
    <t>1r trimestre de 2014</t>
  </si>
  <si>
    <t>2n trimestre de 2014</t>
  </si>
  <si>
    <t>3r trimestre de 2014</t>
  </si>
  <si>
    <t>4t trimestre de 2014</t>
  </si>
  <si>
    <t>1r trimestre de 2015</t>
  </si>
  <si>
    <t>2n trimestre de 2015</t>
  </si>
  <si>
    <t>3r trimestre de 2015</t>
  </si>
  <si>
    <t>4t trimestre de 2015</t>
  </si>
  <si>
    <t>1r trimestre de 2016</t>
  </si>
  <si>
    <t>2n trimestre de 2016</t>
  </si>
  <si>
    <t>3r trimestre de 2016</t>
  </si>
  <si>
    <t>4t trimestre de 2016</t>
  </si>
  <si>
    <t>1r trimestre de 2017</t>
  </si>
  <si>
    <t>2n trimestre de 2017</t>
  </si>
  <si>
    <t>3r trimestre de 2017</t>
  </si>
  <si>
    <t>4t trimestre de 2017</t>
  </si>
  <si>
    <t>1r trimestre de 2018</t>
  </si>
  <si>
    <t>2n trimestre de 2018</t>
  </si>
  <si>
    <t>3r trimestre de 2018</t>
  </si>
  <si>
    <t>4t trimestre de 2018</t>
  </si>
  <si>
    <t>1r trimestre de 2019</t>
  </si>
  <si>
    <t>2n trimestre de 2019</t>
  </si>
  <si>
    <t>3r trimestre de 2019</t>
  </si>
  <si>
    <t>4t trimestre de 2019</t>
  </si>
  <si>
    <t>1r trimestre de 2020</t>
  </si>
  <si>
    <t>2n trimestre de 2020</t>
  </si>
  <si>
    <t>3r trimestre de 2020</t>
  </si>
  <si>
    <t>4t trimestre de 2020</t>
  </si>
  <si>
    <t>Quadre II-1.12. Taxa d'activitat per comunitats autònomes (2019-2020)</t>
  </si>
  <si>
    <t>1r trimestre</t>
  </si>
  <si>
    <t>2n trimestre</t>
  </si>
  <si>
    <t>3r trimestre</t>
  </si>
  <si>
    <t>4t trimestre</t>
  </si>
  <si>
    <t>Mitjana</t>
  </si>
  <si>
    <t>º</t>
  </si>
  <si>
    <t>Andalusia</t>
  </si>
  <si>
    <t>Aragó</t>
  </si>
  <si>
    <t>Astúries</t>
  </si>
  <si>
    <t>Illes Canàries</t>
  </si>
  <si>
    <t>Cantàbria</t>
  </si>
  <si>
    <t>Castella i Lleó</t>
  </si>
  <si>
    <t>Castella-la Manxa</t>
  </si>
  <si>
    <t>Catalunya</t>
  </si>
  <si>
    <t>Com. Valenciana</t>
  </si>
  <si>
    <t>Extremadura</t>
  </si>
  <si>
    <t>Galícia</t>
  </si>
  <si>
    <t>Madrid</t>
  </si>
  <si>
    <t>Múrcia</t>
  </si>
  <si>
    <t>Navarra</t>
  </si>
  <si>
    <t>País Basc</t>
  </si>
  <si>
    <t>La Rioja</t>
  </si>
  <si>
    <t>Ceuta</t>
  </si>
  <si>
    <t>Melilla</t>
  </si>
  <si>
    <t>Quadre II-1.13. Taxes d'ocupació per comunitats autònomes (2019-2020)</t>
  </si>
  <si>
    <t>Comunitat Valenciana</t>
  </si>
  <si>
    <t>Quadre II-1.14. Taxa d'activitat, d'ocupació i d'atur per sexes i per grups d'edat a les Illes Balears (2019-2020)</t>
  </si>
  <si>
    <t>Activitat</t>
  </si>
  <si>
    <t>Ocupació</t>
  </si>
  <si>
    <t>Atur</t>
  </si>
  <si>
    <t>Var. 20-19 (abs.)</t>
  </si>
  <si>
    <t>Ambdós sexes</t>
  </si>
  <si>
    <t>16-19 anys</t>
  </si>
  <si>
    <t>20-24 anys</t>
  </si>
  <si>
    <t>25-54 anys</t>
  </si>
  <si>
    <t>55 i més anys</t>
  </si>
  <si>
    <t>Quadre II-1.15. Taxa d'ocupació dels joves menors de 30 anys per comunitats autònomes (2020)</t>
  </si>
  <si>
    <t>Ocupats &lt; 30 anys</t>
  </si>
  <si>
    <t>Població &lt; 30 anys</t>
  </si>
  <si>
    <t>Taxa d'ocupació</t>
  </si>
  <si>
    <t>Quadre II-1.16. Població d'entre 18 i 24 anys que no ha completat el nivell d'educació secundària, per comunitats autònomes (2020)</t>
  </si>
  <si>
    <t>UE 27</t>
  </si>
  <si>
    <t>Font: Las cifras de la educación en España, Ministeri d'Educació i Cultura</t>
  </si>
  <si>
    <t>http://estadisticas.mecd.gob.es/EducaJaxiPx/Tabla.htm?path=/laborales/epa/indi//l0/&amp;file=indi02.px&amp;type=pcaxis&amp;L=0</t>
  </si>
  <si>
    <t>Quadre II-1.17. Taxes d'atur per comunitats autònomes (2019-2020)</t>
  </si>
  <si>
    <t>Quadre II-1.18. Treballadors ocupats per situació laboral a les Illes Balears (2017-2020)</t>
  </si>
  <si>
    <t>%</t>
  </si>
  <si>
    <t>Total de treballadors</t>
  </si>
  <si>
    <t>Treballadors per compte propi: total</t>
  </si>
  <si>
    <t>Treballadors per compte propi: ocupador</t>
  </si>
  <si>
    <t>Treballador per compte propi: empresari sense assalariats o treballadors independents</t>
  </si>
  <si>
    <t>Treballadors per compte propi: membre de cooperativa</t>
  </si>
  <si>
    <t>Treballadors per compte propi: ajuda familiar</t>
  </si>
  <si>
    <t>Total assalariats</t>
  </si>
  <si>
    <t>Assalariats del sector públic</t>
  </si>
  <si>
    <t>Assalariats del sector privat</t>
  </si>
  <si>
    <t>Una altra situació</t>
  </si>
  <si>
    <t>* Situació professional actual i percentatge respecte a la mitjana anual.</t>
  </si>
  <si>
    <t>Quadre II-1.19. Índex d'estacionalitat a les Illes Balears per illa (2020)</t>
  </si>
  <si>
    <t>Treb. juliol</t>
  </si>
  <si>
    <t>Treb. des.</t>
  </si>
  <si>
    <t>% var. jul.-des.</t>
  </si>
  <si>
    <t>Quadre II-1.20. Assalariats (milers) per tipus de contracte i comunitat autònoma (2019-2020)</t>
  </si>
  <si>
    <t>Indefinit</t>
  </si>
  <si>
    <t>Temporal</t>
  </si>
  <si>
    <t>Val. absolut*</t>
  </si>
  <si>
    <t>Quadre II-1.21. Evolució dels demandants d'ocupació segons el col·lectiu (2014-2020)</t>
  </si>
  <si>
    <t>Ocupats</t>
  </si>
  <si>
    <t>Disp. limitada / Demanen ocup. espec.</t>
  </si>
  <si>
    <t>Demandants de feina sense ocupació</t>
  </si>
  <si>
    <t>Fixos discontinus</t>
  </si>
  <si>
    <t>Altres</t>
  </si>
  <si>
    <t>Altres no ocupats</t>
  </si>
  <si>
    <t>Atur registrat</t>
  </si>
  <si>
    <t>Font: SOIB</t>
  </si>
  <si>
    <t>Índex de rotació: nombre de contractes temporals dividit per persones contractades (amb contracte temporal)</t>
  </si>
  <si>
    <t>Índex de rotació (eix esquerra)</t>
  </si>
  <si>
    <t>Durada mitjana dels contractes temporals (dies)</t>
  </si>
  <si>
    <t>Quadre II-1.22. Dimensions i indicadors de qualitat del treball (2020)</t>
  </si>
  <si>
    <t>Dimensions</t>
  </si>
  <si>
    <t>Indicadors</t>
  </si>
  <si>
    <t>DIMENSIÓ 1.</t>
  </si>
  <si>
    <t>Retribucions salarials</t>
  </si>
  <si>
    <t>RETRIBUCIONS</t>
  </si>
  <si>
    <t>Guany mitjà anual</t>
  </si>
  <si>
    <t>% de pobl. en llars de baixa intensitat de treball</t>
  </si>
  <si>
    <t>Desigualtat salarial (ràtio 90/10)</t>
  </si>
  <si>
    <t>DIMENSIÓ 2.</t>
  </si>
  <si>
    <t>Seguretat</t>
  </si>
  <si>
    <t>SEGURETAT EN EL TREBALL</t>
  </si>
  <si>
    <t>Risc de quedar-se a l’atur</t>
  </si>
  <si>
    <t>% d'ocupats que cerquen feina per inseguretat</t>
  </si>
  <si>
    <t>Taxa neta cobertura prestacions per atur</t>
  </si>
  <si>
    <t>% de treballadors afectats per ERO</t>
  </si>
  <si>
    <t>Taxa de cobertura dels convenis col·lectius</t>
  </si>
  <si>
    <t>Modalitats laborals</t>
  </si>
  <si>
    <t>Taxa de temporalitat</t>
  </si>
  <si>
    <t>% de temporals involuntaris</t>
  </si>
  <si>
    <t>Taxa de parcialitat</t>
  </si>
  <si>
    <t>% de parcials involuntaris</t>
  </si>
  <si>
    <t>% de contractes fixos discontinus</t>
  </si>
  <si>
    <t>Subocupació</t>
  </si>
  <si>
    <t>DIMENSIÓ 3.</t>
  </si>
  <si>
    <t>Condicions de treball</t>
  </si>
  <si>
    <t>CONDICIONS LABORALS</t>
  </si>
  <si>
    <t>% d'ocupats que cerquen feina per millorar</t>
  </si>
  <si>
    <t>Desajustament de qualificacions</t>
  </si>
  <si>
    <t>Autonomia en el lloc de treball</t>
  </si>
  <si>
    <t>% d'ocupats que treballen més de 40 hores</t>
  </si>
  <si>
    <t>Hores extraordinàries per treballador</t>
  </si>
  <si>
    <t>Sinistralitat</t>
  </si>
  <si>
    <t>Incidència d’accidents laborals amb baixa</t>
  </si>
  <si>
    <t>Gravetat accidents amb baixa</t>
  </si>
  <si>
    <t>Incidència de malalties professionals</t>
  </si>
  <si>
    <t>Conciliació</t>
  </si>
  <si>
    <t>% d'ocupats treballen dissabte, diumenge, final de tarda o nit</t>
  </si>
  <si>
    <t>% d'ocupats que treballen al domicili particular</t>
  </si>
  <si>
    <t>% d'ocupats amb jornada continuada</t>
  </si>
  <si>
    <t>% d'ocupats amb jornada parcial voluntària</t>
  </si>
  <si>
    <t>Formació i promoció</t>
  </si>
  <si>
    <t>% d'ocupats que cursen estudis</t>
  </si>
  <si>
    <t>% de formació relacionada amb l’ocupació</t>
  </si>
  <si>
    <t>Participació empresarial en la formació</t>
  </si>
  <si>
    <t>Gènere</t>
  </si>
  <si>
    <t>Bretxa salarial D/H</t>
  </si>
  <si>
    <t>Risc de quedar-se a l’atur D/H</t>
  </si>
  <si>
    <t>Parcialitat involuntària D/H</t>
  </si>
  <si>
    <t>Temporalitat involuntària D/H</t>
  </si>
  <si>
    <t>Desajustament de qualificacions D/H</t>
  </si>
  <si>
    <t>% d'ocupats amb treball al domicili particular D/H</t>
  </si>
  <si>
    <t>% d'ocupats que cursen estudis D/H</t>
  </si>
  <si>
    <t>Font: Garcia, G.; Parellada, M.; Puiggròs, A.; Ribas, M. La Qualitat de treball a les Illes Balears, 2009-2018. Consell Econòmic i Social</t>
  </si>
  <si>
    <t>Quadre II-1.23. Ponderacions establertes en els diversos escenaris, IQT (2020)</t>
  </si>
  <si>
    <t>Dimensió</t>
  </si>
  <si>
    <t>Escenari base</t>
  </si>
  <si>
    <t>Escenari social</t>
  </si>
  <si>
    <t>Estabilitat</t>
  </si>
  <si>
    <t>Dimensió 1. Retribucions</t>
  </si>
  <si>
    <t>Dimensió 2. Seguretat en el treball</t>
  </si>
  <si>
    <t>Dimensió 3. Condicions laborals</t>
  </si>
  <si>
    <t>Quadre II-1.24. Rànquing d'IQT de les comunitats autònomes segons les ponderacions establertes (2009-2020)</t>
  </si>
  <si>
    <t>Escenari Base</t>
  </si>
  <si>
    <t>Escenari Social</t>
  </si>
  <si>
    <t>Escenari Estabilitat</t>
  </si>
  <si>
    <t>Canàries</t>
  </si>
  <si>
    <t>Font: Actualització de l'IQT a partir de la metodologia de Garcia, G.; Parellada, M.; Puiggròs, A.; Ribas, M. La Qualitat de treball a les Illes Balears, 2009-2018. Consell Econòmic i Social</t>
  </si>
  <si>
    <t>Nota: La regió amb els resultats més bons ocupa el primer lloc en el rànquing, mentre que la darrera regió (la que obté els pitjors resultats) té el valor 17.</t>
  </si>
  <si>
    <t>Quadre IIA–1.1. Treballadors assalariats, autònoms i empreses per activitat econòmica (CNAE 09) a les Illes Balears (2019–2020)</t>
  </si>
  <si>
    <t>Empreses</t>
  </si>
  <si>
    <t>Autònoms</t>
  </si>
  <si>
    <t>01. Agricultura, ramaderia, caça i serveis que s'hi relacionen</t>
  </si>
  <si>
    <t>02. Silvicultura i explotació forestal</t>
  </si>
  <si>
    <t>03. Pesca i aqüicultura</t>
  </si>
  <si>
    <t>05. Extracció d'antracita, hulla i lignit</t>
  </si>
  <si>
    <t>06. Extracció de petroli cru i gas natural</t>
  </si>
  <si>
    <t>08. Altres indústries extractives</t>
  </si>
  <si>
    <t>09. Activitats de suport a les indústries extractives</t>
  </si>
  <si>
    <t>10. Indústria de l'alimentació</t>
  </si>
  <si>
    <t>11. Fabricació de begudes</t>
  </si>
  <si>
    <t>13. Indústria tèxtil</t>
  </si>
  <si>
    <t>14. Confecció de peces de vestir</t>
  </si>
  <si>
    <t>15. Indústria del cuiro i del calçat</t>
  </si>
  <si>
    <t>16. Indústria de la fusta i del suro, excepte mobles; cistelleria i esparteria</t>
  </si>
  <si>
    <t>17. Indústria del paper</t>
  </si>
  <si>
    <t>18. Arts gràfiques i reproducció de suports enregistrats</t>
  </si>
  <si>
    <t>19. Coqueries i refinació de petroli</t>
  </si>
  <si>
    <t>20. Indústria química</t>
  </si>
  <si>
    <t>21. Fabricació de productes farmacèutics</t>
  </si>
  <si>
    <t>22. Fabricació de productes de cautxú i plàstic</t>
  </si>
  <si>
    <t>23. Fabricació d'altres productes minerals no metàl·lics</t>
  </si>
  <si>
    <t>24. Metal·lúrgia; fabricació de productes de ferro, acer i ferroaliatges</t>
  </si>
  <si>
    <t>25. Fabricació de productes metàl·lics, excepte maquinària i equip</t>
  </si>
  <si>
    <t>26. Fabricació de productes informàtics, electrònics i òptics</t>
  </si>
  <si>
    <t>27. Fabricació de material i equip elèctric</t>
  </si>
  <si>
    <t>28. Fabricació de maquinària i equip NCAA</t>
  </si>
  <si>
    <t>29. Fabricació de vehicles de motor, remolcs i semiremolcs</t>
  </si>
  <si>
    <t>30. Fabricació d'un altre tipus de material de transport</t>
  </si>
  <si>
    <t>31. Fabricació de mobles</t>
  </si>
  <si>
    <t>32. Altres indústries manufactureres</t>
  </si>
  <si>
    <t>33. Reparació i instal·lació de maquinària i equip</t>
  </si>
  <si>
    <t>35. Subministrament d'energia elèctrica, gas, vapor i aire condicionat</t>
  </si>
  <si>
    <t>36. Captació, depuració i distribució d'aigua</t>
  </si>
  <si>
    <t>37. Recollida i tractament d'aigües residuals</t>
  </si>
  <si>
    <t>38. Recollida, tractament i eliminació de residus; valorització</t>
  </si>
  <si>
    <t>39. Activitats de descontaminació i altres serveis de gestió de residus</t>
  </si>
  <si>
    <t>41. Construcció d'edificis</t>
  </si>
  <si>
    <t>42. Enginyeria civil</t>
  </si>
  <si>
    <t>43. Activitats de construcció especialitzada</t>
  </si>
  <si>
    <t>45. Venda i reparació de vehicles de motor i motocicletes</t>
  </si>
  <si>
    <t>46. Comerç a l'engròs i intermediaris del comerç, excepte de vehicles de motor</t>
  </si>
  <si>
    <t>47. Comerç al detall, excepte de vehicles de motor i motocicletes</t>
  </si>
  <si>
    <t>49. Transport terrestre i per canonades</t>
  </si>
  <si>
    <t>50. Transport marítim i per vies navegables interiors</t>
  </si>
  <si>
    <t>51. Transport aeri</t>
  </si>
  <si>
    <t>52. Emmagatzematge i activitats afins al transport</t>
  </si>
  <si>
    <t>53. Activitats postals i de correus</t>
  </si>
  <si>
    <t>55. Serveis d'allotjament</t>
  </si>
  <si>
    <t>56. Serveis de menjars i begudes</t>
  </si>
  <si>
    <t>58. Edició</t>
  </si>
  <si>
    <t>59. Activitats cinematogràfiques, de vídeo i de televisió, enregistrament de so i edició musical</t>
  </si>
  <si>
    <t>60. Activitats de programació i emissió de ràdio i televisió</t>
  </si>
  <si>
    <t>61. Telecomunicacions</t>
  </si>
  <si>
    <t>62. Programació, consultoria i altres activitats relacionades amb la informàtica</t>
  </si>
  <si>
    <t>63. Serveis d'informació</t>
  </si>
  <si>
    <t>64. Serveis financers, excepte assegurances i fons de pensions</t>
  </si>
  <si>
    <t>65. Assegurances, fons de pensions, excepte Seguretat Social obligatòria</t>
  </si>
  <si>
    <t>66. Activitats auxiliars dels serveis financers i de les assegurances</t>
  </si>
  <si>
    <t>68. Activitats immobiliàries</t>
  </si>
  <si>
    <t>69. Activitats jurídiques i de comptabilitat</t>
  </si>
  <si>
    <t>70. Activitats de les seus centrals; activitats de consultoria de gestió empresarial</t>
  </si>
  <si>
    <t>71. Serveis tècnics d'arquitectura i enginyeria; assaigs i anàlisis tècniques</t>
  </si>
  <si>
    <t>72. Investigació i desenvolupament</t>
  </si>
  <si>
    <t>73. Publicitat i estudis de mercat</t>
  </si>
  <si>
    <t>74. Altres activitats professionals, científiques i tècniques</t>
  </si>
  <si>
    <t>75. Activitats veterinàries</t>
  </si>
  <si>
    <t>77. Activitats de lloguer</t>
  </si>
  <si>
    <t>78. Activitats relacionades amb l'ocupació</t>
  </si>
  <si>
    <t>79. Activitats d'agències de viatges, operadors turístics, serveis de reserves</t>
  </si>
  <si>
    <t>80. Activitats de seguretat i investigació</t>
  </si>
  <si>
    <t>81. Serveis en edificis i activitats de jardineria</t>
  </si>
  <si>
    <t>82. Activitats administratives d'oficina i altres activitats auxiliars de les empreses</t>
  </si>
  <si>
    <t>84. Administració pública i defensa; Seguretat Social obligatòria</t>
  </si>
  <si>
    <t>85. Educació</t>
  </si>
  <si>
    <t>86. Activitats sanitàries</t>
  </si>
  <si>
    <t>87. Assistència en establiments residencials</t>
  </si>
  <si>
    <t>88. Activitats de serveis socials sense allotjament</t>
  </si>
  <si>
    <t>90. Activitats de creació, artístiques i espectacles</t>
  </si>
  <si>
    <t>91. Activitats de biblioteques, arxius, museus i altres activitats culturals</t>
  </si>
  <si>
    <t>92. Activitats de jocs d'atzar i apostes</t>
  </si>
  <si>
    <t>93. Activitats esportives, recreatives i d'entreteniment</t>
  </si>
  <si>
    <t>94. Activitats associatives</t>
  </si>
  <si>
    <t>95. Reparació d'ordinadors, efectes personals i articles d'ús domèstic</t>
  </si>
  <si>
    <t>96. Altres serveis personals</t>
  </si>
  <si>
    <t>97. Activitats de les llars que donen ocupació a personal domèstic</t>
  </si>
  <si>
    <t>99. Activitats d'organitzacions i organismes extraterritorials</t>
  </si>
  <si>
    <t>No tipificades</t>
  </si>
  <si>
    <t>Quadre IIA-1.2. Total d'afiliats estrangers (UE) a la Seguretat Social per nacionalitats i per règims a les Illes Balears (2020)</t>
  </si>
  <si>
    <t>General</t>
  </si>
  <si>
    <t>Agrari</t>
  </si>
  <si>
    <t>Mar</t>
  </si>
  <si>
    <t>Llar</t>
  </si>
  <si>
    <t>Total UE</t>
  </si>
  <si>
    <t>Itàlia</t>
  </si>
  <si>
    <t>Alemanya</t>
  </si>
  <si>
    <t>Romania</t>
  </si>
  <si>
    <t>Bulgària</t>
  </si>
  <si>
    <t>França</t>
  </si>
  <si>
    <t>Polònia</t>
  </si>
  <si>
    <t>Països Baixos</t>
  </si>
  <si>
    <t>Portugal</t>
  </si>
  <si>
    <t>Suècia</t>
  </si>
  <si>
    <t>Bèlgica</t>
  </si>
  <si>
    <t>Àustria</t>
  </si>
  <si>
    <t>Rep. Txeca</t>
  </si>
  <si>
    <t>Eslovàquia</t>
  </si>
  <si>
    <t>Hongria</t>
  </si>
  <si>
    <t>Irlanda</t>
  </si>
  <si>
    <t>Dinamarca</t>
  </si>
  <si>
    <t>Lituània</t>
  </si>
  <si>
    <t>Grècia</t>
  </si>
  <si>
    <t>Finlàndia</t>
  </si>
  <si>
    <t>Resta de països</t>
  </si>
  <si>
    <t>Quadre IIA-1.3. Total d'afiliats estrangers (fora de la UE) a la Seguretat Social per nacionalitats i per règims a les Illes Balears (2020)</t>
  </si>
  <si>
    <t>Total no EU</t>
  </si>
  <si>
    <t>Marroc</t>
  </si>
  <si>
    <t>Regne Unit</t>
  </si>
  <si>
    <t>Colòmbia</t>
  </si>
  <si>
    <t>Argentina</t>
  </si>
  <si>
    <t>Equador</t>
  </si>
  <si>
    <t>Xina</t>
  </si>
  <si>
    <t>Senegal</t>
  </si>
  <si>
    <t>Bolívia</t>
  </si>
  <si>
    <t>Paraguai</t>
  </si>
  <si>
    <t>Brasil</t>
  </si>
  <si>
    <t>Quadre IIA-1.4. Total d'afiliats estrangers per sectors d'activitat a les Illes Balears (règim general, mitjana 2019 i 2020)</t>
  </si>
  <si>
    <t>Mitjana 2019</t>
  </si>
  <si>
    <t>Mitjana 2020</t>
  </si>
  <si>
    <t>Absolut</t>
  </si>
  <si>
    <t>% sobre el total</t>
  </si>
  <si>
    <t>Agricultura, ramaderia, caça, silvicultura i pesca</t>
  </si>
  <si>
    <t>Indústries extractives</t>
  </si>
  <si>
    <t>Indústries manufactureres</t>
  </si>
  <si>
    <t>Subministrament d'energia elèctrica, gas, vapor i aire condicionat</t>
  </si>
  <si>
    <t>Subministrament d'aigua, activitats de sanejament, gestió de residus i descontaminació</t>
  </si>
  <si>
    <t>Comerç; reparació de vehicles de motor i bicicletes</t>
  </si>
  <si>
    <t>Transport i emmagatzematge</t>
  </si>
  <si>
    <t>Hoteleria</t>
  </si>
  <si>
    <t>Informació i comunicacions</t>
  </si>
  <si>
    <t>Activitats financeres i d'assegurances</t>
  </si>
  <si>
    <t>Activitats immobiliàries</t>
  </si>
  <si>
    <t>Activitats professionals científiques i tècniques</t>
  </si>
  <si>
    <t>Activitats administratives i serveis auxiliars</t>
  </si>
  <si>
    <t>Administració pública i defensa; Seguretat Social obligatòria</t>
  </si>
  <si>
    <t>Educació</t>
  </si>
  <si>
    <t>Activitats sanitàries i serveis centrals</t>
  </si>
  <si>
    <t>Activitats artístiques, recreatives i d'entreteniment</t>
  </si>
  <si>
    <t>Altres serveis</t>
  </si>
  <si>
    <t>Activitats de les llars com a ocupadors de personal domèstic i productor de béns i serveis per a ús propi</t>
  </si>
  <si>
    <t>Activitats d'organitzacions i organismes extraterritorials</t>
  </si>
  <si>
    <t>Sistema especial agrari</t>
  </si>
  <si>
    <t>Sistema especial de la llar</t>
  </si>
  <si>
    <t>Gen.</t>
  </si>
  <si>
    <t>Febr.</t>
  </si>
  <si>
    <t>Abr.</t>
  </si>
  <si>
    <t>Jul.</t>
  </si>
  <si>
    <t>Ag.</t>
  </si>
  <si>
    <t>Set.</t>
  </si>
  <si>
    <t>Oct.</t>
  </si>
  <si>
    <t>Nov.</t>
  </si>
  <si>
    <t>Des.</t>
  </si>
  <si>
    <t>Taxes d'activitat per nivell formatiu assolit a Espanya i a les Balears, 2020 (ambdós sexes)</t>
  </si>
  <si>
    <t>Analfabets</t>
  </si>
  <si>
    <t>Educació primària incompleta</t>
  </si>
  <si>
    <t>Educació primària completa</t>
  </si>
  <si>
    <t>Educació secundària 1a etapa</t>
  </si>
  <si>
    <t>Educació secundària 2a etapa (batx.)</t>
  </si>
  <si>
    <t>Actius</t>
  </si>
  <si>
    <t>Educació secundària 2a etapa (FP)</t>
  </si>
  <si>
    <t>Ambos sexos</t>
  </si>
  <si>
    <t>Hombres</t>
  </si>
  <si>
    <t>Mujeres</t>
  </si>
  <si>
    <t>Educació superior</t>
  </si>
  <si>
    <t>04 Balears, Illes</t>
  </si>
  <si>
    <t>Total Nacional</t>
  </si>
  <si>
    <t xml:space="preserve">    Total</t>
  </si>
  <si>
    <t xml:space="preserve">    Analfabetos</t>
  </si>
  <si>
    <t xml:space="preserve">    Estudios primarios incompletos</t>
  </si>
  <si>
    <t xml:space="preserve">    Educación primaria</t>
  </si>
  <si>
    <t xml:space="preserve">    Primera etapa de Educación Secundaria y similar</t>
  </si>
  <si>
    <t xml:space="preserve">    Segunda etapa de educación secundaria, con orientación general</t>
  </si>
  <si>
    <t xml:space="preserve">    Segunda etapa de educación secundaria con orientación profesional (incluye educación postsecundaria no superior)</t>
  </si>
  <si>
    <t xml:space="preserve">    Educación Superior</t>
  </si>
  <si>
    <t>Població 16 i més</t>
  </si>
  <si>
    <t>Font: EPA</t>
  </si>
  <si>
    <t>Taxes d'activitat per nivell formatiu assolit i gènere, 2020 (homes)</t>
  </si>
  <si>
    <t>Taxes d'activitat per nivell formatiu assolit i gènere, 2020 (dones)</t>
  </si>
  <si>
    <t>Analfabetes</t>
  </si>
  <si>
    <t>Diferències d'atur per gènere i per comunitats autònomes (2020) (diferència entre les taxes d'atur femení i masculí a cada comunitat autònoma)</t>
  </si>
  <si>
    <t xml:space="preserve"> </t>
  </si>
  <si>
    <t>2020</t>
  </si>
  <si>
    <t>01 Andalucía</t>
  </si>
  <si>
    <t>02 Aragón</t>
  </si>
  <si>
    <t>03 Asturias, Principado de</t>
  </si>
  <si>
    <t>05 Canarias</t>
  </si>
  <si>
    <t>06 Cantabria</t>
  </si>
  <si>
    <t>07 Castilla y León</t>
  </si>
  <si>
    <t>08 Castilla - La Mancha</t>
  </si>
  <si>
    <t>09 Cataluña</t>
  </si>
  <si>
    <t>10 Comunitat Valenciana</t>
  </si>
  <si>
    <t>11 Extremadura</t>
  </si>
  <si>
    <t>12 Galicia</t>
  </si>
  <si>
    <t>13 Madrid, Comunidad de</t>
  </si>
  <si>
    <t>14 Murcia, Región de</t>
  </si>
  <si>
    <t>15 Navarra, Comunidad Foral de</t>
  </si>
  <si>
    <t>16 País Vasco</t>
  </si>
  <si>
    <t>17 Rioja, La</t>
  </si>
  <si>
    <t>18 Ceuta</t>
  </si>
  <si>
    <t>19 Melilla</t>
  </si>
  <si>
    <t>Evolució de l'atur: Espanya-Illes Balears (diferència de les taxes trimestrals interanuals, 2016-2020)</t>
  </si>
  <si>
    <t>Balears</t>
  </si>
  <si>
    <t>2014TI</t>
  </si>
  <si>
    <t>2014TII</t>
  </si>
  <si>
    <t>2014TIII</t>
  </si>
  <si>
    <t>2014TIV</t>
  </si>
  <si>
    <t>2017T1</t>
  </si>
  <si>
    <t>2015TI</t>
  </si>
  <si>
    <t>2017T2</t>
  </si>
  <si>
    <t>2015TII</t>
  </si>
  <si>
    <t>2017T3</t>
  </si>
  <si>
    <t>2015TIII</t>
  </si>
  <si>
    <t>2017T4</t>
  </si>
  <si>
    <t>2015TIV</t>
  </si>
  <si>
    <t>2018T1</t>
  </si>
  <si>
    <t>2016TI</t>
  </si>
  <si>
    <t>2018T2</t>
  </si>
  <si>
    <t>2016TII</t>
  </si>
  <si>
    <t>2018T3</t>
  </si>
  <si>
    <t>2016TIII</t>
  </si>
  <si>
    <t>2018T4</t>
  </si>
  <si>
    <t>2016TIV</t>
  </si>
  <si>
    <t>2019T1</t>
  </si>
  <si>
    <t>2017TI</t>
  </si>
  <si>
    <t>2019T2</t>
  </si>
  <si>
    <t>2017TII</t>
  </si>
  <si>
    <t>2019T3</t>
  </si>
  <si>
    <t>2017TIII</t>
  </si>
  <si>
    <t>2019T4</t>
  </si>
  <si>
    <t>2017TIV</t>
  </si>
  <si>
    <t xml:space="preserve">    2020T1</t>
  </si>
  <si>
    <t>2018TI</t>
  </si>
  <si>
    <t xml:space="preserve">    2020T2</t>
  </si>
  <si>
    <t>2018TII</t>
  </si>
  <si>
    <t xml:space="preserve">    2020T3</t>
  </si>
  <si>
    <t>2018TIII</t>
  </si>
  <si>
    <t xml:space="preserve">    2020T4</t>
  </si>
  <si>
    <t>2018TIV</t>
  </si>
  <si>
    <t>2019TI</t>
  </si>
  <si>
    <t>2019TII</t>
  </si>
  <si>
    <t>2019TIII</t>
  </si>
  <si>
    <t>2019TIV</t>
  </si>
  <si>
    <t>2020TI</t>
  </si>
  <si>
    <t>2020TII</t>
  </si>
  <si>
    <t>2020TIII</t>
  </si>
  <si>
    <t>2020TIV</t>
  </si>
  <si>
    <t>Quadre IIA-1.5. Rànquing dels indicadors de qualitat del treball de les comunitats autònomes segons les dimensions establertes (2020)</t>
  </si>
  <si>
    <t>Dimensió 1: Retribucions salarials</t>
  </si>
  <si>
    <t>Quadre IIA-1.6. Rànquing dels indicadors de qualitat del treball de les comunitats autònomes segons les dimensions establertes (2020)</t>
  </si>
  <si>
    <t>Dimensió 2: Seguretat en el treball. Seguretat.</t>
  </si>
  <si>
    <t>Quadre IIA-1.7. Rànquing dels indicadors de qualitat del treball de les comunitats autònomes segons les dimensions establertes (2020)</t>
  </si>
  <si>
    <t>Dimensió 2: Seguretat en en el treball. Modalitats laborals</t>
  </si>
  <si>
    <t>Quadre IIA-1.8. Rànquing dels indicadors de qualitat del treball de les comunitats autònomes segons les dimensions establertes (2020)</t>
  </si>
  <si>
    <t>Dimensió 3: Condicions laborals. Condicions de treball</t>
  </si>
  <si>
    <t>% d'ocupats que treballen més de 40 h</t>
  </si>
  <si>
    <t>Quadre IIA-1.9. Rànquing dels indicadors de qualitat del treball de les comunitats autònomes segons les dimensions establertes (2020)</t>
  </si>
  <si>
    <t>Dimensió 3: Condicions laborals. Sinistralitat</t>
  </si>
  <si>
    <t>Gravetat d'accidents amb baixa</t>
  </si>
  <si>
    <t>Quadre IIA-1.10. Rànquing dels indicadors de qualitat del treball de les comunitats autònomes segons les dimensions establertes (2020)</t>
  </si>
  <si>
    <t>Dimensió 3: Condicions laborals. Conciliació</t>
  </si>
  <si>
    <t>% d'ocupats que treballen ds., dg., final de tarda o nit</t>
  </si>
  <si>
    <t>% d'ocupats en jornada continuada</t>
  </si>
  <si>
    <t>Quadre IIA-1.11. Rànquing dels indicadors de qualitat del treball de les comunitats autònomes segons les dimensions establertes (2020)</t>
  </si>
  <si>
    <t>Dimensió 3: Condicions laborals. Formació i promoció</t>
  </si>
  <si>
    <t>Quadre IIA-1.12. Rànquing dels indicadors de qualitat del treball de les comunitats autònomes segons les dimensions establertes (2020)</t>
  </si>
  <si>
    <t>Dimensió 3: Condicions laborals. Gènere</t>
  </si>
  <si>
    <t>Índex de quadres i gràfics II-1. Panorama general del mercat de treball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</si>
</sst>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0.000"/>
    <numFmt numFmtId="166" formatCode="0.0"/>
    <numFmt numFmtId="167" formatCode="#,##0.0"/>
    <numFmt numFmtId="168" formatCode="_-* #,##0.00\ _P_t_s_-;\-* #,##0.00\ _P_t_s_-;_-* \-??\ _P_t_s_-;_-@_-"/>
    <numFmt numFmtId="169" formatCode="0.0_ ;\-0.0\ "/>
  </numFmts>
  <fonts count="2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FFFFFF"/>
      <name val="Arial"/>
      <family val="2"/>
      <charset val="1"/>
    </font>
    <font>
      <u/>
      <sz val="10"/>
      <color rgb="FF0563C1"/>
      <name val="Arial"/>
      <family val="2"/>
      <charset val="1"/>
    </font>
    <font>
      <sz val="10"/>
      <color rgb="FF000000"/>
      <name val="Arial"/>
      <family val="2"/>
      <charset val="1"/>
    </font>
    <font>
      <sz val="8"/>
      <name val="Arial"/>
      <family val="2"/>
      <charset val="1"/>
    </font>
    <font>
      <b/>
      <sz val="8"/>
      <color rgb="FFFFFFFF"/>
      <name val="Arial"/>
      <family val="2"/>
      <charset val="1"/>
    </font>
    <font>
      <b/>
      <sz val="8"/>
      <name val="Arial"/>
      <family val="2"/>
      <charset val="1"/>
    </font>
    <font>
      <sz val="8"/>
      <color rgb="FF000000"/>
      <name val="Arial"/>
      <family val="2"/>
      <charset val="1"/>
    </font>
    <font>
      <i/>
      <sz val="8"/>
      <name val="Arial"/>
      <family val="2"/>
      <charset val="1"/>
    </font>
    <font>
      <b/>
      <sz val="8"/>
      <color rgb="FF000000"/>
      <name val="Arial"/>
      <family val="2"/>
      <charset val="1"/>
    </font>
    <font>
      <i/>
      <sz val="8"/>
      <color rgb="FF000000"/>
      <name val="Arial"/>
      <family val="2"/>
      <charset val="1"/>
    </font>
    <font>
      <sz val="8"/>
      <color rgb="FFFF0000"/>
      <name val="Arial"/>
      <family val="2"/>
      <charset val="1"/>
    </font>
    <font>
      <b/>
      <sz val="8"/>
      <color rgb="FFFF0000"/>
      <name val="Arial"/>
      <family val="2"/>
      <charset val="1"/>
    </font>
    <font>
      <sz val="8"/>
      <color rgb="FFFFFFFF"/>
      <name val="Arial"/>
      <family val="2"/>
      <charset val="1"/>
    </font>
    <font>
      <sz val="11"/>
      <name val="LegacySanITCBoo"/>
      <family val="2"/>
      <charset val="1"/>
    </font>
    <font>
      <b/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sz val="9"/>
      <name val="Arial"/>
      <family val="2"/>
      <charset val="1"/>
    </font>
    <font>
      <sz val="10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A6A6A6"/>
        <bgColor rgb="FFB2B2B2"/>
      </patternFill>
    </fill>
    <fill>
      <patternFill patternType="solid">
        <fgColor rgb="FF808080"/>
        <bgColor rgb="FF878787"/>
      </patternFill>
    </fill>
    <fill>
      <patternFill patternType="solid">
        <fgColor rgb="FFFFCC00"/>
        <bgColor rgb="FFFFC000"/>
      </patternFill>
    </fill>
    <fill>
      <patternFill patternType="solid">
        <fgColor rgb="FFC0C0C0"/>
        <bgColor rgb="FFBFBFBF"/>
      </patternFill>
    </fill>
    <fill>
      <patternFill patternType="solid">
        <fgColor rgb="FFFFC000"/>
        <bgColor rgb="FFFFCC00"/>
      </patternFill>
    </fill>
    <fill>
      <patternFill patternType="solid">
        <fgColor rgb="FFB2B2B2"/>
        <bgColor rgb="FFA6A6A6"/>
      </patternFill>
    </fill>
    <fill>
      <patternFill patternType="solid">
        <fgColor rgb="FFDDDDDD"/>
        <bgColor rgb="FFDDEEEC"/>
      </patternFill>
    </fill>
    <fill>
      <patternFill patternType="solid">
        <fgColor rgb="FF89BEBA"/>
        <bgColor rgb="FF8FAADC"/>
      </patternFill>
    </fill>
    <fill>
      <patternFill patternType="solid">
        <fgColor rgb="FFDDEEEC"/>
        <bgColor rgb="FFF3F4F7"/>
      </patternFill>
    </fill>
    <fill>
      <patternFill patternType="solid">
        <fgColor rgb="FFF3F4F7"/>
        <bgColor rgb="FFFFFFFF"/>
      </patternFill>
    </fill>
    <fill>
      <patternFill patternType="solid">
        <fgColor rgb="FFBFBFBF"/>
        <bgColor rgb="FFC0C0C0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168" fontId="20" fillId="0" borderId="0" applyBorder="0" applyProtection="0"/>
    <xf numFmtId="9" fontId="20" fillId="0" borderId="0" applyBorder="0" applyProtection="0"/>
    <xf numFmtId="0" fontId="3" fillId="0" borderId="0" applyBorder="0" applyProtection="0"/>
    <xf numFmtId="9" fontId="20" fillId="0" borderId="0" applyBorder="0" applyProtection="0"/>
    <xf numFmtId="9" fontId="20" fillId="0" borderId="0" applyBorder="0" applyProtection="0"/>
  </cellStyleXfs>
  <cellXfs count="252">
    <xf numFmtId="0" fontId="0" fillId="0" borderId="0" xfId="0"/>
    <xf numFmtId="0" fontId="5" fillId="0" borderId="0" xfId="0" applyFont="1"/>
    <xf numFmtId="0" fontId="7" fillId="4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right" vertical="center"/>
    </xf>
    <xf numFmtId="164" fontId="0" fillId="0" borderId="0" xfId="0" applyNumberFormat="1"/>
    <xf numFmtId="164" fontId="5" fillId="0" borderId="3" xfId="0" applyNumberFormat="1" applyFont="1" applyBorder="1" applyAlignment="1">
      <alignment horizontal="right" vertical="center"/>
    </xf>
    <xf numFmtId="165" fontId="8" fillId="0" borderId="2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left" vertical="center" wrapText="1"/>
    </xf>
    <xf numFmtId="164" fontId="5" fillId="0" borderId="5" xfId="0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horizontal="right" vertical="center"/>
    </xf>
    <xf numFmtId="0" fontId="5" fillId="0" borderId="0" xfId="0" applyFont="1" applyBorder="1"/>
    <xf numFmtId="164" fontId="5" fillId="0" borderId="7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center"/>
    </xf>
    <xf numFmtId="0" fontId="5" fillId="0" borderId="2" xfId="0" applyFont="1" applyBorder="1"/>
    <xf numFmtId="0" fontId="5" fillId="4" borderId="2" xfId="0" applyFont="1" applyFill="1" applyBorder="1" applyAlignment="1">
      <alignment horizontal="center"/>
    </xf>
    <xf numFmtId="0" fontId="7" fillId="5" borderId="2" xfId="0" applyFont="1" applyFill="1" applyBorder="1"/>
    <xf numFmtId="3" fontId="7" fillId="5" borderId="2" xfId="0" applyNumberFormat="1" applyFont="1" applyFill="1" applyBorder="1" applyAlignment="1">
      <alignment horizontal="right"/>
    </xf>
    <xf numFmtId="3" fontId="0" fillId="0" borderId="0" xfId="0" applyNumberFormat="1"/>
    <xf numFmtId="164" fontId="20" fillId="0" borderId="0" xfId="2" applyNumberFormat="1" applyBorder="1" applyProtection="1"/>
    <xf numFmtId="3" fontId="5" fillId="0" borderId="2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2" applyNumberFormat="1" applyFont="1" applyBorder="1" applyAlignment="1" applyProtection="1"/>
    <xf numFmtId="0" fontId="8" fillId="0" borderId="2" xfId="0" applyFont="1" applyBorder="1" applyAlignment="1"/>
    <xf numFmtId="0" fontId="5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166" fontId="8" fillId="0" borderId="2" xfId="0" applyNumberFormat="1" applyFont="1" applyBorder="1" applyAlignment="1">
      <alignment horizontal="right" vertical="center"/>
    </xf>
    <xf numFmtId="166" fontId="8" fillId="0" borderId="2" xfId="2" applyNumberFormat="1" applyFont="1" applyBorder="1" applyAlignment="1" applyProtection="1">
      <alignment horizontal="right" vertical="center"/>
    </xf>
    <xf numFmtId="0" fontId="10" fillId="5" borderId="2" xfId="0" applyFont="1" applyFill="1" applyBorder="1" applyAlignment="1">
      <alignment horizontal="left"/>
    </xf>
    <xf numFmtId="3" fontId="10" fillId="5" borderId="2" xfId="0" applyNumberFormat="1" applyFont="1" applyFill="1" applyBorder="1" applyAlignment="1">
      <alignment horizontal="right" vertical="center"/>
    </xf>
    <xf numFmtId="166" fontId="10" fillId="5" borderId="2" xfId="2" applyNumberFormat="1" applyFont="1" applyFill="1" applyBorder="1" applyAlignment="1" applyProtection="1">
      <alignment horizontal="right" vertical="center"/>
    </xf>
    <xf numFmtId="0" fontId="12" fillId="0" borderId="0" xfId="0" applyFont="1"/>
    <xf numFmtId="0" fontId="5" fillId="0" borderId="2" xfId="0" applyFont="1" applyBorder="1" applyAlignment="1">
      <alignment horizontal="left"/>
    </xf>
    <xf numFmtId="164" fontId="5" fillId="0" borderId="2" xfId="0" applyNumberFormat="1" applyFont="1" applyBorder="1" applyAlignment="1">
      <alignment horizontal="right"/>
    </xf>
    <xf numFmtId="164" fontId="5" fillId="0" borderId="0" xfId="0" applyNumberFormat="1" applyFont="1"/>
    <xf numFmtId="0" fontId="5" fillId="0" borderId="0" xfId="0" applyFont="1" applyAlignment="1">
      <alignment horizontal="left"/>
    </xf>
    <xf numFmtId="164" fontId="5" fillId="0" borderId="0" xfId="0" applyNumberFormat="1" applyFont="1" applyAlignment="1"/>
    <xf numFmtId="1" fontId="5" fillId="0" borderId="0" xfId="0" applyNumberFormat="1" applyFont="1" applyAlignment="1"/>
    <xf numFmtId="3" fontId="5" fillId="0" borderId="0" xfId="0" applyNumberFormat="1" applyFont="1" applyAlignment="1"/>
    <xf numFmtId="1" fontId="0" fillId="0" borderId="0" xfId="0" applyNumberFormat="1"/>
    <xf numFmtId="0" fontId="5" fillId="0" borderId="2" xfId="0" applyFont="1" applyBorder="1" applyProtection="1"/>
    <xf numFmtId="0" fontId="7" fillId="5" borderId="2" xfId="0" applyFont="1" applyFill="1" applyBorder="1" applyAlignment="1">
      <alignment horizontal="left"/>
    </xf>
    <xf numFmtId="3" fontId="7" fillId="5" borderId="2" xfId="0" applyNumberFormat="1" applyFont="1" applyFill="1" applyBorder="1" applyAlignment="1">
      <alignment horizontal="center"/>
    </xf>
    <xf numFmtId="166" fontId="7" fillId="5" borderId="2" xfId="0" applyNumberFormat="1" applyFont="1" applyFill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166" fontId="5" fillId="0" borderId="2" xfId="0" applyNumberFormat="1" applyFont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wrapText="1"/>
    </xf>
    <xf numFmtId="3" fontId="7" fillId="5" borderId="2" xfId="0" applyNumberFormat="1" applyFont="1" applyFill="1" applyBorder="1" applyAlignment="1">
      <alignment horizontal="center" vertical="center"/>
    </xf>
    <xf numFmtId="167" fontId="7" fillId="5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/>
    </xf>
    <xf numFmtId="1" fontId="5" fillId="0" borderId="0" xfId="0" applyNumberFormat="1" applyFont="1"/>
    <xf numFmtId="0" fontId="8" fillId="0" borderId="2" xfId="0" applyFont="1" applyBorder="1"/>
    <xf numFmtId="3" fontId="5" fillId="0" borderId="2" xfId="1" applyNumberFormat="1" applyFont="1" applyBorder="1" applyAlignment="1" applyProtection="1">
      <alignment horizontal="right" vertical="center"/>
    </xf>
    <xf numFmtId="4" fontId="5" fillId="0" borderId="2" xfId="0" applyNumberFormat="1" applyFont="1" applyBorder="1" applyAlignment="1">
      <alignment horizontal="right" vertical="center"/>
    </xf>
    <xf numFmtId="2" fontId="5" fillId="0" borderId="2" xfId="0" applyNumberFormat="1" applyFont="1" applyBorder="1" applyAlignment="1">
      <alignment horizontal="right" vertical="center"/>
    </xf>
    <xf numFmtId="3" fontId="5" fillId="0" borderId="2" xfId="1" applyNumberFormat="1" applyFont="1" applyBorder="1" applyAlignment="1" applyProtection="1">
      <alignment horizontal="right"/>
    </xf>
    <xf numFmtId="4" fontId="5" fillId="0" borderId="2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0" fontId="10" fillId="5" borderId="2" xfId="0" applyFont="1" applyFill="1" applyBorder="1" applyAlignment="1"/>
    <xf numFmtId="3" fontId="7" fillId="5" borderId="2" xfId="1" applyNumberFormat="1" applyFont="1" applyFill="1" applyBorder="1" applyAlignment="1" applyProtection="1">
      <alignment horizontal="right"/>
    </xf>
    <xf numFmtId="4" fontId="7" fillId="5" borderId="2" xfId="0" applyNumberFormat="1" applyFont="1" applyFill="1" applyBorder="1" applyAlignment="1">
      <alignment horizontal="right"/>
    </xf>
    <xf numFmtId="2" fontId="7" fillId="5" borderId="2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center"/>
    </xf>
    <xf numFmtId="166" fontId="7" fillId="5" borderId="2" xfId="0" applyNumberFormat="1" applyFont="1" applyFill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166" fontId="5" fillId="0" borderId="2" xfId="0" applyNumberFormat="1" applyFont="1" applyBorder="1" applyAlignment="1">
      <alignment horizontal="right" vertical="center"/>
    </xf>
    <xf numFmtId="3" fontId="7" fillId="5" borderId="2" xfId="0" applyNumberFormat="1" applyFont="1" applyFill="1" applyBorder="1" applyAlignment="1">
      <alignment horizontal="right" vertical="center"/>
    </xf>
    <xf numFmtId="166" fontId="7" fillId="5" borderId="2" xfId="0" applyNumberFormat="1" applyFont="1" applyFill="1" applyBorder="1" applyAlignment="1">
      <alignment horizontal="right" vertical="center"/>
    </xf>
    <xf numFmtId="0" fontId="5" fillId="0" borderId="0" xfId="0" applyFont="1" applyAlignment="1"/>
    <xf numFmtId="0" fontId="7" fillId="0" borderId="2" xfId="0" applyFont="1" applyBorder="1" applyAlignment="1">
      <alignment horizontal="left"/>
    </xf>
    <xf numFmtId="166" fontId="5" fillId="0" borderId="0" xfId="2" applyNumberFormat="1" applyFont="1" applyBorder="1" applyAlignment="1" applyProtection="1"/>
    <xf numFmtId="0" fontId="7" fillId="7" borderId="2" xfId="0" applyFont="1" applyFill="1" applyBorder="1" applyAlignment="1">
      <alignment horizontal="left"/>
    </xf>
    <xf numFmtId="3" fontId="7" fillId="7" borderId="2" xfId="0" applyNumberFormat="1" applyFont="1" applyFill="1" applyBorder="1" applyAlignment="1">
      <alignment horizontal="center"/>
    </xf>
    <xf numFmtId="166" fontId="7" fillId="7" borderId="2" xfId="0" applyNumberFormat="1" applyFont="1" applyFill="1" applyBorder="1" applyAlignment="1">
      <alignment horizontal="center"/>
    </xf>
    <xf numFmtId="9" fontId="20" fillId="0" borderId="0" xfId="5" applyBorder="1" applyProtection="1"/>
    <xf numFmtId="0" fontId="9" fillId="0" borderId="0" xfId="5" applyNumberFormat="1" applyFont="1" applyBorder="1" applyProtection="1"/>
    <xf numFmtId="0" fontId="7" fillId="0" borderId="0" xfId="5" applyNumberFormat="1" applyFont="1" applyBorder="1" applyProtection="1"/>
    <xf numFmtId="0" fontId="7" fillId="0" borderId="2" xfId="0" applyFont="1" applyBorder="1"/>
    <xf numFmtId="0" fontId="7" fillId="0" borderId="0" xfId="0" applyFont="1" applyAlignment="1">
      <alignment horizontal="center" vertical="center"/>
    </xf>
    <xf numFmtId="167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/>
    <xf numFmtId="2" fontId="5" fillId="0" borderId="0" xfId="0" applyNumberFormat="1" applyFont="1"/>
    <xf numFmtId="0" fontId="5" fillId="0" borderId="2" xfId="0" applyFont="1" applyBorder="1" applyAlignment="1"/>
    <xf numFmtId="166" fontId="5" fillId="0" borderId="0" xfId="0" applyNumberFormat="1" applyFont="1" applyBorder="1" applyAlignment="1"/>
    <xf numFmtId="0" fontId="7" fillId="0" borderId="0" xfId="0" applyFont="1" applyBorder="1" applyAlignment="1">
      <alignment horizontal="left"/>
    </xf>
    <xf numFmtId="166" fontId="7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166" fontId="5" fillId="0" borderId="0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indent="1"/>
    </xf>
    <xf numFmtId="166" fontId="7" fillId="0" borderId="2" xfId="0" applyNumberFormat="1" applyFont="1" applyBorder="1" applyAlignment="1">
      <alignment horizontal="center" vertical="center"/>
    </xf>
    <xf numFmtId="166" fontId="5" fillId="0" borderId="0" xfId="0" applyNumberFormat="1" applyFont="1" applyAlignment="1"/>
    <xf numFmtId="3" fontId="10" fillId="5" borderId="2" xfId="5" applyNumberFormat="1" applyFont="1" applyFill="1" applyBorder="1" applyAlignment="1" applyProtection="1">
      <alignment horizontal="right" vertical="center"/>
    </xf>
    <xf numFmtId="167" fontId="7" fillId="5" borderId="2" xfId="5" applyNumberFormat="1" applyFont="1" applyFill="1" applyBorder="1" applyAlignment="1" applyProtection="1">
      <alignment horizontal="right" vertical="center"/>
    </xf>
    <xf numFmtId="3" fontId="8" fillId="0" borderId="2" xfId="5" applyNumberFormat="1" applyFont="1" applyBorder="1" applyAlignment="1" applyProtection="1">
      <alignment horizontal="right" vertical="center"/>
    </xf>
    <xf numFmtId="167" fontId="5" fillId="0" borderId="2" xfId="5" applyNumberFormat="1" applyFont="1" applyBorder="1" applyAlignment="1" applyProtection="1">
      <alignment horizontal="right" vertical="center"/>
    </xf>
    <xf numFmtId="0" fontId="13" fillId="8" borderId="2" xfId="0" applyFont="1" applyFill="1" applyBorder="1"/>
    <xf numFmtId="167" fontId="13" fillId="8" borderId="2" xfId="0" applyNumberFormat="1" applyFont="1" applyFill="1" applyBorder="1" applyAlignment="1">
      <alignment horizontal="right" vertical="center"/>
    </xf>
    <xf numFmtId="0" fontId="13" fillId="8" borderId="2" xfId="0" applyFont="1" applyFill="1" applyBorder="1" applyAlignment="1">
      <alignment horizontal="right" vertical="center"/>
    </xf>
    <xf numFmtId="166" fontId="13" fillId="8" borderId="2" xfId="0" applyNumberFormat="1" applyFont="1" applyFill="1" applyBorder="1" applyAlignment="1">
      <alignment horizontal="right" vertical="center"/>
    </xf>
    <xf numFmtId="0" fontId="5" fillId="0" borderId="0" xfId="0" applyFont="1" applyBorder="1"/>
    <xf numFmtId="167" fontId="7" fillId="5" borderId="2" xfId="0" applyNumberFormat="1" applyFont="1" applyFill="1" applyBorder="1" applyAlignment="1">
      <alignment horizontal="right" vertical="center"/>
    </xf>
    <xf numFmtId="167" fontId="5" fillId="0" borderId="0" xfId="0" applyNumberFormat="1" applyFont="1" applyBorder="1" applyAlignment="1">
      <alignment horizontal="right" vertical="center"/>
    </xf>
    <xf numFmtId="166" fontId="5" fillId="0" borderId="0" xfId="0" applyNumberFormat="1" applyFont="1" applyBorder="1" applyAlignment="1">
      <alignment horizontal="right" vertical="center"/>
    </xf>
    <xf numFmtId="167" fontId="5" fillId="0" borderId="2" xfId="0" applyNumberFormat="1" applyFont="1" applyBorder="1" applyAlignment="1">
      <alignment horizontal="right" vertical="center"/>
    </xf>
    <xf numFmtId="0" fontId="7" fillId="0" borderId="0" xfId="0" applyFont="1" applyBorder="1"/>
    <xf numFmtId="167" fontId="7" fillId="0" borderId="0" xfId="0" applyNumberFormat="1" applyFont="1" applyBorder="1" applyAlignment="1">
      <alignment horizontal="right" vertical="center"/>
    </xf>
    <xf numFmtId="166" fontId="7" fillId="0" borderId="0" xfId="0" applyNumberFormat="1" applyFont="1" applyBorder="1" applyAlignment="1">
      <alignment horizontal="right" vertical="center"/>
    </xf>
    <xf numFmtId="0" fontId="3" fillId="0" borderId="0" xfId="3" applyFont="1" applyBorder="1" applyAlignment="1" applyProtection="1"/>
    <xf numFmtId="2" fontId="5" fillId="0" borderId="0" xfId="0" applyNumberFormat="1" applyFont="1" applyAlignment="1"/>
    <xf numFmtId="0" fontId="7" fillId="5" borderId="2" xfId="0" applyFont="1" applyFill="1" applyBorder="1" applyAlignment="1"/>
    <xf numFmtId="169" fontId="7" fillId="5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/>
    <xf numFmtId="169" fontId="7" fillId="0" borderId="2" xfId="0" applyNumberFormat="1" applyFont="1" applyBorder="1" applyAlignment="1">
      <alignment horizontal="right" vertical="center"/>
    </xf>
    <xf numFmtId="166" fontId="7" fillId="0" borderId="2" xfId="0" applyNumberFormat="1" applyFont="1" applyBorder="1" applyAlignment="1">
      <alignment horizontal="right" vertical="center"/>
    </xf>
    <xf numFmtId="169" fontId="5" fillId="0" borderId="2" xfId="0" applyNumberFormat="1" applyFont="1" applyBorder="1" applyAlignment="1">
      <alignment horizontal="right" vertical="center"/>
    </xf>
    <xf numFmtId="169" fontId="5" fillId="0" borderId="0" xfId="0" applyNumberFormat="1" applyFont="1" applyAlignment="1"/>
    <xf numFmtId="0" fontId="5" fillId="0" borderId="2" xfId="5" applyNumberFormat="1" applyFont="1" applyBorder="1" applyProtection="1"/>
    <xf numFmtId="0" fontId="7" fillId="5" borderId="2" xfId="5" applyNumberFormat="1" applyFont="1" applyFill="1" applyBorder="1" applyProtection="1"/>
    <xf numFmtId="0" fontId="14" fillId="0" borderId="0" xfId="0" applyFont="1" applyBorder="1" applyAlignment="1"/>
    <xf numFmtId="0" fontId="5" fillId="0" borderId="2" xfId="0" applyFont="1" applyBorder="1" applyAlignment="1">
      <alignment horizontal="left" vertical="center"/>
    </xf>
    <xf numFmtId="0" fontId="8" fillId="0" borderId="0" xfId="0" applyFont="1"/>
    <xf numFmtId="0" fontId="7" fillId="5" borderId="2" xfId="0" applyFont="1" applyFill="1" applyBorder="1" applyAlignment="1">
      <alignment horizontal="left" vertical="center"/>
    </xf>
    <xf numFmtId="0" fontId="15" fillId="0" borderId="0" xfId="0" applyFont="1"/>
    <xf numFmtId="2" fontId="15" fillId="0" borderId="0" xfId="0" applyNumberFormat="1" applyFont="1"/>
    <xf numFmtId="0" fontId="6" fillId="3" borderId="4" xfId="0" applyFont="1" applyFill="1" applyBorder="1" applyAlignment="1"/>
    <xf numFmtId="0" fontId="6" fillId="3" borderId="6" xfId="0" applyFont="1" applyFill="1" applyBorder="1" applyAlignment="1"/>
    <xf numFmtId="0" fontId="10" fillId="0" borderId="3" xfId="0" applyFont="1" applyBorder="1" applyAlignment="1"/>
    <xf numFmtId="0" fontId="10" fillId="0" borderId="3" xfId="0" applyFont="1" applyBorder="1" applyAlignment="1">
      <alignment horizontal="justify"/>
    </xf>
    <xf numFmtId="0" fontId="10" fillId="0" borderId="9" xfId="0" applyFont="1" applyBorder="1" applyAlignment="1"/>
    <xf numFmtId="0" fontId="8" fillId="0" borderId="9" xfId="0" applyFont="1" applyBorder="1" applyAlignment="1">
      <alignment horizontal="justify"/>
    </xf>
    <xf numFmtId="0" fontId="5" fillId="0" borderId="9" xfId="0" applyFont="1" applyBorder="1" applyAlignment="1"/>
    <xf numFmtId="0" fontId="5" fillId="0" borderId="7" xfId="0" applyFont="1" applyBorder="1" applyAlignment="1"/>
    <xf numFmtId="0" fontId="8" fillId="0" borderId="7" xfId="0" applyFont="1" applyBorder="1" applyAlignment="1">
      <alignment horizontal="justify"/>
    </xf>
    <xf numFmtId="0" fontId="10" fillId="0" borderId="10" xfId="0" applyFont="1" applyBorder="1" applyAlignment="1">
      <alignment horizontal="justify"/>
    </xf>
    <xf numFmtId="0" fontId="8" fillId="0" borderId="11" xfId="0" applyFont="1" applyBorder="1" applyAlignment="1">
      <alignment horizontal="justify"/>
    </xf>
    <xf numFmtId="0" fontId="8" fillId="0" borderId="12" xfId="0" applyFont="1" applyBorder="1" applyAlignment="1">
      <alignment horizontal="justify"/>
    </xf>
    <xf numFmtId="0" fontId="9" fillId="0" borderId="8" xfId="0" applyFont="1" applyBorder="1" applyAlignment="1"/>
    <xf numFmtId="0" fontId="5" fillId="0" borderId="8" xfId="0" applyFont="1" applyBorder="1" applyAlignment="1"/>
    <xf numFmtId="0" fontId="6" fillId="3" borderId="5" xfId="0" applyFont="1" applyFill="1" applyBorder="1" applyAlignment="1"/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3" borderId="13" xfId="0" applyFont="1" applyFill="1" applyBorder="1" applyAlignment="1"/>
    <xf numFmtId="0" fontId="6" fillId="3" borderId="0" xfId="0" applyFont="1" applyFill="1" applyBorder="1" applyAlignment="1"/>
    <xf numFmtId="0" fontId="5" fillId="4" borderId="3" xfId="0" applyFont="1" applyFill="1" applyBorder="1"/>
    <xf numFmtId="0" fontId="5" fillId="0" borderId="13" xfId="0" applyFont="1" applyBorder="1" applyAlignment="1">
      <alignment wrapText="1"/>
    </xf>
    <xf numFmtId="0" fontId="5" fillId="0" borderId="5" xfId="0" applyFont="1" applyBorder="1"/>
    <xf numFmtId="0" fontId="8" fillId="0" borderId="0" xfId="0" applyFont="1" applyBorder="1"/>
    <xf numFmtId="3" fontId="7" fillId="5" borderId="2" xfId="0" applyNumberFormat="1" applyFont="1" applyFill="1" applyBorder="1" applyAlignment="1">
      <alignment horizontal="left" vertical="center"/>
    </xf>
    <xf numFmtId="3" fontId="7" fillId="5" borderId="2" xfId="0" applyNumberFormat="1" applyFont="1" applyFill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right" vertical="center" wrapText="1"/>
    </xf>
    <xf numFmtId="0" fontId="5" fillId="5" borderId="2" xfId="0" applyFont="1" applyFill="1" applyBorder="1" applyAlignment="1">
      <alignment wrapText="1"/>
    </xf>
    <xf numFmtId="0" fontId="9" fillId="0" borderId="0" xfId="0" applyFont="1" applyBorder="1"/>
    <xf numFmtId="0" fontId="10" fillId="0" borderId="0" xfId="0" applyFont="1"/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0" fontId="0" fillId="9" borderId="15" xfId="0" applyFont="1" applyFill="1" applyBorder="1" applyAlignment="1"/>
    <xf numFmtId="0" fontId="16" fillId="10" borderId="15" xfId="0" applyFont="1" applyFill="1" applyBorder="1" applyAlignment="1">
      <alignment horizontal="left"/>
    </xf>
    <xf numFmtId="0" fontId="17" fillId="9" borderId="15" xfId="5" applyNumberFormat="1" applyFont="1" applyFill="1" applyBorder="1" applyProtection="1"/>
    <xf numFmtId="0" fontId="16" fillId="10" borderId="15" xfId="5" applyNumberFormat="1" applyFont="1" applyFill="1" applyBorder="1" applyAlignment="1" applyProtection="1">
      <alignment horizontal="left"/>
    </xf>
    <xf numFmtId="0" fontId="16" fillId="9" borderId="15" xfId="0" applyFont="1" applyFill="1" applyBorder="1" applyAlignment="1"/>
    <xf numFmtId="167" fontId="18" fillId="11" borderId="15" xfId="0" applyNumberFormat="1" applyFont="1" applyFill="1" applyBorder="1" applyAlignment="1">
      <alignment horizontal="right"/>
    </xf>
    <xf numFmtId="167" fontId="18" fillId="11" borderId="15" xfId="5" applyNumberFormat="1" applyFont="1" applyFill="1" applyBorder="1" applyAlignment="1" applyProtection="1">
      <alignment horizontal="right"/>
    </xf>
    <xf numFmtId="164" fontId="8" fillId="0" borderId="0" xfId="2" applyNumberFormat="1" applyFont="1" applyBorder="1" applyAlignment="1" applyProtection="1"/>
    <xf numFmtId="0" fontId="11" fillId="0" borderId="0" xfId="0" applyFont="1"/>
    <xf numFmtId="0" fontId="9" fillId="0" borderId="0" xfId="0" applyFont="1" applyBorder="1" applyAlignment="1"/>
    <xf numFmtId="0" fontId="16" fillId="10" borderId="15" xfId="0" applyFont="1" applyFill="1" applyBorder="1" applyAlignment="1">
      <alignment horizontal="center"/>
    </xf>
    <xf numFmtId="0" fontId="16" fillId="9" borderId="15" xfId="0" applyFont="1" applyFill="1" applyBorder="1" applyAlignment="1">
      <alignment horizontal="left"/>
    </xf>
    <xf numFmtId="4" fontId="18" fillId="11" borderId="15" xfId="0" applyNumberFormat="1" applyFont="1" applyFill="1" applyBorder="1" applyAlignment="1">
      <alignment horizontal="right"/>
    </xf>
    <xf numFmtId="4" fontId="5" fillId="0" borderId="0" xfId="0" applyNumberFormat="1" applyFont="1"/>
    <xf numFmtId="0" fontId="0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4" fontId="19" fillId="0" borderId="0" xfId="0" applyNumberFormat="1" applyFont="1" applyBorder="1" applyAlignment="1">
      <alignment horizontal="right"/>
    </xf>
    <xf numFmtId="0" fontId="6" fillId="0" borderId="8" xfId="0" applyFont="1" applyBorder="1" applyAlignment="1">
      <alignment wrapText="1"/>
    </xf>
    <xf numFmtId="0" fontId="6" fillId="0" borderId="8" xfId="0" applyFont="1" applyBorder="1" applyAlignment="1"/>
    <xf numFmtId="0" fontId="6" fillId="0" borderId="0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0" fontId="5" fillId="12" borderId="2" xfId="0" applyFont="1" applyFill="1" applyBorder="1" applyAlignment="1">
      <alignment horizontal="right" vertical="center"/>
    </xf>
    <xf numFmtId="0" fontId="7" fillId="5" borderId="2" xfId="0" applyFont="1" applyFill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2" fontId="5" fillId="0" borderId="0" xfId="0" applyNumberFormat="1" applyFont="1" applyBorder="1" applyAlignment="1" applyProtection="1">
      <alignment horizontal="right" vertical="center"/>
    </xf>
    <xf numFmtId="0" fontId="5" fillId="0" borderId="0" xfId="0" applyFont="1" applyBorder="1" applyAlignment="1">
      <alignment horizontal="left" vertical="top"/>
    </xf>
    <xf numFmtId="1" fontId="5" fillId="0" borderId="2" xfId="4" applyNumberFormat="1" applyFont="1" applyBorder="1" applyAlignment="1" applyProtection="1">
      <alignment horizontal="right" vertical="center"/>
    </xf>
    <xf numFmtId="1" fontId="7" fillId="5" borderId="2" xfId="4" applyNumberFormat="1" applyFont="1" applyFill="1" applyBorder="1" applyAlignment="1" applyProtection="1">
      <alignment horizontal="right" vertical="center"/>
    </xf>
    <xf numFmtId="0" fontId="9" fillId="0" borderId="8" xfId="0" applyFont="1" applyBorder="1" applyAlignment="1">
      <alignment vertical="top"/>
    </xf>
    <xf numFmtId="0" fontId="5" fillId="0" borderId="2" xfId="4" applyNumberFormat="1" applyFont="1" applyBorder="1" applyAlignment="1" applyProtection="1">
      <alignment horizontal="right" vertical="center"/>
    </xf>
    <xf numFmtId="0" fontId="7" fillId="5" borderId="2" xfId="4" applyNumberFormat="1" applyFont="1" applyFill="1" applyBorder="1" applyAlignment="1" applyProtection="1">
      <alignment horizontal="right" vertical="center"/>
    </xf>
    <xf numFmtId="0" fontId="6" fillId="0" borderId="8" xfId="0" applyFont="1" applyBorder="1" applyAlignment="1"/>
    <xf numFmtId="0" fontId="6" fillId="0" borderId="10" xfId="0" applyFont="1" applyBorder="1" applyAlignme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12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0" xfId="0" applyFont="1" applyBorder="1" applyAlignment="1"/>
    <xf numFmtId="0" fontId="2" fillId="2" borderId="1" xfId="0" applyFont="1" applyFill="1" applyBorder="1" applyAlignment="1">
      <alignment horizontal="center"/>
    </xf>
    <xf numFmtId="0" fontId="3" fillId="0" borderId="2" xfId="3" applyFont="1" applyBorder="1" applyAlignment="1" applyProtection="1"/>
    <xf numFmtId="0" fontId="0" fillId="0" borderId="2" xfId="0" applyFont="1" applyBorder="1"/>
    <xf numFmtId="0" fontId="0" fillId="0" borderId="2" xfId="0" applyFont="1" applyBorder="1" applyAlignment="1"/>
    <xf numFmtId="0" fontId="3" fillId="0" borderId="2" xfId="3" applyFont="1" applyBorder="1" applyAlignment="1" applyProtection="1">
      <alignment wrapText="1"/>
    </xf>
    <xf numFmtId="0" fontId="3" fillId="0" borderId="2" xfId="3" applyFont="1" applyBorder="1" applyAlignment="1" applyProtection="1">
      <alignment horizontal="left"/>
    </xf>
    <xf numFmtId="0" fontId="0" fillId="0" borderId="2" xfId="0" applyFont="1" applyBorder="1" applyAlignment="1">
      <alignment vertical="top" wrapText="1"/>
    </xf>
    <xf numFmtId="0" fontId="3" fillId="0" borderId="2" xfId="3" applyBorder="1" applyAlignment="1" applyProtection="1">
      <alignment horizontal="left"/>
    </xf>
    <xf numFmtId="0" fontId="4" fillId="2" borderId="2" xfId="3" applyFont="1" applyFill="1" applyBorder="1" applyAlignment="1" applyProtection="1">
      <alignment horizontal="left"/>
    </xf>
    <xf numFmtId="0" fontId="0" fillId="0" borderId="2" xfId="0" applyFont="1" applyBorder="1" applyAlignment="1">
      <alignment horizontal="left"/>
    </xf>
    <xf numFmtId="0" fontId="9" fillId="0" borderId="8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5" fillId="0" borderId="2" xfId="0" applyFont="1" applyBorder="1"/>
    <xf numFmtId="0" fontId="5" fillId="6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5" fillId="4" borderId="2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/>
    </xf>
    <xf numFmtId="0" fontId="6" fillId="3" borderId="0" xfId="5" applyNumberFormat="1" applyFont="1" applyFill="1" applyBorder="1" applyAlignment="1" applyProtection="1">
      <alignment horizontal="center" wrapText="1"/>
    </xf>
    <xf numFmtId="0" fontId="5" fillId="0" borderId="2" xfId="0" applyFont="1" applyBorder="1" applyAlignment="1"/>
    <xf numFmtId="0" fontId="9" fillId="0" borderId="8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7" fillId="0" borderId="2" xfId="0" applyFont="1" applyBorder="1" applyAlignment="1"/>
    <xf numFmtId="0" fontId="7" fillId="0" borderId="2" xfId="0" applyFont="1" applyBorder="1" applyAlignment="1">
      <alignment horizontal="center" wrapText="1"/>
    </xf>
    <xf numFmtId="0" fontId="5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5" fillId="0" borderId="14" xfId="0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0" fontId="16" fillId="9" borderId="15" xfId="5" applyNumberFormat="1" applyFont="1" applyFill="1" applyBorder="1" applyAlignment="1" applyProtection="1">
      <alignment horizontal="left"/>
    </xf>
    <xf numFmtId="0" fontId="6" fillId="3" borderId="4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5" fillId="6" borderId="16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</cellXfs>
  <cellStyles count="6">
    <cellStyle name="Excel Built-in Explanatory Text" xfId="5" xr:uid="{00000000-0005-0000-0000-000008000000}"/>
    <cellStyle name="Hipervínculo" xfId="3" builtinId="8"/>
    <cellStyle name="Millares" xfId="1" builtinId="3"/>
    <cellStyle name="Normal" xfId="0" builtinId="0"/>
    <cellStyle name="Porcentaje" xfId="2" builtinId="5"/>
    <cellStyle name="Texto explicativo 2" xfId="4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B8B8B"/>
      <rgbColor rgb="FF800080"/>
      <rgbColor rgb="FF008080"/>
      <rgbColor rgb="FFC0C0C0"/>
      <rgbColor rgb="FF808080"/>
      <rgbColor rgb="FF8FAADC"/>
      <rgbColor rgb="FF993366"/>
      <rgbColor rgb="FFF3F4F7"/>
      <rgbColor rgb="FFDDEEEC"/>
      <rgbColor rgb="FF660066"/>
      <rgbColor rgb="FFFF8080"/>
      <rgbColor rgb="FF0563C1"/>
      <rgbColor rgb="FFDDDDDD"/>
      <rgbColor rgb="FF000080"/>
      <rgbColor rgb="FFFF00FF"/>
      <rgbColor rgb="FFFFC0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9BEBA"/>
      <rgbColor rgb="FFA6A6A6"/>
      <rgbColor rgb="FFB2B2B2"/>
      <rgbColor rgb="FFBFBFBF"/>
      <rgbColor rgb="FF4472C4"/>
      <rgbColor rgb="FF33CCCC"/>
      <rgbColor rgb="FF99CC00"/>
      <rgbColor rgb="FFFFCC00"/>
      <rgbColor rgb="FFFF9900"/>
      <rgbColor rgb="FFFF6600"/>
      <rgbColor rgb="FF878787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1100" b="0" strike="noStrike" spc="-1">
                <a:solidFill>
                  <a:srgbClr val="000000"/>
                </a:solidFill>
                <a:latin typeface="Arial"/>
              </a:defRPr>
            </a:pPr>
            <a:r>
              <a:rPr lang="ca-ES" sz="1100" b="0" strike="noStrike" spc="-1">
                <a:solidFill>
                  <a:srgbClr val="000000"/>
                </a:solidFill>
                <a:latin typeface="Arial"/>
              </a:rPr>
              <a:t>Gràfic II-1.2. Índex de rotació: nombre de contractes temporals dividit per persones contractades amb contracte temporal (2009-2018)</a:t>
            </a:r>
          </a:p>
        </c:rich>
      </c:tx>
      <c:layout>
        <c:manualLayout>
          <c:xMode val="edge"/>
          <c:yMode val="edge"/>
          <c:x val="0.147654923599321"/>
          <c:y val="2.3832737514895498E-3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627758913412599E-2"/>
          <c:y val="0.21503629075939801"/>
          <c:w val="0.84375"/>
          <c:h val="0.57642725598526701"/>
        </c:manualLayout>
      </c:layout>
      <c:lineChart>
        <c:grouping val="standard"/>
        <c:varyColors val="0"/>
        <c:ser>
          <c:idx val="0"/>
          <c:order val="0"/>
          <c:tx>
            <c:strRef>
              <c:f>'G2'!$B$2</c:f>
              <c:strCache>
                <c:ptCount val="1"/>
                <c:pt idx="0">
                  <c:v>Índex de rotació (eix esquerra)</c:v>
                </c:pt>
              </c:strCache>
            </c:strRef>
          </c:tx>
          <c:spPr>
            <a:ln w="25560">
              <a:solidFill>
                <a:srgbClr val="808080"/>
              </a:solidFill>
              <a:round/>
            </a:ln>
          </c:spPr>
          <c:marker>
            <c:symbol val="diamond"/>
            <c:size val="4"/>
            <c:spPr>
              <a:solidFill>
                <a:srgbClr val="808080"/>
              </a:solidFill>
            </c:spPr>
          </c:marker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0-F837-4126-BEE1-DAF6CD8DC6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1-F837-4126-BEE1-DAF6CD8DC643}"/>
              </c:ext>
            </c:extLst>
          </c:dPt>
          <c:dLbls>
            <c:dLbl>
              <c:idx val="3"/>
              <c:layout>
                <c:manualLayout>
                  <c:x val="-4.16055867934726E-2"/>
                  <c:y val="-3.7350261817660102E-2"/>
                </c:manualLayout>
              </c:layout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Frutiger LT Std 57 Condensed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37-4126-BEE1-DAF6CD8DC643}"/>
                </c:ext>
              </c:extLst>
            </c:dLbl>
            <c:dLbl>
              <c:idx val="9"/>
              <c:layout>
                <c:manualLayout>
                  <c:x val="-2.3542379791964999E-2"/>
                  <c:y val="-4.8282045764292403E-2"/>
                </c:manualLayout>
              </c:layout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Frutiger LT Std 57 Condensed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37-4126-BEE1-DAF6CD8DC6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Frutiger LT Std 57 Condensed"/>
                  </a:defRPr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'G2'!$A$5:$A$14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'G2'!$B$5:$B$14</c:f>
              <c:numCache>
                <c:formatCode>0.00</c:formatCode>
                <c:ptCount val="10"/>
                <c:pt idx="0">
                  <c:v>1.7351000000000001</c:v>
                </c:pt>
                <c:pt idx="1">
                  <c:v>1.7465999999999999</c:v>
                </c:pt>
                <c:pt idx="2">
                  <c:v>1.8319000000000001</c:v>
                </c:pt>
                <c:pt idx="3">
                  <c:v>1.9109</c:v>
                </c:pt>
                <c:pt idx="4">
                  <c:v>1.9918</c:v>
                </c:pt>
                <c:pt idx="5">
                  <c:v>2.0213999999999999</c:v>
                </c:pt>
                <c:pt idx="6">
                  <c:v>2.0347</c:v>
                </c:pt>
                <c:pt idx="7">
                  <c:v>2.0001000000000002</c:v>
                </c:pt>
                <c:pt idx="8">
                  <c:v>2.0156999999999998</c:v>
                </c:pt>
                <c:pt idx="9">
                  <c:v>1.7011000000000001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37-4126-BEE1-DAF6CD8DC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55981228"/>
        <c:axId val="47819924"/>
      </c:lineChart>
      <c:lineChart>
        <c:grouping val="standard"/>
        <c:varyColors val="0"/>
        <c:ser>
          <c:idx val="1"/>
          <c:order val="1"/>
          <c:tx>
            <c:strRef>
              <c:f>'G2'!$C$2</c:f>
              <c:strCache>
                <c:ptCount val="1"/>
                <c:pt idx="0">
                  <c:v>Durada mitjana dels contractes temporals (dies)</c:v>
                </c:pt>
              </c:strCache>
            </c:strRef>
          </c:tx>
          <c:spPr>
            <a:ln w="25560">
              <a:solidFill>
                <a:srgbClr val="FF9900"/>
              </a:solidFill>
              <a:round/>
            </a:ln>
          </c:spPr>
          <c:marker>
            <c:symbol val="square"/>
            <c:size val="4"/>
            <c:spPr>
              <a:solidFill>
                <a:srgbClr val="FF9900"/>
              </a:solidFill>
            </c:spPr>
          </c:marker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837-4126-BEE1-DAF6CD8DC6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4-F837-4126-BEE1-DAF6CD8DC6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5-F837-4126-BEE1-DAF6CD8DC6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F837-4126-BEE1-DAF6CD8DC6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F837-4126-BEE1-DAF6CD8DC6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8-F837-4126-BEE1-DAF6CD8DC643}"/>
              </c:ext>
            </c:extLst>
          </c:dPt>
          <c:dLbls>
            <c:dLbl>
              <c:idx val="3"/>
              <c:layout>
                <c:manualLayout>
                  <c:x val="-1.7521310791462401E-2"/>
                  <c:y val="5.0104009755397798E-2"/>
                </c:manualLayout>
              </c:layout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Frutiger LT Std 57 Condensed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37-4126-BEE1-DAF6CD8DC643}"/>
                </c:ext>
              </c:extLst>
            </c:dLbl>
            <c:dLbl>
              <c:idx val="5"/>
              <c:layout>
                <c:manualLayout>
                  <c:x val="-2.6091299002177701E-2"/>
                  <c:y val="2.1863567893264501E-2"/>
                </c:manualLayout>
              </c:layout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Frutiger LT Std 57 Condensed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37-4126-BEE1-DAF6CD8DC643}"/>
                </c:ext>
              </c:extLst>
            </c:dLbl>
            <c:dLbl>
              <c:idx val="6"/>
              <c:layout>
                <c:manualLayout>
                  <c:x val="-1.8063207001507701E-2"/>
                  <c:y val="3.2795351839896701E-2"/>
                </c:manualLayout>
              </c:layout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Frutiger LT Std 57 Condensed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37-4126-BEE1-DAF6CD8DC643}"/>
                </c:ext>
              </c:extLst>
            </c:dLbl>
            <c:dLbl>
              <c:idx val="7"/>
              <c:layout>
                <c:manualLayout>
                  <c:x val="-1.8063207001507601E-2"/>
                  <c:y val="4.3727135786529002E-2"/>
                </c:manualLayout>
              </c:layout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Frutiger LT Std 57 Condensed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37-4126-BEE1-DAF6CD8DC643}"/>
                </c:ext>
              </c:extLst>
            </c:dLbl>
            <c:dLbl>
              <c:idx val="8"/>
              <c:layout>
                <c:manualLayout>
                  <c:x val="-4.4154506003685402E-2"/>
                  <c:y val="3.6439279822107498E-2"/>
                </c:manualLayout>
              </c:layout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Frutiger LT Std 57 Condensed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37-4126-BEE1-DAF6CD8DC643}"/>
                </c:ext>
              </c:extLst>
            </c:dLbl>
            <c:dLbl>
              <c:idx val="9"/>
              <c:layout>
                <c:manualLayout>
                  <c:x val="-2.6091299002177701E-2"/>
                  <c:y val="-4.3727135786529002E-2"/>
                </c:manualLayout>
              </c:layout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Frutiger LT Std 57 Condensed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37-4126-BEE1-DAF6CD8DC6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Frutiger LT Std 57 Condensed"/>
                  </a:defRPr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'G2'!$A$5:$A$14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'G2'!$C$5:$C$14</c:f>
              <c:numCache>
                <c:formatCode>0.0</c:formatCode>
                <c:ptCount val="10"/>
                <c:pt idx="0">
                  <c:v>84.082700000000003</c:v>
                </c:pt>
                <c:pt idx="1">
                  <c:v>81.915000000000006</c:v>
                </c:pt>
                <c:pt idx="2">
                  <c:v>74.465500000000006</c:v>
                </c:pt>
                <c:pt idx="3">
                  <c:v>73.221400000000003</c:v>
                </c:pt>
                <c:pt idx="4">
                  <c:v>72.094999999999999</c:v>
                </c:pt>
                <c:pt idx="5">
                  <c:v>75.263000000000005</c:v>
                </c:pt>
                <c:pt idx="6">
                  <c:v>78.904399999999995</c:v>
                </c:pt>
                <c:pt idx="7">
                  <c:v>80.615499999999997</c:v>
                </c:pt>
                <c:pt idx="8">
                  <c:v>79.411600000000007</c:v>
                </c:pt>
                <c:pt idx="9">
                  <c:v>80.288799999999995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37-4126-BEE1-DAF6CD8DC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29591609"/>
        <c:axId val="68820357"/>
      </c:lineChart>
      <c:catAx>
        <c:axId val="559812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Frutiger LT Std 57 Condensed"/>
              </a:defRPr>
            </a:pPr>
            <a:endParaRPr lang="ca-ES"/>
          </a:p>
        </c:txPr>
        <c:crossAx val="47819924"/>
        <c:crosses val="autoZero"/>
        <c:auto val="1"/>
        <c:lblAlgn val="ctr"/>
        <c:lblOffset val="100"/>
        <c:noMultiLvlLbl val="0"/>
      </c:catAx>
      <c:valAx>
        <c:axId val="47819924"/>
        <c:scaling>
          <c:orientation val="minMax"/>
          <c:min val="1.6"/>
        </c:scaling>
        <c:delete val="0"/>
        <c:axPos val="l"/>
        <c:numFmt formatCode="0.0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Frutiger LT Std 57 Condensed"/>
              </a:defRPr>
            </a:pPr>
            <a:endParaRPr lang="ca-ES"/>
          </a:p>
        </c:txPr>
        <c:crossAx val="55981228"/>
        <c:crosses val="autoZero"/>
        <c:crossBetween val="between"/>
        <c:majorUnit val="0.1"/>
      </c:valAx>
      <c:catAx>
        <c:axId val="2959160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8820357"/>
        <c:crosses val="autoZero"/>
        <c:auto val="1"/>
        <c:lblAlgn val="ctr"/>
        <c:lblOffset val="100"/>
        <c:noMultiLvlLbl val="0"/>
      </c:catAx>
      <c:valAx>
        <c:axId val="68820357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Frutiger LT Std 57 Condensed"/>
              </a:defRPr>
            </a:pPr>
            <a:endParaRPr lang="ca-ES"/>
          </a:p>
        </c:txPr>
        <c:crossAx val="29591609"/>
        <c:crosses val="max"/>
        <c:crossBetween val="between"/>
      </c:valAx>
      <c:spPr>
        <a:solidFill>
          <a:srgbClr val="FFFFFF"/>
        </a:solidFill>
        <a:ln w="3240">
          <a:solidFill>
            <a:srgbClr val="000000"/>
          </a:solidFill>
          <a:round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Frutiger LT Std 57 Condensed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700" b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ca-ES" sz="700" b="1" strike="noStrike" spc="-1">
                <a:solidFill>
                  <a:srgbClr val="000000"/>
                </a:solidFill>
                <a:latin typeface="Arial"/>
                <a:ea typeface="Arial"/>
              </a:rPr>
              <a:t>Gràfic IIA-1.1. Total d'afiliats estrangers a la Seguretat Social a les Illes Balears (2020)</a:t>
            </a:r>
          </a:p>
        </c:rich>
      </c:tx>
      <c:layout>
        <c:manualLayout>
          <c:xMode val="edge"/>
          <c:yMode val="edge"/>
          <c:x val="0.16065974343310899"/>
          <c:y val="5.1137816415239103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979230299328"/>
          <c:y val="0.27205318332907202"/>
          <c:w val="0.85369578497251097"/>
          <c:h val="0.58182050626438298"/>
        </c:manualLayout>
      </c:layout>
      <c:lineChart>
        <c:grouping val="standard"/>
        <c:varyColors val="0"/>
        <c:ser>
          <c:idx val="0"/>
          <c:order val="0"/>
          <c:tx>
            <c:strRef>
              <c:f>'GA1'!$B$2:$B$2</c:f>
              <c:strCache>
                <c:ptCount val="1"/>
                <c:pt idx="0">
                  <c:v>Unió Europea</c:v>
                </c:pt>
              </c:strCache>
            </c:strRef>
          </c:tx>
          <c:spPr>
            <a:ln w="25560">
              <a:solidFill>
                <a:srgbClr val="8FAADC"/>
              </a:solidFill>
              <a:round/>
            </a:ln>
          </c:spPr>
          <c:marker>
            <c:symbol val="diamond"/>
            <c:size val="5"/>
            <c:spPr>
              <a:solidFill>
                <a:srgbClr val="8FAADC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'GA1'!$A$3:$A$14</c:f>
              <c:strCache>
                <c:ptCount val="12"/>
                <c:pt idx="0">
                  <c:v>Gen.</c:v>
                </c:pt>
                <c:pt idx="1">
                  <c:v>Febr.</c:v>
                </c:pt>
                <c:pt idx="2">
                  <c:v>Març</c:v>
                </c:pt>
                <c:pt idx="3">
                  <c:v>Abr.</c:v>
                </c:pt>
                <c:pt idx="4">
                  <c:v>Maig</c:v>
                </c:pt>
                <c:pt idx="5">
                  <c:v>Juny</c:v>
                </c:pt>
                <c:pt idx="6">
                  <c:v>Jul.</c:v>
                </c:pt>
                <c:pt idx="7">
                  <c:v>Ag.</c:v>
                </c:pt>
                <c:pt idx="8">
                  <c:v>Set.</c:v>
                </c:pt>
                <c:pt idx="9">
                  <c:v>Oct.</c:v>
                </c:pt>
                <c:pt idx="10">
                  <c:v>Nov.</c:v>
                </c:pt>
                <c:pt idx="11">
                  <c:v>Des.</c:v>
                </c:pt>
              </c:strCache>
            </c:strRef>
          </c:cat>
          <c:val>
            <c:numRef>
              <c:f>'GA1'!$B$3:$B$14</c:f>
              <c:numCache>
                <c:formatCode>#,##0</c:formatCode>
                <c:ptCount val="12"/>
                <c:pt idx="0">
                  <c:v>38126</c:v>
                </c:pt>
                <c:pt idx="1">
                  <c:v>35434</c:v>
                </c:pt>
                <c:pt idx="2">
                  <c:v>35630</c:v>
                </c:pt>
                <c:pt idx="3">
                  <c:v>38908</c:v>
                </c:pt>
                <c:pt idx="4">
                  <c:v>41603</c:v>
                </c:pt>
                <c:pt idx="5">
                  <c:v>42008</c:v>
                </c:pt>
                <c:pt idx="6">
                  <c:v>45428</c:v>
                </c:pt>
                <c:pt idx="7">
                  <c:v>44583</c:v>
                </c:pt>
                <c:pt idx="8">
                  <c:v>41524</c:v>
                </c:pt>
                <c:pt idx="9">
                  <c:v>34408</c:v>
                </c:pt>
                <c:pt idx="10">
                  <c:v>32374</c:v>
                </c:pt>
                <c:pt idx="11">
                  <c:v>31741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07-4E72-A72A-5231E439DBC2}"/>
            </c:ext>
          </c:extLst>
        </c:ser>
        <c:ser>
          <c:idx val="1"/>
          <c:order val="1"/>
          <c:tx>
            <c:strRef>
              <c:f>'GA1'!$C$2:$C$2</c:f>
              <c:strCache>
                <c:ptCount val="1"/>
                <c:pt idx="0">
                  <c:v>No UE</c:v>
                </c:pt>
              </c:strCache>
            </c:strRef>
          </c:tx>
          <c:spPr>
            <a:ln w="25560">
              <a:solidFill>
                <a:srgbClr val="FFC000"/>
              </a:solidFill>
              <a:round/>
            </a:ln>
          </c:spPr>
          <c:marker>
            <c:symbol val="square"/>
            <c:size val="5"/>
            <c:spPr>
              <a:solidFill>
                <a:srgbClr val="FFC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'GA1'!$A$3:$A$14</c:f>
              <c:strCache>
                <c:ptCount val="12"/>
                <c:pt idx="0">
                  <c:v>Gen.</c:v>
                </c:pt>
                <c:pt idx="1">
                  <c:v>Febr.</c:v>
                </c:pt>
                <c:pt idx="2">
                  <c:v>Març</c:v>
                </c:pt>
                <c:pt idx="3">
                  <c:v>Abr.</c:v>
                </c:pt>
                <c:pt idx="4">
                  <c:v>Maig</c:v>
                </c:pt>
                <c:pt idx="5">
                  <c:v>Juny</c:v>
                </c:pt>
                <c:pt idx="6">
                  <c:v>Jul.</c:v>
                </c:pt>
                <c:pt idx="7">
                  <c:v>Ag.</c:v>
                </c:pt>
                <c:pt idx="8">
                  <c:v>Set.</c:v>
                </c:pt>
                <c:pt idx="9">
                  <c:v>Oct.</c:v>
                </c:pt>
                <c:pt idx="10">
                  <c:v>Nov.</c:v>
                </c:pt>
                <c:pt idx="11">
                  <c:v>Des.</c:v>
                </c:pt>
              </c:strCache>
            </c:strRef>
          </c:cat>
          <c:val>
            <c:numRef>
              <c:f>'GA1'!$C$3:$C$14</c:f>
              <c:numCache>
                <c:formatCode>#,##0</c:formatCode>
                <c:ptCount val="12"/>
                <c:pt idx="0">
                  <c:v>36196</c:v>
                </c:pt>
                <c:pt idx="1">
                  <c:v>43817</c:v>
                </c:pt>
                <c:pt idx="2">
                  <c:v>41357</c:v>
                </c:pt>
                <c:pt idx="3">
                  <c:v>45262</c:v>
                </c:pt>
                <c:pt idx="4">
                  <c:v>49010</c:v>
                </c:pt>
                <c:pt idx="5">
                  <c:v>50492</c:v>
                </c:pt>
                <c:pt idx="6">
                  <c:v>53307</c:v>
                </c:pt>
                <c:pt idx="7">
                  <c:v>52474</c:v>
                </c:pt>
                <c:pt idx="8">
                  <c:v>49788</c:v>
                </c:pt>
                <c:pt idx="9">
                  <c:v>41371</c:v>
                </c:pt>
                <c:pt idx="10">
                  <c:v>39827</c:v>
                </c:pt>
                <c:pt idx="11">
                  <c:v>38713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07-4E72-A72A-5231E439D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83628289"/>
        <c:axId val="14574894"/>
      </c:lineChart>
      <c:catAx>
        <c:axId val="8362828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14574894"/>
        <c:crosses val="autoZero"/>
        <c:auto val="1"/>
        <c:lblAlgn val="ctr"/>
        <c:lblOffset val="100"/>
        <c:noMultiLvlLbl val="0"/>
      </c:catAx>
      <c:valAx>
        <c:axId val="14574894"/>
        <c:scaling>
          <c:orientation val="minMax"/>
          <c:min val="20000"/>
        </c:scaling>
        <c:delete val="0"/>
        <c:axPos val="l"/>
        <c:majorGridlines>
          <c:spPr>
            <a:ln w="3240">
              <a:solidFill>
                <a:srgbClr val="C0C0C0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83628289"/>
        <c:crosses val="autoZero"/>
        <c:crossBetween val="between"/>
        <c:majorUnit val="10000"/>
      </c:valAx>
      <c:spPr>
        <a:noFill/>
        <a:ln w="12600">
          <a:solidFill>
            <a:srgbClr val="808080"/>
          </a:solidFill>
          <a:round/>
        </a:ln>
      </c:spPr>
    </c:plotArea>
    <c:legend>
      <c:legendPos val="t"/>
      <c:layout>
        <c:manualLayout>
          <c:xMode val="edge"/>
          <c:yMode val="edge"/>
          <c:x val="0.32304591555685502"/>
          <c:y val="0.144531660104987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700" b="0" strike="noStrike" spc="-1">
              <a:solidFill>
                <a:srgbClr val="000000"/>
              </a:solidFill>
              <a:latin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700" b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ca-ES" sz="700" b="1" strike="noStrike" spc="-1">
                <a:solidFill>
                  <a:srgbClr val="000000"/>
                </a:solidFill>
                <a:latin typeface="Arial"/>
                <a:ea typeface="Arial"/>
              </a:rPr>
              <a:t>Gràfic IIA-1.2. Taxes d'activitat per nivell formatiu assolit a Espanya i a les Balears (2020)</a:t>
            </a:r>
          </a:p>
        </c:rich>
      </c:tx>
      <c:layout>
        <c:manualLayout>
          <c:xMode val="edge"/>
          <c:yMode val="edge"/>
          <c:x val="0.113141496884408"/>
          <c:y val="3.8871689026487799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846670867464797"/>
          <c:y val="0.23196881091617899"/>
          <c:w val="0.63558076034446498"/>
          <c:h val="0.658984061460841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'GA2'!$B$2</c:f>
              <c:strCache>
                <c:ptCount val="1"/>
                <c:pt idx="0">
                  <c:v>Espanya</c:v>
                </c:pt>
              </c:strCache>
            </c:strRef>
          </c:tx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'GA2'!$A$3:$A$9</c:f>
              <c:strCache>
                <c:ptCount val="7"/>
                <c:pt idx="0">
                  <c:v>Analfabets</c:v>
                </c:pt>
                <c:pt idx="1">
                  <c:v>Educació primària incompleta</c:v>
                </c:pt>
                <c:pt idx="2">
                  <c:v>Educació primària completa</c:v>
                </c:pt>
                <c:pt idx="3">
                  <c:v>Educació secundària 1a etapa</c:v>
                </c:pt>
                <c:pt idx="4">
                  <c:v>Educació secundària 2a etapa (batx.)</c:v>
                </c:pt>
                <c:pt idx="5">
                  <c:v>Educació secundària 2a etapa (FP)</c:v>
                </c:pt>
                <c:pt idx="6">
                  <c:v>Educació superior</c:v>
                </c:pt>
              </c:strCache>
            </c:strRef>
          </c:cat>
          <c:val>
            <c:numRef>
              <c:f>'GA2'!$B$3:$B$9</c:f>
              <c:numCache>
                <c:formatCode>0.0%</c:formatCode>
                <c:ptCount val="7"/>
                <c:pt idx="0">
                  <c:v>0.12153901474289799</c:v>
                </c:pt>
                <c:pt idx="1">
                  <c:v>0.11335578002244701</c:v>
                </c:pt>
                <c:pt idx="2">
                  <c:v>0.224050771419192</c:v>
                </c:pt>
                <c:pt idx="3">
                  <c:v>0.54414780794783202</c:v>
                </c:pt>
                <c:pt idx="4">
                  <c:v>0.56559479187216399</c:v>
                </c:pt>
                <c:pt idx="5">
                  <c:v>0.729186781698695</c:v>
                </c:pt>
                <c:pt idx="6">
                  <c:v>0.78527542971556796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D-44C8-AC40-C16E9F8C2BEA}"/>
            </c:ext>
          </c:extLst>
        </c:ser>
        <c:ser>
          <c:idx val="1"/>
          <c:order val="1"/>
          <c:tx>
            <c:strRef>
              <c:f>'GA2'!$C$2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'GA2'!$A$3:$A$9</c:f>
              <c:strCache>
                <c:ptCount val="7"/>
                <c:pt idx="0">
                  <c:v>Analfabets</c:v>
                </c:pt>
                <c:pt idx="1">
                  <c:v>Educació primària incompleta</c:v>
                </c:pt>
                <c:pt idx="2">
                  <c:v>Educació primària completa</c:v>
                </c:pt>
                <c:pt idx="3">
                  <c:v>Educació secundària 1a etapa</c:v>
                </c:pt>
                <c:pt idx="4">
                  <c:v>Educació secundària 2a etapa (batx.)</c:v>
                </c:pt>
                <c:pt idx="5">
                  <c:v>Educació secundària 2a etapa (FP)</c:v>
                </c:pt>
                <c:pt idx="6">
                  <c:v>Educació superior</c:v>
                </c:pt>
              </c:strCache>
            </c:strRef>
          </c:cat>
          <c:val>
            <c:numRef>
              <c:f>'GA2'!$C$3:$C$9</c:f>
              <c:numCache>
                <c:formatCode>0.0%</c:formatCode>
                <c:ptCount val="7"/>
                <c:pt idx="0">
                  <c:v>0.15032679738562099</c:v>
                </c:pt>
                <c:pt idx="1">
                  <c:v>8.8082901554404097E-2</c:v>
                </c:pt>
                <c:pt idx="2">
                  <c:v>0.22470588235294101</c:v>
                </c:pt>
                <c:pt idx="3">
                  <c:v>0.57482258562172195</c:v>
                </c:pt>
                <c:pt idx="4">
                  <c:v>0.69115890083632003</c:v>
                </c:pt>
                <c:pt idx="5">
                  <c:v>0.72961816305469596</c:v>
                </c:pt>
                <c:pt idx="6">
                  <c:v>0.78760162601626005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7D-44C8-AC40-C16E9F8C2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-30"/>
        <c:axId val="28598040"/>
        <c:axId val="64292897"/>
      </c:barChart>
      <c:catAx>
        <c:axId val="2859804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64292897"/>
        <c:crosses val="autoZero"/>
        <c:auto val="1"/>
        <c:lblAlgn val="ctr"/>
        <c:lblOffset val="100"/>
        <c:noMultiLvlLbl val="0"/>
      </c:catAx>
      <c:valAx>
        <c:axId val="64292897"/>
        <c:scaling>
          <c:orientation val="minMax"/>
          <c:max val="1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28598040"/>
        <c:crosses val="autoZero"/>
        <c:crossBetween val="between"/>
      </c:valAx>
      <c:spPr>
        <a:noFill/>
        <a:ln w="12600">
          <a:solidFill>
            <a:srgbClr val="C0C0C0"/>
          </a:solidFill>
          <a:round/>
        </a:ln>
      </c:spPr>
    </c:plotArea>
    <c:legend>
      <c:legendPos val="t"/>
      <c:layout>
        <c:manualLayout>
          <c:xMode val="edge"/>
          <c:yMode val="edge"/>
          <c:x val="0.25228465534436001"/>
          <c:y val="0.11927533448563001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700" b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ca-ES" sz="700" b="1" strike="noStrike" spc="-1">
                <a:solidFill>
                  <a:srgbClr val="000000"/>
                </a:solidFill>
                <a:latin typeface="Arial"/>
                <a:ea typeface="Arial"/>
              </a:rPr>
              <a:t>Gràfic IIA-1.3. Taxes d'activitat dels homes per nivell formatiu assolit a Espanya i a les Balears (2020)</a:t>
            </a:r>
          </a:p>
        </c:rich>
      </c:tx>
      <c:layout>
        <c:manualLayout>
          <c:xMode val="edge"/>
          <c:yMode val="edge"/>
          <c:x val="9.7372272949048599E-2"/>
          <c:y val="3.9908406934903502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207987732626999"/>
          <c:y val="0.18602115363646299"/>
          <c:w val="0.65776817453126102"/>
          <c:h val="0.730127576054956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'GA3'!$B$2</c:f>
              <c:strCache>
                <c:ptCount val="1"/>
                <c:pt idx="0">
                  <c:v>Espanya</c:v>
                </c:pt>
              </c:strCache>
            </c:strRef>
          </c:tx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'GA3'!$A$3:$A$9</c:f>
              <c:strCache>
                <c:ptCount val="7"/>
                <c:pt idx="0">
                  <c:v>Analfabets</c:v>
                </c:pt>
                <c:pt idx="1">
                  <c:v>Educació primària incompleta</c:v>
                </c:pt>
                <c:pt idx="2">
                  <c:v>Educació primària completa</c:v>
                </c:pt>
                <c:pt idx="3">
                  <c:v>Educació secundària 1a etapa</c:v>
                </c:pt>
                <c:pt idx="4">
                  <c:v>Educació secundària 2a etapa (batx.)</c:v>
                </c:pt>
                <c:pt idx="5">
                  <c:v>Educació secundària 2a etapa (FP)</c:v>
                </c:pt>
                <c:pt idx="6">
                  <c:v>Educació superior</c:v>
                </c:pt>
              </c:strCache>
            </c:strRef>
          </c:cat>
          <c:val>
            <c:numRef>
              <c:f>'GA3'!$B$3:$B$9</c:f>
              <c:numCache>
                <c:formatCode>0.0%</c:formatCode>
                <c:ptCount val="7"/>
                <c:pt idx="0">
                  <c:v>0.189232409381663</c:v>
                </c:pt>
                <c:pt idx="1">
                  <c:v>0.178492094603423</c:v>
                </c:pt>
                <c:pt idx="2">
                  <c:v>0.30173172879366</c:v>
                </c:pt>
                <c:pt idx="3">
                  <c:v>0.62574697505967602</c:v>
                </c:pt>
                <c:pt idx="4">
                  <c:v>0.60752355659038804</c:v>
                </c:pt>
                <c:pt idx="5">
                  <c:v>0.78501400560224099</c:v>
                </c:pt>
                <c:pt idx="6">
                  <c:v>0.788921362525423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B3-413B-8116-79540C41E6AB}"/>
            </c:ext>
          </c:extLst>
        </c:ser>
        <c:ser>
          <c:idx val="1"/>
          <c:order val="1"/>
          <c:tx>
            <c:strRef>
              <c:f>'GA3'!$C$2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'GA3'!$A$3:$A$9</c:f>
              <c:strCache>
                <c:ptCount val="7"/>
                <c:pt idx="0">
                  <c:v>Analfabets</c:v>
                </c:pt>
                <c:pt idx="1">
                  <c:v>Educació primària incompleta</c:v>
                </c:pt>
                <c:pt idx="2">
                  <c:v>Educació primària completa</c:v>
                </c:pt>
                <c:pt idx="3">
                  <c:v>Educació secundària 1a etapa</c:v>
                </c:pt>
                <c:pt idx="4">
                  <c:v>Educació secundària 2a etapa (batx.)</c:v>
                </c:pt>
                <c:pt idx="5">
                  <c:v>Educació secundària 2a etapa (FP)</c:v>
                </c:pt>
                <c:pt idx="6">
                  <c:v>Educació superior</c:v>
                </c:pt>
              </c:strCache>
            </c:strRef>
          </c:cat>
          <c:val>
            <c:numRef>
              <c:f>'GA3'!$C$3:$C$9</c:f>
              <c:numCache>
                <c:formatCode>0.0%</c:formatCode>
                <c:ptCount val="7"/>
                <c:pt idx="0">
                  <c:v>0.30645161290322598</c:v>
                </c:pt>
                <c:pt idx="1">
                  <c:v>0.16783216783216801</c:v>
                </c:pt>
                <c:pt idx="2">
                  <c:v>0.31129476584021998</c:v>
                </c:pt>
                <c:pt idx="3">
                  <c:v>0.63863266413456299</c:v>
                </c:pt>
                <c:pt idx="4">
                  <c:v>0.705808080808081</c:v>
                </c:pt>
                <c:pt idx="5">
                  <c:v>0.77113402061855696</c:v>
                </c:pt>
                <c:pt idx="6">
                  <c:v>0.79496402877697803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B3-413B-8116-79540C41E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-30"/>
        <c:axId val="29437917"/>
        <c:axId val="62062300"/>
      </c:barChart>
      <c:catAx>
        <c:axId val="29437917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62062300"/>
        <c:crosses val="autoZero"/>
        <c:auto val="1"/>
        <c:lblAlgn val="ctr"/>
        <c:lblOffset val="100"/>
        <c:noMultiLvlLbl val="0"/>
      </c:catAx>
      <c:valAx>
        <c:axId val="62062300"/>
        <c:scaling>
          <c:orientation val="minMax"/>
          <c:max val="1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29437917"/>
        <c:crosses val="autoZero"/>
        <c:crossBetween val="between"/>
      </c:valAx>
      <c:spPr>
        <a:noFill/>
        <a:ln w="12600">
          <a:solidFill>
            <a:srgbClr val="C0C0C0"/>
          </a:solidFill>
          <a:round/>
        </a:ln>
      </c:spPr>
    </c:plotArea>
    <c:legend>
      <c:legendPos val="t"/>
      <c:layout>
        <c:manualLayout>
          <c:xMode val="edge"/>
          <c:yMode val="edge"/>
          <c:x val="0.29095212066596698"/>
          <c:y val="0.10239127275214401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700" b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ca-ES" sz="700" b="1" strike="noStrike" spc="-1">
                <a:solidFill>
                  <a:srgbClr val="000000"/>
                </a:solidFill>
                <a:latin typeface="Arial"/>
                <a:ea typeface="Arial"/>
              </a:rPr>
              <a:t>Gràfic IIA-1.4. Taxes d'activitat de les dones per nivell formatiu assolit a Espanya i a les Balears (2020)</a:t>
            </a:r>
          </a:p>
        </c:rich>
      </c:tx>
      <c:layout>
        <c:manualLayout>
          <c:xMode val="edge"/>
          <c:yMode val="edge"/>
          <c:x val="0.10263281302338"/>
          <c:y val="3.95811518324607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311114088564299"/>
          <c:y val="0.18586387434554999"/>
          <c:w val="0.65806927044952102"/>
          <c:h val="0.73057591623036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'GA4'!$B$3</c:f>
              <c:strCache>
                <c:ptCount val="1"/>
                <c:pt idx="0">
                  <c:v>Espanya</c:v>
                </c:pt>
              </c:strCache>
            </c:strRef>
          </c:tx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'GA4'!$A$4:$A$10</c:f>
              <c:strCache>
                <c:ptCount val="7"/>
                <c:pt idx="0">
                  <c:v>Analfabetes</c:v>
                </c:pt>
                <c:pt idx="1">
                  <c:v>Educació primària incompleta</c:v>
                </c:pt>
                <c:pt idx="2">
                  <c:v>Educació primària completa</c:v>
                </c:pt>
                <c:pt idx="3">
                  <c:v>Educació secundària 1a etapa</c:v>
                </c:pt>
                <c:pt idx="4">
                  <c:v>Educació secundària 2a etapa (batx.)</c:v>
                </c:pt>
                <c:pt idx="5">
                  <c:v>Educació secundària 2a etapa (FP)</c:v>
                </c:pt>
                <c:pt idx="6">
                  <c:v>Educació superior</c:v>
                </c:pt>
              </c:strCache>
            </c:strRef>
          </c:cat>
          <c:val>
            <c:numRef>
              <c:f>'GA4'!$B$4:$B$10</c:f>
              <c:numCache>
                <c:formatCode>0.0%</c:formatCode>
                <c:ptCount val="7"/>
                <c:pt idx="0">
                  <c:v>8.7086272381985894E-2</c:v>
                </c:pt>
                <c:pt idx="1">
                  <c:v>6.8185928739374194E-2</c:v>
                </c:pt>
                <c:pt idx="2">
                  <c:v>0.161168970023364</c:v>
                </c:pt>
                <c:pt idx="3">
                  <c:v>0.451236199366436</c:v>
                </c:pt>
                <c:pt idx="4">
                  <c:v>0.52483022071307295</c:v>
                </c:pt>
                <c:pt idx="5">
                  <c:v>0.675711933654491</c:v>
                </c:pt>
                <c:pt idx="6">
                  <c:v>0.78201126208838301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4C-46F0-92C1-F45990E73CC5}"/>
            </c:ext>
          </c:extLst>
        </c:ser>
        <c:ser>
          <c:idx val="1"/>
          <c:order val="1"/>
          <c:tx>
            <c:strRef>
              <c:f>'GA4'!$C$3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'GA4'!$A$4:$A$10</c:f>
              <c:strCache>
                <c:ptCount val="7"/>
                <c:pt idx="0">
                  <c:v>Analfabetes</c:v>
                </c:pt>
                <c:pt idx="1">
                  <c:v>Educació primària incompleta</c:v>
                </c:pt>
                <c:pt idx="2">
                  <c:v>Educació primària completa</c:v>
                </c:pt>
                <c:pt idx="3">
                  <c:v>Educació secundària 1a etapa</c:v>
                </c:pt>
                <c:pt idx="4">
                  <c:v>Educació secundària 2a etapa (batx.)</c:v>
                </c:pt>
                <c:pt idx="5">
                  <c:v>Educació secundària 2a etapa (FP)</c:v>
                </c:pt>
                <c:pt idx="6">
                  <c:v>Educació superior</c:v>
                </c:pt>
              </c:strCache>
            </c:strRef>
          </c:cat>
          <c:val>
            <c:numRef>
              <c:f>'GA4'!$C$4:$C$10</c:f>
              <c:numCache>
                <c:formatCode>0.0%</c:formatCode>
                <c:ptCount val="7"/>
                <c:pt idx="0">
                  <c:v>4.4444444444444398E-2</c:v>
                </c:pt>
                <c:pt idx="1">
                  <c:v>4.1322314049586799E-2</c:v>
                </c:pt>
                <c:pt idx="2">
                  <c:v>0.159836065573771</c:v>
                </c:pt>
                <c:pt idx="3">
                  <c:v>0.49070100143061501</c:v>
                </c:pt>
                <c:pt idx="4">
                  <c:v>0.67800453514739201</c:v>
                </c:pt>
                <c:pt idx="5">
                  <c:v>0.68944099378881996</c:v>
                </c:pt>
                <c:pt idx="6">
                  <c:v>0.78040973111395595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4C-46F0-92C1-F45990E73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-30"/>
        <c:axId val="77909536"/>
        <c:axId val="8324898"/>
      </c:barChart>
      <c:catAx>
        <c:axId val="7790953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8324898"/>
        <c:crosses val="autoZero"/>
        <c:auto val="1"/>
        <c:lblAlgn val="ctr"/>
        <c:lblOffset val="100"/>
        <c:noMultiLvlLbl val="0"/>
      </c:catAx>
      <c:valAx>
        <c:axId val="8324898"/>
        <c:scaling>
          <c:orientation val="minMax"/>
          <c:max val="1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77909536"/>
        <c:crosses val="autoZero"/>
        <c:crossBetween val="between"/>
      </c:valAx>
      <c:spPr>
        <a:noFill/>
        <a:ln w="12600">
          <a:solidFill>
            <a:srgbClr val="C0C0C0"/>
          </a:solidFill>
          <a:round/>
        </a:ln>
      </c:spPr>
    </c:plotArea>
    <c:legend>
      <c:legendPos val="t"/>
      <c:layout>
        <c:manualLayout>
          <c:xMode val="edge"/>
          <c:yMode val="edge"/>
          <c:x val="0.28328088752971597"/>
          <c:y val="0.105769230769232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700" b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ca-ES" sz="700" b="1" strike="noStrike" spc="-1">
                <a:solidFill>
                  <a:srgbClr val="000000"/>
                </a:solidFill>
                <a:latin typeface="Arial"/>
                <a:ea typeface="Arial"/>
              </a:rPr>
              <a:t>Gràfic IIA-1.5. Diferències d'atur per gènere i per comunitats autònomes (2020) (entre les taxes d'atur femení i masculí a cada comunitat autònoma)</a:t>
            </a:r>
          </a:p>
        </c:rich>
      </c:tx>
      <c:layout>
        <c:manualLayout>
          <c:xMode val="edge"/>
          <c:yMode val="edge"/>
          <c:x val="0.130531888493672"/>
          <c:y val="2.7393919687855602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663413020100899"/>
          <c:y val="0.13672573565273899"/>
          <c:w val="0.73314583505666298"/>
          <c:h val="0.7734514713054789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69696"/>
            </a:solidFill>
            <a:ln w="12600">
              <a:solidFill>
                <a:srgbClr val="000000"/>
              </a:solidFill>
              <a:round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1260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BA06-4088-BBDD-855413FCF168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 w="1260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BA06-4088-BBDD-855413FCF168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 w="1260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BA06-4088-BBDD-855413FCF168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 w="1260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7-BA06-4088-BBDD-855413FCF168}"/>
              </c:ext>
            </c:extLst>
          </c:dPt>
          <c:dPt>
            <c:idx val="8"/>
            <c:invertIfNegative val="0"/>
            <c:bubble3D val="0"/>
            <c:spPr>
              <a:solidFill>
                <a:srgbClr val="FFC000"/>
              </a:solidFill>
              <a:ln w="1260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9-BA06-4088-BBDD-855413FCF168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 w="1260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B-BA06-4088-BBDD-855413FCF168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 w="1260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D-BA06-4088-BBDD-855413FCF168}"/>
              </c:ext>
            </c:extLst>
          </c:dPt>
          <c:dPt>
            <c:idx val="14"/>
            <c:invertIfNegative val="0"/>
            <c:bubble3D val="0"/>
            <c:spPr>
              <a:solidFill>
                <a:srgbClr val="FFC000"/>
              </a:solidFill>
              <a:ln w="1260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F-BA06-4088-BBDD-855413FCF168}"/>
              </c:ext>
            </c:extLst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 w="1260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11-BA06-4088-BBDD-855413FCF168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06-4088-BBDD-855413FCF168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06-4088-BBDD-855413FCF168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06-4088-BBDD-855413FCF168}"/>
                </c:ext>
              </c:extLst>
            </c:dLbl>
            <c:dLbl>
              <c:idx val="6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06-4088-BBDD-855413FCF168}"/>
                </c:ext>
              </c:extLst>
            </c:dLbl>
            <c:dLbl>
              <c:idx val="8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06-4088-BBDD-855413FCF168}"/>
                </c:ext>
              </c:extLst>
            </c:dLbl>
            <c:dLbl>
              <c:idx val="1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06-4088-BBDD-855413FCF168}"/>
                </c:ext>
              </c:extLst>
            </c:dLbl>
            <c:dLbl>
              <c:idx val="1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06-4088-BBDD-855413FCF168}"/>
                </c:ext>
              </c:extLst>
            </c:dLbl>
            <c:dLbl>
              <c:idx val="1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06-4088-BBDD-855413FCF168}"/>
                </c:ext>
              </c:extLst>
            </c:dLbl>
            <c:dLbl>
              <c:idx val="16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06-4088-BBDD-855413FCF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'GA5'!$A$4:$A$21</c:f>
              <c:strCache>
                <c:ptCount val="18"/>
                <c:pt idx="0">
                  <c:v>Espanya</c:v>
                </c:pt>
                <c:pt idx="1">
                  <c:v>Andalusia</c:v>
                </c:pt>
                <c:pt idx="2">
                  <c:v>Aragó</c:v>
                </c:pt>
                <c:pt idx="3">
                  <c:v>Astúries</c:v>
                </c:pt>
                <c:pt idx="4">
                  <c:v>Illes Balears</c:v>
                </c:pt>
                <c:pt idx="5">
                  <c:v>Illes Canàries</c:v>
                </c:pt>
                <c:pt idx="6">
                  <c:v>Cantàbria</c:v>
                </c:pt>
                <c:pt idx="7">
                  <c:v>Castella i Lleó</c:v>
                </c:pt>
                <c:pt idx="8">
                  <c:v>Castella-la Manxa</c:v>
                </c:pt>
                <c:pt idx="9">
                  <c:v>Catalunya</c:v>
                </c:pt>
                <c:pt idx="10">
                  <c:v>Comunitat Valenciana</c:v>
                </c:pt>
                <c:pt idx="11">
                  <c:v>Extremadura</c:v>
                </c:pt>
                <c:pt idx="12">
                  <c:v>Galícia</c:v>
                </c:pt>
                <c:pt idx="13">
                  <c:v>Madrid</c:v>
                </c:pt>
                <c:pt idx="14">
                  <c:v>Múrcia</c:v>
                </c:pt>
                <c:pt idx="15">
                  <c:v>Navarra</c:v>
                </c:pt>
                <c:pt idx="16">
                  <c:v>País Basc</c:v>
                </c:pt>
                <c:pt idx="17">
                  <c:v>La Rioja</c:v>
                </c:pt>
              </c:strCache>
            </c:strRef>
          </c:cat>
          <c:val>
            <c:numRef>
              <c:f>'GA5'!$D$4:$D$21</c:f>
              <c:numCache>
                <c:formatCode>0.0</c:formatCode>
                <c:ptCount val="18"/>
                <c:pt idx="0">
                  <c:v>3.5600000000000005</c:v>
                </c:pt>
                <c:pt idx="1">
                  <c:v>7.7100000000000009</c:v>
                </c:pt>
                <c:pt idx="2">
                  <c:v>3.4700000000000006</c:v>
                </c:pt>
                <c:pt idx="3">
                  <c:v>0.54000000000000092</c:v>
                </c:pt>
                <c:pt idx="4">
                  <c:v>2.5199999999999978</c:v>
                </c:pt>
                <c:pt idx="5">
                  <c:v>2.490000000000002</c:v>
                </c:pt>
                <c:pt idx="6">
                  <c:v>0.97000000000000064</c:v>
                </c:pt>
                <c:pt idx="7">
                  <c:v>3.1799999999999997</c:v>
                </c:pt>
                <c:pt idx="8">
                  <c:v>9.33</c:v>
                </c:pt>
                <c:pt idx="9">
                  <c:v>1.5099999999999998</c:v>
                </c:pt>
                <c:pt idx="10">
                  <c:v>4.0400000000000009</c:v>
                </c:pt>
                <c:pt idx="11">
                  <c:v>8.259999999999998</c:v>
                </c:pt>
                <c:pt idx="12">
                  <c:v>2.3599999999999994</c:v>
                </c:pt>
                <c:pt idx="13">
                  <c:v>1.879999999999999</c:v>
                </c:pt>
                <c:pt idx="14">
                  <c:v>5.8699999999999992</c:v>
                </c:pt>
                <c:pt idx="15">
                  <c:v>0.15000000000000036</c:v>
                </c:pt>
                <c:pt idx="16">
                  <c:v>1.7699999999999996</c:v>
                </c:pt>
                <c:pt idx="17">
                  <c:v>3.3100000000000005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A06-4088-BBDD-855413FCF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8011243"/>
        <c:axId val="21314587"/>
      </c:barChart>
      <c:catAx>
        <c:axId val="28011243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21314587"/>
        <c:crosses val="autoZero"/>
        <c:auto val="1"/>
        <c:lblAlgn val="ctr"/>
        <c:lblOffset val="100"/>
        <c:noMultiLvlLbl val="0"/>
      </c:catAx>
      <c:valAx>
        <c:axId val="21314587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28011243"/>
        <c:crosses val="max"/>
        <c:crossBetween val="between"/>
      </c:valAx>
      <c:spPr>
        <a:solidFill>
          <a:srgbClr val="FFFFFF"/>
        </a:solidFill>
        <a:ln w="12600">
          <a:solidFill>
            <a:srgbClr val="C0C0C0"/>
          </a:solidFill>
          <a:round/>
        </a:ln>
      </c:spPr>
    </c:plotArea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700" b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ca-ES" sz="700" b="1" strike="noStrike" spc="-1">
                <a:solidFill>
                  <a:srgbClr val="000000"/>
                </a:solidFill>
                <a:latin typeface="Arial"/>
                <a:ea typeface="Arial"/>
              </a:rPr>
              <a:t>Gràfic IIA-1.6. Evolució de l'atur: Espanya-Illes Balears  (diferència de les taxes trimestrals interanuals 2016-2020)</a:t>
            </a:r>
          </a:p>
        </c:rich>
      </c:tx>
      <c:layout>
        <c:manualLayout>
          <c:xMode val="edge"/>
          <c:yMode val="edge"/>
          <c:x val="0.12694704049844199"/>
          <c:y val="4.11741267100545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945842319674101E-2"/>
          <c:y val="0.24345862664364501"/>
          <c:w val="0.90522405942966699"/>
          <c:h val="0.543896931863461"/>
        </c:manualLayout>
      </c:layout>
      <c:lineChart>
        <c:grouping val="standard"/>
        <c:varyColors val="0"/>
        <c:ser>
          <c:idx val="0"/>
          <c:order val="0"/>
          <c:tx>
            <c:strRef>
              <c:f>'GA6'!$B$2</c:f>
              <c:strCache>
                <c:ptCount val="1"/>
                <c:pt idx="0">
                  <c:v>Espanya</c:v>
                </c:pt>
              </c:strCache>
            </c:strRef>
          </c:tx>
          <c:spPr>
            <a:ln w="25560">
              <a:solidFill>
                <a:srgbClr val="8FAADC"/>
              </a:solidFill>
              <a:round/>
            </a:ln>
          </c:spPr>
          <c:marker>
            <c:symbol val="diamond"/>
            <c:size val="7"/>
            <c:spPr>
              <a:solidFill>
                <a:srgbClr val="8FAADC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'GA6'!$A$11:$A$30</c:f>
              <c:strCache>
                <c:ptCount val="20"/>
                <c:pt idx="0">
                  <c:v>2016TI</c:v>
                </c:pt>
                <c:pt idx="1">
                  <c:v>2016TII</c:v>
                </c:pt>
                <c:pt idx="2">
                  <c:v>2016TIII</c:v>
                </c:pt>
                <c:pt idx="3">
                  <c:v>2016TIV</c:v>
                </c:pt>
                <c:pt idx="4">
                  <c:v>2017TI</c:v>
                </c:pt>
                <c:pt idx="5">
                  <c:v>2017TII</c:v>
                </c:pt>
                <c:pt idx="6">
                  <c:v>2017TIII</c:v>
                </c:pt>
                <c:pt idx="7">
                  <c:v>2017TIV</c:v>
                </c:pt>
                <c:pt idx="8">
                  <c:v>2018TI</c:v>
                </c:pt>
                <c:pt idx="9">
                  <c:v>2018TII</c:v>
                </c:pt>
                <c:pt idx="10">
                  <c:v>2018TIII</c:v>
                </c:pt>
                <c:pt idx="11">
                  <c:v>2018TIV</c:v>
                </c:pt>
                <c:pt idx="12">
                  <c:v>2019TI</c:v>
                </c:pt>
                <c:pt idx="13">
                  <c:v>2019TII</c:v>
                </c:pt>
                <c:pt idx="14">
                  <c:v>2019TIII</c:v>
                </c:pt>
                <c:pt idx="15">
                  <c:v>2019TIV</c:v>
                </c:pt>
                <c:pt idx="16">
                  <c:v>2020TI</c:v>
                </c:pt>
                <c:pt idx="17">
                  <c:v>2020TII</c:v>
                </c:pt>
                <c:pt idx="18">
                  <c:v>2020TIII</c:v>
                </c:pt>
                <c:pt idx="19">
                  <c:v>2020TIV</c:v>
                </c:pt>
              </c:strCache>
            </c:strRef>
          </c:cat>
          <c:val>
            <c:numRef>
              <c:f>'GA6'!$B$11:$B$30</c:f>
              <c:numCache>
                <c:formatCode>General</c:formatCode>
                <c:ptCount val="20"/>
                <c:pt idx="0">
                  <c:v>-11.997208243029799</c:v>
                </c:pt>
                <c:pt idx="1">
                  <c:v>-11.1536220625364</c:v>
                </c:pt>
                <c:pt idx="2">
                  <c:v>-10.9260328193288</c:v>
                </c:pt>
                <c:pt idx="3">
                  <c:v>-11.3338215294487</c:v>
                </c:pt>
                <c:pt idx="4">
                  <c:v>-11.195057811912999</c:v>
                </c:pt>
                <c:pt idx="5">
                  <c:v>-14.435919295254299</c:v>
                </c:pt>
                <c:pt idx="6">
                  <c:v>-13.634049250138901</c:v>
                </c:pt>
                <c:pt idx="7">
                  <c:v>-11.116617112652801</c:v>
                </c:pt>
                <c:pt idx="8">
                  <c:v>-10.72</c:v>
                </c:pt>
                <c:pt idx="9">
                  <c:v>-11.265969802555199</c:v>
                </c:pt>
                <c:pt idx="10">
                  <c:v>-11.1721611721612</c:v>
                </c:pt>
                <c:pt idx="11">
                  <c:v>-12.6888217522659</c:v>
                </c:pt>
                <c:pt idx="12">
                  <c:v>-12.1863799283154</c:v>
                </c:pt>
                <c:pt idx="13">
                  <c:v>-8.2460732984293106</c:v>
                </c:pt>
                <c:pt idx="14">
                  <c:v>-4.3298969072164999</c:v>
                </c:pt>
                <c:pt idx="15">
                  <c:v>-4.6366782006920504</c:v>
                </c:pt>
                <c:pt idx="16">
                  <c:v>-1.97278911564626</c:v>
                </c:pt>
                <c:pt idx="17">
                  <c:v>9.3437945791726005</c:v>
                </c:pt>
                <c:pt idx="18">
                  <c:v>16.810344827586199</c:v>
                </c:pt>
                <c:pt idx="19">
                  <c:v>17.053701015965199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98-4F36-AC2A-49E922C19B4B}"/>
            </c:ext>
          </c:extLst>
        </c:ser>
        <c:ser>
          <c:idx val="1"/>
          <c:order val="1"/>
          <c:tx>
            <c:strRef>
              <c:f>'GA6'!$C$2</c:f>
              <c:strCache>
                <c:ptCount val="1"/>
                <c:pt idx="0">
                  <c:v>Balears</c:v>
                </c:pt>
              </c:strCache>
            </c:strRef>
          </c:tx>
          <c:spPr>
            <a:ln w="25560">
              <a:solidFill>
                <a:srgbClr val="FFC000"/>
              </a:solidFill>
              <a:round/>
            </a:ln>
          </c:spPr>
          <c:marker>
            <c:symbol val="square"/>
            <c:size val="5"/>
            <c:spPr>
              <a:solidFill>
                <a:srgbClr val="FFC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'GA6'!$A$11:$A$30</c:f>
              <c:strCache>
                <c:ptCount val="20"/>
                <c:pt idx="0">
                  <c:v>2016TI</c:v>
                </c:pt>
                <c:pt idx="1">
                  <c:v>2016TII</c:v>
                </c:pt>
                <c:pt idx="2">
                  <c:v>2016TIII</c:v>
                </c:pt>
                <c:pt idx="3">
                  <c:v>2016TIV</c:v>
                </c:pt>
                <c:pt idx="4">
                  <c:v>2017TI</c:v>
                </c:pt>
                <c:pt idx="5">
                  <c:v>2017TII</c:v>
                </c:pt>
                <c:pt idx="6">
                  <c:v>2017TIII</c:v>
                </c:pt>
                <c:pt idx="7">
                  <c:v>2017TIV</c:v>
                </c:pt>
                <c:pt idx="8">
                  <c:v>2018TI</c:v>
                </c:pt>
                <c:pt idx="9">
                  <c:v>2018TII</c:v>
                </c:pt>
                <c:pt idx="10">
                  <c:v>2018TIII</c:v>
                </c:pt>
                <c:pt idx="11">
                  <c:v>2018TIV</c:v>
                </c:pt>
                <c:pt idx="12">
                  <c:v>2019TI</c:v>
                </c:pt>
                <c:pt idx="13">
                  <c:v>2019TII</c:v>
                </c:pt>
                <c:pt idx="14">
                  <c:v>2019TIII</c:v>
                </c:pt>
                <c:pt idx="15">
                  <c:v>2019TIV</c:v>
                </c:pt>
                <c:pt idx="16">
                  <c:v>2020TI</c:v>
                </c:pt>
                <c:pt idx="17">
                  <c:v>2020TII</c:v>
                </c:pt>
                <c:pt idx="18">
                  <c:v>2020TIII</c:v>
                </c:pt>
                <c:pt idx="19">
                  <c:v>2020TIV</c:v>
                </c:pt>
              </c:strCache>
            </c:strRef>
          </c:cat>
          <c:val>
            <c:numRef>
              <c:f>'GA6'!$C$11:$C$30</c:f>
              <c:numCache>
                <c:formatCode>General</c:formatCode>
                <c:ptCount val="20"/>
                <c:pt idx="0">
                  <c:v>-15.225707727620501</c:v>
                </c:pt>
                <c:pt idx="1">
                  <c:v>-20.869565217391301</c:v>
                </c:pt>
                <c:pt idx="2">
                  <c:v>-24.1340782122905</c:v>
                </c:pt>
                <c:pt idx="3">
                  <c:v>-20.330739299610901</c:v>
                </c:pt>
                <c:pt idx="4">
                  <c:v>-11.101083032490999</c:v>
                </c:pt>
                <c:pt idx="5">
                  <c:v>-12.0879120879121</c:v>
                </c:pt>
                <c:pt idx="6">
                  <c:v>-12.0765832106038</c:v>
                </c:pt>
                <c:pt idx="7">
                  <c:v>-8.3028083028083106</c:v>
                </c:pt>
                <c:pt idx="8">
                  <c:v>3.9379474940334198</c:v>
                </c:pt>
                <c:pt idx="9">
                  <c:v>-2.3498694516971299</c:v>
                </c:pt>
                <c:pt idx="10">
                  <c:v>-22.5945945945946</c:v>
                </c:pt>
                <c:pt idx="11">
                  <c:v>-13.4813639968279</c:v>
                </c:pt>
                <c:pt idx="12">
                  <c:v>-2.0665901262916302</c:v>
                </c:pt>
                <c:pt idx="13">
                  <c:v>8.1105169340463394</c:v>
                </c:pt>
                <c:pt idx="14">
                  <c:v>14.245810055865901</c:v>
                </c:pt>
                <c:pt idx="15">
                  <c:v>-9.1659028414298902</c:v>
                </c:pt>
                <c:pt idx="16">
                  <c:v>6.6822977725674102</c:v>
                </c:pt>
                <c:pt idx="17">
                  <c:v>31.3272877164056</c:v>
                </c:pt>
                <c:pt idx="18">
                  <c:v>62.347188264058701</c:v>
                </c:pt>
                <c:pt idx="19">
                  <c:v>74.974772956609499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98-4F36-AC2A-49E922C19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12584488"/>
        <c:axId val="94893501"/>
      </c:lineChart>
      <c:catAx>
        <c:axId val="12584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94893501"/>
        <c:crosses val="autoZero"/>
        <c:auto val="1"/>
        <c:lblAlgn val="ctr"/>
        <c:lblOffset val="100"/>
        <c:noMultiLvlLbl val="0"/>
      </c:catAx>
      <c:valAx>
        <c:axId val="94893501"/>
        <c:scaling>
          <c:orientation val="minMax"/>
        </c:scaling>
        <c:delete val="0"/>
        <c:axPos val="l"/>
        <c:majorGridlines>
          <c:spPr>
            <a:ln w="3240">
              <a:solidFill>
                <a:srgbClr val="C0C0C0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12584488"/>
        <c:crosses val="autoZero"/>
        <c:crossBetween val="between"/>
      </c:valAx>
      <c:spPr>
        <a:noFill/>
        <a:ln w="12600">
          <a:solidFill>
            <a:srgbClr val="808080"/>
          </a:solidFill>
          <a:round/>
        </a:ln>
      </c:spPr>
    </c:plotArea>
    <c:legend>
      <c:legendPos val="r"/>
      <c:layout>
        <c:manualLayout>
          <c:xMode val="edge"/>
          <c:yMode val="edge"/>
          <c:x val="0.32513759451566099"/>
          <c:y val="0.130612244897961"/>
          <c:w val="0.41348893733377001"/>
          <c:h val="0.13138277850550301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700" b="0" strike="noStrike" spc="-1">
              <a:solidFill>
                <a:srgbClr val="000000"/>
              </a:solidFill>
              <a:latin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4">
  <dgm:title val=""/>
  <dgm:desc val=""/>
  <dgm:catLst>
    <dgm:cat type="colorful" pri="10400"/>
  </dgm:catLst>
  <dgm:styleLbl name="node0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4"/>
      <a:schemeClr val="accent5"/>
    </dgm:fillClrLst>
    <dgm:linClrLst>
      <a:schemeClr val="accent4"/>
      <a:schemeClr val="accent5"/>
    </dgm:linClrLst>
    <dgm:effectClrLst/>
    <dgm:txLinClrLst/>
    <dgm:txFillClrLst/>
    <dgm:txEffectClrLst/>
  </dgm:styleLbl>
  <dgm:styleLbl name="lnNode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4">
        <a:alpha val="50000"/>
      </a:schemeClr>
      <a:schemeClr val="accent5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4">
        <a:tint val="50000"/>
      </a:schemeClr>
      <a:schemeClr val="accent5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4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4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4"/>
      <a:schemeClr val="accent5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4"/>
    </dgm:fillClrLst>
    <dgm:linClrLst meth="repeat">
      <a:schemeClr val="accent4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4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4"/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4">
        <a:tint val="9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4">
        <a:tint val="5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4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4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4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4">
        <a:tint val="50000"/>
        <a:alpha val="40000"/>
      </a:schemeClr>
    </dgm:fillClrLst>
    <dgm:linClrLst meth="repeat">
      <a:schemeClr val="accent4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4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ECAD9FDB-77A3-4762-AB3D-947855EAD2DC}" type="doc">
      <dgm:prSet loTypeId="urn:microsoft.com/office/officeart/2005/8/layout/hierarchy1" loCatId="hierarchy" qsTypeId="urn:microsoft.com/office/officeart/2005/8/quickstyle/simple1" qsCatId="simple" csTypeId="urn:microsoft.com/office/officeart/2005/8/colors/colorful4" csCatId="colorful" phldr="1"/>
      <dgm:spPr/>
      <dgm:t>
        <a:bodyPr/>
        <a:lstStyle/>
        <a:p>
          <a:endParaRPr lang="es-ES"/>
        </a:p>
      </dgm:t>
    </dgm:pt>
    <dgm:pt modelId="{30A67C56-5F7A-443B-B07D-88DC22306411}">
      <dgm:prSet phldrT="[Texto]"/>
      <dgm:spPr/>
      <dgm:t>
        <a:bodyPr/>
        <a:lstStyle/>
        <a:p>
          <a:r>
            <a:rPr lang="es-ES" b="1" i="0" strike="noStrike">
              <a:latin typeface="Arial"/>
              <a:cs typeface="Arial"/>
            </a:rPr>
            <a:t>POBLACIÓ DE 16 O MÉS ANYS</a:t>
          </a:r>
          <a:endParaRPr lang="es-ES" b="0" i="0" strike="noStrike">
            <a:latin typeface="Arial"/>
            <a:cs typeface="Arial"/>
          </a:endParaRPr>
        </a:p>
        <a:p>
          <a:pPr rtl="0"/>
          <a:r>
            <a:rPr lang="es-ES" b="0" i="0" strike="noStrike">
              <a:latin typeface="Arial"/>
              <a:cs typeface="Arial"/>
            </a:rPr>
            <a:t>1.022.400 (+1,7%)</a:t>
          </a:r>
          <a:endParaRPr lang="es-ES"/>
        </a:p>
      </dgm:t>
    </dgm:pt>
    <dgm:pt modelId="{62DAF9DA-D19F-46F4-ADFD-AA07220026CC}" type="parTrans" cxnId="{CF2D0B1F-75A5-414D-8F4B-D1F9B776460B}">
      <dgm:prSet/>
      <dgm:spPr/>
      <dgm:t>
        <a:bodyPr/>
        <a:lstStyle/>
        <a:p>
          <a:endParaRPr lang="es-ES"/>
        </a:p>
      </dgm:t>
    </dgm:pt>
    <dgm:pt modelId="{34421636-70CD-4037-BE75-B8286C87E1CC}" type="sibTrans" cxnId="{CF2D0B1F-75A5-414D-8F4B-D1F9B776460B}">
      <dgm:prSet/>
      <dgm:spPr/>
      <dgm:t>
        <a:bodyPr/>
        <a:lstStyle/>
        <a:p>
          <a:endParaRPr lang="es-ES"/>
        </a:p>
      </dgm:t>
    </dgm:pt>
    <dgm:pt modelId="{66EE7278-6C9F-4D95-BADC-C74BD4F5E4AE}">
      <dgm:prSet phldrT="[Texto]"/>
      <dgm:spPr/>
      <dgm:t>
        <a:bodyPr/>
        <a:lstStyle/>
        <a:p>
          <a:r>
            <a:rPr lang="es-ES" b="1" i="0" strike="noStrike">
              <a:latin typeface="Arial"/>
              <a:cs typeface="Arial"/>
            </a:rPr>
            <a:t>POBLACIÓ ACTIVA</a:t>
          </a:r>
          <a:endParaRPr lang="es-ES" b="0" i="0" strike="noStrike">
            <a:latin typeface="Arial"/>
            <a:cs typeface="Arial"/>
          </a:endParaRPr>
        </a:p>
        <a:p>
          <a:pPr rtl="0"/>
          <a:r>
            <a:rPr lang="es-ES" b="0" i="0" strike="noStrike">
              <a:latin typeface="Arial"/>
              <a:cs typeface="Arial"/>
            </a:rPr>
            <a:t>630.000 (-2,7%)</a:t>
          </a:r>
          <a:endParaRPr lang="es-ES"/>
        </a:p>
      </dgm:t>
    </dgm:pt>
    <dgm:pt modelId="{3626B5AD-DE5C-4137-97BB-659B05AB27E6}" type="parTrans" cxnId="{0ED0ACB9-4121-446E-9112-7BF3719B17B8}">
      <dgm:prSet/>
      <dgm:spPr/>
      <dgm:t>
        <a:bodyPr/>
        <a:lstStyle/>
        <a:p>
          <a:endParaRPr lang="es-ES"/>
        </a:p>
      </dgm:t>
    </dgm:pt>
    <dgm:pt modelId="{C867F255-C728-4361-8A32-79EF2A785D0F}" type="sibTrans" cxnId="{0ED0ACB9-4121-446E-9112-7BF3719B17B8}">
      <dgm:prSet/>
      <dgm:spPr/>
      <dgm:t>
        <a:bodyPr/>
        <a:lstStyle/>
        <a:p>
          <a:endParaRPr lang="es-ES"/>
        </a:p>
      </dgm:t>
    </dgm:pt>
    <dgm:pt modelId="{FEF0D10C-DC25-4C30-B7DF-01247803B12D}">
      <dgm:prSet phldrT="[Texto]"/>
      <dgm:spPr/>
      <dgm:t>
        <a:bodyPr/>
        <a:lstStyle/>
        <a:p>
          <a:r>
            <a:rPr lang="es-ES" b="1" i="0" strike="noStrike">
              <a:latin typeface="Arial"/>
              <a:cs typeface="Arial"/>
            </a:rPr>
            <a:t>POBLACIÓ NO ACTIVA</a:t>
          </a:r>
          <a:endParaRPr lang="es-ES" b="0" i="0" strike="noStrike">
            <a:latin typeface="Arial"/>
            <a:cs typeface="Arial"/>
          </a:endParaRPr>
        </a:p>
        <a:p>
          <a:pPr rtl="0"/>
          <a:r>
            <a:rPr lang="es-ES" b="0" i="0" strike="noStrike">
              <a:latin typeface="Arial"/>
              <a:cs typeface="Arial"/>
            </a:rPr>
            <a:t>392.500 (+9,7%)</a:t>
          </a:r>
          <a:endParaRPr lang="es-ES"/>
        </a:p>
      </dgm:t>
    </dgm:pt>
    <dgm:pt modelId="{1EA3A326-F042-48F5-AC9F-BF92D8B4DDC6}" type="sibTrans" cxnId="{88BDFF7D-B080-438A-8C0C-1CAEA22E3284}">
      <dgm:prSet/>
      <dgm:spPr/>
      <dgm:t>
        <a:bodyPr/>
        <a:lstStyle/>
        <a:p>
          <a:endParaRPr lang="es-ES"/>
        </a:p>
      </dgm:t>
    </dgm:pt>
    <dgm:pt modelId="{3824D2DE-54B1-444A-8BDC-92171304BEDC}" type="parTrans" cxnId="{88BDFF7D-B080-438A-8C0C-1CAEA22E3284}">
      <dgm:prSet/>
      <dgm:spPr/>
      <dgm:t>
        <a:bodyPr/>
        <a:lstStyle/>
        <a:p>
          <a:endParaRPr lang="es-ES"/>
        </a:p>
      </dgm:t>
    </dgm:pt>
    <dgm:pt modelId="{9979764E-2168-4524-8FDA-AB7A1CA8734A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POBLACIÓ ATURADA </a:t>
          </a:r>
        </a:p>
        <a:p>
          <a:pPr rtl="0"/>
          <a:r>
            <a:rPr lang="es-ES" b="0" i="0" strike="noStrike">
              <a:latin typeface="Arial"/>
              <a:cs typeface="Arial"/>
            </a:rPr>
            <a:t>101.700</a:t>
          </a:r>
          <a:r>
            <a:rPr lang="es-ES" b="0" i="0" strike="noStrike" baseline="0">
              <a:latin typeface="Arial"/>
              <a:cs typeface="Arial"/>
            </a:rPr>
            <a:t> </a:t>
          </a:r>
          <a:r>
            <a:rPr lang="es-ES" b="0" i="0" strike="noStrike">
              <a:latin typeface="Arial"/>
              <a:cs typeface="Arial"/>
            </a:rPr>
            <a:t>(+33,8%)</a:t>
          </a:r>
          <a:endParaRPr lang="es-ES"/>
        </a:p>
      </dgm:t>
    </dgm:pt>
    <dgm:pt modelId="{A62685A7-81E8-40C5-8AF1-E1283C1A16CD}" type="parTrans" cxnId="{4B0A71E5-577C-411E-8FCC-4E16F894C3ED}">
      <dgm:prSet/>
      <dgm:spPr/>
      <dgm:t>
        <a:bodyPr/>
        <a:lstStyle/>
        <a:p>
          <a:endParaRPr lang="es-ES"/>
        </a:p>
      </dgm:t>
    </dgm:pt>
    <dgm:pt modelId="{E7DCB9FA-057A-4136-B5BE-9E2DD376E6F0}" type="sibTrans" cxnId="{4B0A71E5-577C-411E-8FCC-4E16F894C3ED}">
      <dgm:prSet/>
      <dgm:spPr/>
      <dgm:t>
        <a:bodyPr/>
        <a:lstStyle/>
        <a:p>
          <a:endParaRPr lang="es-ES"/>
        </a:p>
      </dgm:t>
    </dgm:pt>
    <dgm:pt modelId="{0E9567F6-B18C-410E-B1AC-7E4DE3C5EAD3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POBLACIÓ OCUPADA</a:t>
          </a:r>
          <a:endParaRPr lang="es-ES" b="0" i="0" strike="noStrike">
            <a:latin typeface="Arial"/>
            <a:cs typeface="Arial"/>
          </a:endParaRPr>
        </a:p>
        <a:p>
          <a:pPr rtl="0"/>
          <a:r>
            <a:rPr lang="es-ES" b="0" i="0" strike="noStrike">
              <a:latin typeface="Arial"/>
              <a:cs typeface="Arial"/>
            </a:rPr>
            <a:t>528.200 (-7,5%)</a:t>
          </a:r>
        </a:p>
      </dgm:t>
    </dgm:pt>
    <dgm:pt modelId="{45ED4699-40E7-46B8-A891-1A830748D25C}" type="parTrans" cxnId="{6F1FB092-C4B0-4E59-9DAD-5856B2F84EA7}">
      <dgm:prSet/>
      <dgm:spPr/>
      <dgm:t>
        <a:bodyPr/>
        <a:lstStyle/>
        <a:p>
          <a:endParaRPr lang="es-ES"/>
        </a:p>
      </dgm:t>
    </dgm:pt>
    <dgm:pt modelId="{780A157A-2767-4461-80D1-43F236CFAF67}" type="sibTrans" cxnId="{6F1FB092-C4B0-4E59-9DAD-5856B2F84EA7}">
      <dgm:prSet/>
      <dgm:spPr/>
      <dgm:t>
        <a:bodyPr/>
        <a:lstStyle/>
        <a:p>
          <a:endParaRPr lang="es-ES"/>
        </a:p>
      </dgm:t>
    </dgm:pt>
    <dgm:pt modelId="{87C75AFB-31D4-487A-AE43-947BE8DCB968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ASSALARIATS</a:t>
          </a:r>
        </a:p>
        <a:p>
          <a:pPr rtl="0"/>
          <a:r>
            <a:rPr lang="es-ES" b="0" i="0" strike="noStrike">
              <a:latin typeface="Arial"/>
              <a:cs typeface="Arial"/>
            </a:rPr>
            <a:t>427.500 (-9,2%)</a:t>
          </a:r>
          <a:endParaRPr lang="es-ES"/>
        </a:p>
      </dgm:t>
    </dgm:pt>
    <dgm:pt modelId="{DF5AB915-5676-4262-AB66-F0AB6CCF3F3F}" type="parTrans" cxnId="{047B76CA-8AAF-47E2-AB4C-5732E33E0888}">
      <dgm:prSet/>
      <dgm:spPr/>
      <dgm:t>
        <a:bodyPr/>
        <a:lstStyle/>
        <a:p>
          <a:endParaRPr lang="es-ES"/>
        </a:p>
      </dgm:t>
    </dgm:pt>
    <dgm:pt modelId="{E989DB84-F09B-428E-B1D7-7D41FF84865A}" type="sibTrans" cxnId="{047B76CA-8AAF-47E2-AB4C-5732E33E0888}">
      <dgm:prSet/>
      <dgm:spPr/>
      <dgm:t>
        <a:bodyPr/>
        <a:lstStyle/>
        <a:p>
          <a:endParaRPr lang="es-ES"/>
        </a:p>
      </dgm:t>
    </dgm:pt>
    <dgm:pt modelId="{F67E7A30-5A85-4D00-B6E4-17B2EE4F878C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NO ASSALARIATS</a:t>
          </a:r>
          <a:endParaRPr lang="es-ES" b="0" i="0" strike="noStrike">
            <a:latin typeface="Arial"/>
            <a:cs typeface="Arial"/>
          </a:endParaRPr>
        </a:p>
        <a:p>
          <a:pPr rtl="0"/>
          <a:r>
            <a:rPr lang="es-ES" b="0" i="0" strike="noStrike">
              <a:latin typeface="Arial"/>
              <a:cs typeface="Arial"/>
            </a:rPr>
            <a:t>100.700 (+0,4%)</a:t>
          </a:r>
        </a:p>
      </dgm:t>
    </dgm:pt>
    <dgm:pt modelId="{8E5034F9-74E3-4F94-81C2-22B9C13DF6D5}" type="parTrans" cxnId="{605D7D86-56AA-42A4-97D3-4C29C35E87FF}">
      <dgm:prSet/>
      <dgm:spPr/>
      <dgm:t>
        <a:bodyPr/>
        <a:lstStyle/>
        <a:p>
          <a:endParaRPr lang="es-ES"/>
        </a:p>
      </dgm:t>
    </dgm:pt>
    <dgm:pt modelId="{1840B178-68A6-4024-9889-5846F16A810E}" type="sibTrans" cxnId="{605D7D86-56AA-42A4-97D3-4C29C35E87FF}">
      <dgm:prSet/>
      <dgm:spPr/>
      <dgm:t>
        <a:bodyPr/>
        <a:lstStyle/>
        <a:p>
          <a:endParaRPr lang="es-ES"/>
        </a:p>
      </dgm:t>
    </dgm:pt>
    <dgm:pt modelId="{5DA65EDC-AE5D-409B-8264-7FE58B69ED91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SECTOR PÚBLIC</a:t>
          </a:r>
        </a:p>
        <a:p>
          <a:pPr rtl="0"/>
          <a:r>
            <a:rPr lang="es-ES" b="0" i="0" strike="noStrike">
              <a:latin typeface="Arial"/>
              <a:cs typeface="Arial"/>
            </a:rPr>
            <a:t>81.000 (+6,7%)</a:t>
          </a:r>
          <a:endParaRPr lang="es-ES"/>
        </a:p>
      </dgm:t>
    </dgm:pt>
    <dgm:pt modelId="{BF016250-16B8-4D19-B900-8D04C54A5CEC}" type="parTrans" cxnId="{DB97EC2B-086F-438C-9E15-8D62DCEEFD38}">
      <dgm:prSet/>
      <dgm:spPr/>
      <dgm:t>
        <a:bodyPr/>
        <a:lstStyle/>
        <a:p>
          <a:endParaRPr lang="es-ES"/>
        </a:p>
      </dgm:t>
    </dgm:pt>
    <dgm:pt modelId="{E4FF2C1A-2F23-4616-9162-906FF1E2273D}" type="sibTrans" cxnId="{DB97EC2B-086F-438C-9E15-8D62DCEEFD38}">
      <dgm:prSet/>
      <dgm:spPr/>
      <dgm:t>
        <a:bodyPr/>
        <a:lstStyle/>
        <a:p>
          <a:endParaRPr lang="es-ES"/>
        </a:p>
      </dgm:t>
    </dgm:pt>
    <dgm:pt modelId="{7D97B8FB-1093-417E-B98E-4FF83692DCDB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SECTOR PRIVAT</a:t>
          </a:r>
        </a:p>
        <a:p>
          <a:pPr rtl="0"/>
          <a:r>
            <a:rPr lang="es-ES" b="0" i="0" strike="noStrike">
              <a:latin typeface="Arial"/>
              <a:ea typeface="+mn-ea"/>
              <a:cs typeface="Arial"/>
            </a:rPr>
            <a:t>346.500 (-12,3%)</a:t>
          </a:r>
          <a:endParaRPr lang="es-ES" b="0" i="0" strike="noStrike">
            <a:latin typeface="Arial"/>
            <a:cs typeface="Arial"/>
          </a:endParaRPr>
        </a:p>
      </dgm:t>
    </dgm:pt>
    <dgm:pt modelId="{25B8AC32-CE4B-4818-81C2-F8EE4BE0F35C}" type="parTrans" cxnId="{EFB83546-591C-4C26-A59B-8A788DF6ABC9}">
      <dgm:prSet/>
      <dgm:spPr/>
      <dgm:t>
        <a:bodyPr/>
        <a:lstStyle/>
        <a:p>
          <a:endParaRPr lang="es-ES"/>
        </a:p>
      </dgm:t>
    </dgm:pt>
    <dgm:pt modelId="{0EFCF4A3-F790-4908-A552-A8E7ED4C4155}" type="sibTrans" cxnId="{EFB83546-591C-4C26-A59B-8A788DF6ABC9}">
      <dgm:prSet/>
      <dgm:spPr/>
      <dgm:t>
        <a:bodyPr/>
        <a:lstStyle/>
        <a:p>
          <a:endParaRPr lang="es-ES"/>
        </a:p>
      </dgm:t>
    </dgm:pt>
    <dgm:pt modelId="{442A9A04-AA68-4760-B984-5CD2CCDD3FB0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OCUPATS AMB</a:t>
          </a:r>
        </a:p>
        <a:p>
          <a:pPr rtl="0"/>
          <a:r>
            <a:rPr lang="es-ES" b="1" i="0" strike="noStrike">
              <a:latin typeface="Arial"/>
              <a:cs typeface="Arial"/>
            </a:rPr>
            <a:t>CONTRACTE INDEFINIT</a:t>
          </a:r>
        </a:p>
        <a:p>
          <a:pPr rtl="0"/>
          <a:r>
            <a:rPr lang="es-ES" b="0" i="0" strike="noStrike">
              <a:latin typeface="Arial"/>
              <a:ea typeface="+mn-ea"/>
              <a:cs typeface="Arial"/>
            </a:rPr>
            <a:t>56.500 (+7,0%)</a:t>
          </a:r>
          <a:endParaRPr lang="es-ES"/>
        </a:p>
      </dgm:t>
    </dgm:pt>
    <dgm:pt modelId="{2EC52DAE-14CF-43D1-BE28-D86748D8C3C2}" type="parTrans" cxnId="{AD6B1D63-884B-4555-8E78-9DDF08B784A5}">
      <dgm:prSet/>
      <dgm:spPr/>
      <dgm:t>
        <a:bodyPr/>
        <a:lstStyle/>
        <a:p>
          <a:endParaRPr lang="es-ES"/>
        </a:p>
      </dgm:t>
    </dgm:pt>
    <dgm:pt modelId="{EF2CDA06-982C-4C67-A64A-0D1B72162346}" type="sibTrans" cxnId="{AD6B1D63-884B-4555-8E78-9DDF08B784A5}">
      <dgm:prSet/>
      <dgm:spPr/>
      <dgm:t>
        <a:bodyPr/>
        <a:lstStyle/>
        <a:p>
          <a:endParaRPr lang="es-ES"/>
        </a:p>
      </dgm:t>
    </dgm:pt>
    <dgm:pt modelId="{A08C06D5-E9C9-4B0E-9A17-77E332695623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OCUPATS AMB</a:t>
          </a:r>
        </a:p>
        <a:p>
          <a:pPr rtl="0"/>
          <a:r>
            <a:rPr lang="es-ES" b="1" i="0" strike="noStrike">
              <a:latin typeface="Arial"/>
              <a:cs typeface="Arial"/>
            </a:rPr>
            <a:t>CONTRACTE TEMPORAL</a:t>
          </a:r>
        </a:p>
        <a:p>
          <a:pPr rtl="0"/>
          <a:r>
            <a:rPr lang="es-ES" b="0" i="0" strike="noStrike">
              <a:latin typeface="Arial"/>
              <a:ea typeface="+mn-ea"/>
              <a:cs typeface="Arial"/>
            </a:rPr>
            <a:t>24.500 (+6,1%)</a:t>
          </a:r>
          <a:endParaRPr lang="es-ES" b="1" i="0" strike="noStrike">
            <a:latin typeface="Arial"/>
            <a:cs typeface="Arial"/>
          </a:endParaRPr>
        </a:p>
      </dgm:t>
    </dgm:pt>
    <dgm:pt modelId="{4E94AE6A-C724-44DF-A727-B8B427809B9F}" type="parTrans" cxnId="{73A058C3-5E91-4022-8151-1BC839D915DD}">
      <dgm:prSet/>
      <dgm:spPr/>
      <dgm:t>
        <a:bodyPr/>
        <a:lstStyle/>
        <a:p>
          <a:endParaRPr lang="es-ES"/>
        </a:p>
      </dgm:t>
    </dgm:pt>
    <dgm:pt modelId="{3ED316A8-1F12-474E-B674-93EAE2273B4B}" type="sibTrans" cxnId="{73A058C3-5E91-4022-8151-1BC839D915DD}">
      <dgm:prSet/>
      <dgm:spPr/>
      <dgm:t>
        <a:bodyPr/>
        <a:lstStyle/>
        <a:p>
          <a:endParaRPr lang="es-ES"/>
        </a:p>
      </dgm:t>
    </dgm:pt>
    <dgm:pt modelId="{04F94E8F-24D9-4FA2-8801-555F799C55A8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OCUPATS AMB</a:t>
          </a:r>
        </a:p>
        <a:p>
          <a:pPr rtl="0"/>
          <a:r>
            <a:rPr lang="es-ES" b="1" i="0" strike="noStrike">
              <a:latin typeface="Arial"/>
              <a:cs typeface="Arial"/>
            </a:rPr>
            <a:t>CONTRACTE INDEFINIT</a:t>
          </a:r>
        </a:p>
        <a:p>
          <a:pPr rtl="0"/>
          <a:r>
            <a:rPr lang="es-ES" b="0" i="0" strike="noStrike">
              <a:latin typeface="Arial"/>
              <a:ea typeface="+mn-ea"/>
              <a:cs typeface="Arial"/>
            </a:rPr>
            <a:t>274.300 (-5,7%)</a:t>
          </a:r>
          <a:endParaRPr lang="es-ES" b="1" i="0" strike="noStrike">
            <a:latin typeface="Arial"/>
            <a:cs typeface="Arial"/>
          </a:endParaRPr>
        </a:p>
      </dgm:t>
    </dgm:pt>
    <dgm:pt modelId="{3C72C5F8-65E5-40BC-9890-5CFE034CCFA9}" type="parTrans" cxnId="{48C36455-5271-47BF-A44D-EDB86FAFEB0A}">
      <dgm:prSet/>
      <dgm:spPr/>
      <dgm:t>
        <a:bodyPr/>
        <a:lstStyle/>
        <a:p>
          <a:endParaRPr lang="es-ES"/>
        </a:p>
      </dgm:t>
    </dgm:pt>
    <dgm:pt modelId="{648E6383-8401-423D-8E68-B6016DD9FAC0}" type="sibTrans" cxnId="{48C36455-5271-47BF-A44D-EDB86FAFEB0A}">
      <dgm:prSet/>
      <dgm:spPr/>
      <dgm:t>
        <a:bodyPr/>
        <a:lstStyle/>
        <a:p>
          <a:endParaRPr lang="es-ES"/>
        </a:p>
      </dgm:t>
    </dgm:pt>
    <dgm:pt modelId="{06147520-A8AA-4D93-BC86-9F64E16CFC72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OCUPATS AMB</a:t>
          </a:r>
        </a:p>
        <a:p>
          <a:pPr rtl="0"/>
          <a:r>
            <a:rPr lang="es-ES" b="1" i="0" strike="noStrike">
              <a:latin typeface="Arial"/>
              <a:cs typeface="Arial"/>
            </a:rPr>
            <a:t>CONTRACTE TEMPORAL</a:t>
          </a:r>
        </a:p>
        <a:p>
          <a:pPr rtl="0"/>
          <a:r>
            <a:rPr lang="es-ES" b="0" i="0" strike="noStrike">
              <a:latin typeface="Arial"/>
              <a:ea typeface="+mn-ea"/>
              <a:cs typeface="Arial"/>
            </a:rPr>
            <a:t>72.200</a:t>
          </a:r>
          <a:r>
            <a:rPr lang="es-ES" b="0" i="0" strike="noStrike" baseline="0">
              <a:latin typeface="Arial"/>
              <a:ea typeface="+mn-ea"/>
              <a:cs typeface="Arial"/>
            </a:rPr>
            <a:t> </a:t>
          </a:r>
          <a:r>
            <a:rPr lang="es-ES" b="0" i="0" strike="noStrike">
              <a:latin typeface="Arial"/>
              <a:ea typeface="+mn-ea"/>
              <a:cs typeface="Arial"/>
            </a:rPr>
            <a:t>(</a:t>
          </a:r>
          <a:r>
            <a:rPr lang="ca-ES"/>
            <a:t>–30</a:t>
          </a:r>
          <a:r>
            <a:rPr lang="es-ES" b="0" i="0" strike="noStrike">
              <a:latin typeface="Arial"/>
              <a:ea typeface="+mn-ea"/>
              <a:cs typeface="Arial"/>
            </a:rPr>
            <a:t>,6%)</a:t>
          </a:r>
          <a:endParaRPr lang="es-ES" b="1" i="0" strike="noStrike">
            <a:latin typeface="Arial"/>
            <a:cs typeface="Arial"/>
          </a:endParaRPr>
        </a:p>
      </dgm:t>
    </dgm:pt>
    <dgm:pt modelId="{11142668-1BC6-469B-9CE0-5ACCB4821202}" type="parTrans" cxnId="{70A0208C-3D6B-4FF5-A7F7-CB58B2B61CCE}">
      <dgm:prSet/>
      <dgm:spPr/>
      <dgm:t>
        <a:bodyPr/>
        <a:lstStyle/>
        <a:p>
          <a:endParaRPr lang="es-ES"/>
        </a:p>
      </dgm:t>
    </dgm:pt>
    <dgm:pt modelId="{4F371997-0DC9-40EE-ADC0-126381947602}" type="sibTrans" cxnId="{70A0208C-3D6B-4FF5-A7F7-CB58B2B61CCE}">
      <dgm:prSet/>
      <dgm:spPr/>
      <dgm:t>
        <a:bodyPr/>
        <a:lstStyle/>
        <a:p>
          <a:endParaRPr lang="es-ES"/>
        </a:p>
      </dgm:t>
    </dgm:pt>
    <dgm:pt modelId="{9CC499B7-AD6B-4C3E-AEC0-F360365453C8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PERMANENT</a:t>
          </a:r>
        </a:p>
        <a:p>
          <a:pPr rtl="0"/>
          <a:r>
            <a:rPr lang="es-ES" b="0" i="0" strike="noStrike">
              <a:latin typeface="Arial"/>
              <a:ea typeface="+mn-ea"/>
              <a:cs typeface="Arial"/>
            </a:rPr>
            <a:t>223.700 (-4,6%)</a:t>
          </a:r>
          <a:endParaRPr lang="es-ES" b="0" i="0" strike="noStrike">
            <a:latin typeface="Arial"/>
            <a:cs typeface="Arial"/>
          </a:endParaRPr>
        </a:p>
      </dgm:t>
    </dgm:pt>
    <dgm:pt modelId="{748EA30B-675F-46AD-A8D7-0F28C29C531C}" type="parTrans" cxnId="{0EEC65FA-BA6A-4E4A-A7D0-2F9C4C7D2891}">
      <dgm:prSet/>
      <dgm:spPr/>
      <dgm:t>
        <a:bodyPr/>
        <a:lstStyle/>
        <a:p>
          <a:endParaRPr lang="es-ES"/>
        </a:p>
      </dgm:t>
    </dgm:pt>
    <dgm:pt modelId="{B3D59BF9-FC09-448C-A96F-B100762F19C4}" type="sibTrans" cxnId="{0EEC65FA-BA6A-4E4A-A7D0-2F9C4C7D2891}">
      <dgm:prSet/>
      <dgm:spPr/>
      <dgm:t>
        <a:bodyPr/>
        <a:lstStyle/>
        <a:p>
          <a:endParaRPr lang="es-ES"/>
        </a:p>
      </dgm:t>
    </dgm:pt>
    <dgm:pt modelId="{9A630DFE-3382-4746-B5E0-45566F8B4925}">
      <dgm:prSet/>
      <dgm:spPr/>
      <dgm:t>
        <a:bodyPr/>
        <a:lstStyle/>
        <a:p>
          <a:pPr rtl="0"/>
          <a:r>
            <a:rPr lang="es-ES" b="1" i="0" strike="noStrike">
              <a:latin typeface="Arial"/>
              <a:cs typeface="Arial"/>
            </a:rPr>
            <a:t>DISCONTINU</a:t>
          </a:r>
        </a:p>
        <a:p>
          <a:pPr rtl="0"/>
          <a:r>
            <a:rPr lang="es-ES" b="0" i="0" strike="noStrike">
              <a:latin typeface="Arial"/>
              <a:ea typeface="+mn-ea"/>
              <a:cs typeface="Arial"/>
            </a:rPr>
            <a:t>50.500 (-10,2%)</a:t>
          </a:r>
          <a:endParaRPr lang="es-ES" b="0" i="0" strike="noStrike">
            <a:latin typeface="Arial"/>
            <a:cs typeface="Arial"/>
          </a:endParaRPr>
        </a:p>
      </dgm:t>
    </dgm:pt>
    <dgm:pt modelId="{D5F94666-3CB0-46B5-851F-49DC3A742A35}" type="parTrans" cxnId="{F0C329D7-EBFA-40FD-8AD4-8997AE921978}">
      <dgm:prSet/>
      <dgm:spPr/>
      <dgm:t>
        <a:bodyPr/>
        <a:lstStyle/>
        <a:p>
          <a:endParaRPr lang="es-ES"/>
        </a:p>
      </dgm:t>
    </dgm:pt>
    <dgm:pt modelId="{0087447B-ECF8-450F-A483-97AC0B39E817}" type="sibTrans" cxnId="{F0C329D7-EBFA-40FD-8AD4-8997AE921978}">
      <dgm:prSet/>
      <dgm:spPr/>
      <dgm:t>
        <a:bodyPr/>
        <a:lstStyle/>
        <a:p>
          <a:endParaRPr lang="es-ES"/>
        </a:p>
      </dgm:t>
    </dgm:pt>
    <dgm:pt modelId="{4E46580C-D305-4DE1-988B-3DEE5FBFD894}" type="pres">
      <dgm:prSet presAssocID="{ECAD9FDB-77A3-4762-AB3D-947855EAD2DC}" presName="hierChild1" presStyleCnt="0">
        <dgm:presLayoutVars>
          <dgm:chPref val="1"/>
          <dgm:dir/>
          <dgm:animOne val="branch"/>
          <dgm:animLvl val="lvl"/>
          <dgm:resizeHandles/>
        </dgm:presLayoutVars>
      </dgm:prSet>
      <dgm:spPr/>
    </dgm:pt>
    <dgm:pt modelId="{C800495D-545D-41F7-A537-5B828B40CEB3}" type="pres">
      <dgm:prSet presAssocID="{30A67C56-5F7A-443B-B07D-88DC22306411}" presName="hierRoot1" presStyleCnt="0"/>
      <dgm:spPr/>
    </dgm:pt>
    <dgm:pt modelId="{D645421F-1555-4736-BF84-1102EB247E3B}" type="pres">
      <dgm:prSet presAssocID="{30A67C56-5F7A-443B-B07D-88DC22306411}" presName="composite" presStyleCnt="0"/>
      <dgm:spPr/>
    </dgm:pt>
    <dgm:pt modelId="{A537CFB2-575F-405D-B168-E0A40CB2DDBA}" type="pres">
      <dgm:prSet presAssocID="{30A67C56-5F7A-443B-B07D-88DC22306411}" presName="background" presStyleLbl="node0" presStyleIdx="0" presStyleCnt="1"/>
      <dgm:spPr/>
    </dgm:pt>
    <dgm:pt modelId="{84B247C1-5799-47FC-BBC8-033B4A1B521C}" type="pres">
      <dgm:prSet presAssocID="{30A67C56-5F7A-443B-B07D-88DC22306411}" presName="text" presStyleLbl="fgAcc0" presStyleIdx="0" presStyleCnt="1">
        <dgm:presLayoutVars>
          <dgm:chPref val="3"/>
        </dgm:presLayoutVars>
      </dgm:prSet>
      <dgm:spPr/>
    </dgm:pt>
    <dgm:pt modelId="{0413C0DA-AEC8-408A-ADA7-5088695BDFAC}" type="pres">
      <dgm:prSet presAssocID="{30A67C56-5F7A-443B-B07D-88DC22306411}" presName="hierChild2" presStyleCnt="0"/>
      <dgm:spPr/>
    </dgm:pt>
    <dgm:pt modelId="{B0571A58-D7E9-4611-A823-E38A70228462}" type="pres">
      <dgm:prSet presAssocID="{3626B5AD-DE5C-4137-97BB-659B05AB27E6}" presName="Name10" presStyleLbl="parChTrans1D2" presStyleIdx="0" presStyleCnt="2"/>
      <dgm:spPr/>
    </dgm:pt>
    <dgm:pt modelId="{FB33C070-0038-4B80-90CC-1AA3E9B9F535}" type="pres">
      <dgm:prSet presAssocID="{66EE7278-6C9F-4D95-BADC-C74BD4F5E4AE}" presName="hierRoot2" presStyleCnt="0"/>
      <dgm:spPr/>
    </dgm:pt>
    <dgm:pt modelId="{FF9B49AD-7B39-4DAD-8717-1423C9D05159}" type="pres">
      <dgm:prSet presAssocID="{66EE7278-6C9F-4D95-BADC-C74BD4F5E4AE}" presName="composite2" presStyleCnt="0"/>
      <dgm:spPr/>
    </dgm:pt>
    <dgm:pt modelId="{5C7C6C5A-E526-4FDF-AE70-F1AE950E2738}" type="pres">
      <dgm:prSet presAssocID="{66EE7278-6C9F-4D95-BADC-C74BD4F5E4AE}" presName="background2" presStyleLbl="node2" presStyleIdx="0" presStyleCnt="2"/>
      <dgm:spPr/>
    </dgm:pt>
    <dgm:pt modelId="{0BB03EC0-76E3-443D-9029-08DF82891332}" type="pres">
      <dgm:prSet presAssocID="{66EE7278-6C9F-4D95-BADC-C74BD4F5E4AE}" presName="text2" presStyleLbl="fgAcc2" presStyleIdx="0" presStyleCnt="2">
        <dgm:presLayoutVars>
          <dgm:chPref val="3"/>
        </dgm:presLayoutVars>
      </dgm:prSet>
      <dgm:spPr/>
    </dgm:pt>
    <dgm:pt modelId="{857CD802-59C8-4A27-8A41-EC4F35F206E8}" type="pres">
      <dgm:prSet presAssocID="{66EE7278-6C9F-4D95-BADC-C74BD4F5E4AE}" presName="hierChild3" presStyleCnt="0"/>
      <dgm:spPr/>
    </dgm:pt>
    <dgm:pt modelId="{36CC0D02-F77B-4E51-B6C2-F48565A9C03A}" type="pres">
      <dgm:prSet presAssocID="{A62685A7-81E8-40C5-8AF1-E1283C1A16CD}" presName="Name17" presStyleLbl="parChTrans1D3" presStyleIdx="0" presStyleCnt="2"/>
      <dgm:spPr/>
    </dgm:pt>
    <dgm:pt modelId="{71BA1352-3558-4409-84D4-9D800996BD05}" type="pres">
      <dgm:prSet presAssocID="{9979764E-2168-4524-8FDA-AB7A1CA8734A}" presName="hierRoot3" presStyleCnt="0"/>
      <dgm:spPr/>
    </dgm:pt>
    <dgm:pt modelId="{2069785F-03C1-4BE4-9436-AD0C1F1F1FBB}" type="pres">
      <dgm:prSet presAssocID="{9979764E-2168-4524-8FDA-AB7A1CA8734A}" presName="composite3" presStyleCnt="0"/>
      <dgm:spPr/>
    </dgm:pt>
    <dgm:pt modelId="{42F3D707-BB07-4769-B0B8-7E1566BEC212}" type="pres">
      <dgm:prSet presAssocID="{9979764E-2168-4524-8FDA-AB7A1CA8734A}" presName="background3" presStyleLbl="node3" presStyleIdx="0" presStyleCnt="2"/>
      <dgm:spPr/>
    </dgm:pt>
    <dgm:pt modelId="{6EB5302E-D8E0-4C7B-AA44-6638BA5A1EDD}" type="pres">
      <dgm:prSet presAssocID="{9979764E-2168-4524-8FDA-AB7A1CA8734A}" presName="text3" presStyleLbl="fgAcc3" presStyleIdx="0" presStyleCnt="2">
        <dgm:presLayoutVars>
          <dgm:chPref val="3"/>
        </dgm:presLayoutVars>
      </dgm:prSet>
      <dgm:spPr/>
    </dgm:pt>
    <dgm:pt modelId="{9BF28F6F-BC94-427C-8ADD-731AF0D74A57}" type="pres">
      <dgm:prSet presAssocID="{9979764E-2168-4524-8FDA-AB7A1CA8734A}" presName="hierChild4" presStyleCnt="0"/>
      <dgm:spPr/>
    </dgm:pt>
    <dgm:pt modelId="{8161A149-9B4F-4C9E-AFF7-3AF4885A7E32}" type="pres">
      <dgm:prSet presAssocID="{45ED4699-40E7-46B8-A891-1A830748D25C}" presName="Name17" presStyleLbl="parChTrans1D3" presStyleIdx="1" presStyleCnt="2"/>
      <dgm:spPr/>
    </dgm:pt>
    <dgm:pt modelId="{C94D8AB2-B4A9-4B51-888C-EEBC00490B00}" type="pres">
      <dgm:prSet presAssocID="{0E9567F6-B18C-410E-B1AC-7E4DE3C5EAD3}" presName="hierRoot3" presStyleCnt="0"/>
      <dgm:spPr/>
    </dgm:pt>
    <dgm:pt modelId="{C90CB1DE-A6D3-40E3-ABD1-06D4B1A5BB83}" type="pres">
      <dgm:prSet presAssocID="{0E9567F6-B18C-410E-B1AC-7E4DE3C5EAD3}" presName="composite3" presStyleCnt="0"/>
      <dgm:spPr/>
    </dgm:pt>
    <dgm:pt modelId="{E3E90660-ACE5-43EC-82C0-B94B39E07260}" type="pres">
      <dgm:prSet presAssocID="{0E9567F6-B18C-410E-B1AC-7E4DE3C5EAD3}" presName="background3" presStyleLbl="node3" presStyleIdx="1" presStyleCnt="2"/>
      <dgm:spPr/>
    </dgm:pt>
    <dgm:pt modelId="{578291A1-5BBE-487E-A2B9-5966F3E1BABE}" type="pres">
      <dgm:prSet presAssocID="{0E9567F6-B18C-410E-B1AC-7E4DE3C5EAD3}" presName="text3" presStyleLbl="fgAcc3" presStyleIdx="1" presStyleCnt="2">
        <dgm:presLayoutVars>
          <dgm:chPref val="3"/>
        </dgm:presLayoutVars>
      </dgm:prSet>
      <dgm:spPr/>
    </dgm:pt>
    <dgm:pt modelId="{80AF0028-A88C-4EB7-910A-0398786EA917}" type="pres">
      <dgm:prSet presAssocID="{0E9567F6-B18C-410E-B1AC-7E4DE3C5EAD3}" presName="hierChild4" presStyleCnt="0"/>
      <dgm:spPr/>
    </dgm:pt>
    <dgm:pt modelId="{202D3196-153E-4269-8EE6-4D5C8507AB9F}" type="pres">
      <dgm:prSet presAssocID="{DF5AB915-5676-4262-AB66-F0AB6CCF3F3F}" presName="Name23" presStyleLbl="parChTrans1D4" presStyleIdx="0" presStyleCnt="10"/>
      <dgm:spPr/>
    </dgm:pt>
    <dgm:pt modelId="{4F5A6D93-4D24-4B87-BD4C-79AC1F5D6729}" type="pres">
      <dgm:prSet presAssocID="{87C75AFB-31D4-487A-AE43-947BE8DCB968}" presName="hierRoot4" presStyleCnt="0"/>
      <dgm:spPr/>
    </dgm:pt>
    <dgm:pt modelId="{2271170F-F5DC-46D8-9253-F6A6836CA436}" type="pres">
      <dgm:prSet presAssocID="{87C75AFB-31D4-487A-AE43-947BE8DCB968}" presName="composite4" presStyleCnt="0"/>
      <dgm:spPr/>
    </dgm:pt>
    <dgm:pt modelId="{04629E31-247E-4820-9DDD-62CACA7B7419}" type="pres">
      <dgm:prSet presAssocID="{87C75AFB-31D4-487A-AE43-947BE8DCB968}" presName="background4" presStyleLbl="node4" presStyleIdx="0" presStyleCnt="10"/>
      <dgm:spPr/>
    </dgm:pt>
    <dgm:pt modelId="{AC6D0E08-3EB1-43DC-A40C-7E9BF1F68276}" type="pres">
      <dgm:prSet presAssocID="{87C75AFB-31D4-487A-AE43-947BE8DCB968}" presName="text4" presStyleLbl="fgAcc4" presStyleIdx="0" presStyleCnt="10">
        <dgm:presLayoutVars>
          <dgm:chPref val="3"/>
        </dgm:presLayoutVars>
      </dgm:prSet>
      <dgm:spPr/>
    </dgm:pt>
    <dgm:pt modelId="{BFFC676B-51B0-4C00-BDE5-18BB48FA0858}" type="pres">
      <dgm:prSet presAssocID="{87C75AFB-31D4-487A-AE43-947BE8DCB968}" presName="hierChild5" presStyleCnt="0"/>
      <dgm:spPr/>
    </dgm:pt>
    <dgm:pt modelId="{1B01D2F2-12DE-4A25-BAE6-E75A193311D5}" type="pres">
      <dgm:prSet presAssocID="{BF016250-16B8-4D19-B900-8D04C54A5CEC}" presName="Name23" presStyleLbl="parChTrans1D4" presStyleIdx="1" presStyleCnt="10"/>
      <dgm:spPr/>
    </dgm:pt>
    <dgm:pt modelId="{998DC045-009D-4391-BAA2-55EBF0B7E990}" type="pres">
      <dgm:prSet presAssocID="{5DA65EDC-AE5D-409B-8264-7FE58B69ED91}" presName="hierRoot4" presStyleCnt="0"/>
      <dgm:spPr/>
    </dgm:pt>
    <dgm:pt modelId="{6D0D1213-E6C7-431E-BA12-941A0922DE1E}" type="pres">
      <dgm:prSet presAssocID="{5DA65EDC-AE5D-409B-8264-7FE58B69ED91}" presName="composite4" presStyleCnt="0"/>
      <dgm:spPr/>
    </dgm:pt>
    <dgm:pt modelId="{A70FC82A-D5C2-4194-A44B-FBD7765BDCB2}" type="pres">
      <dgm:prSet presAssocID="{5DA65EDC-AE5D-409B-8264-7FE58B69ED91}" presName="background4" presStyleLbl="node4" presStyleIdx="1" presStyleCnt="10"/>
      <dgm:spPr/>
    </dgm:pt>
    <dgm:pt modelId="{7F6E47B5-B56F-47CD-B8A5-A5D76EFEDED5}" type="pres">
      <dgm:prSet presAssocID="{5DA65EDC-AE5D-409B-8264-7FE58B69ED91}" presName="text4" presStyleLbl="fgAcc4" presStyleIdx="1" presStyleCnt="10">
        <dgm:presLayoutVars>
          <dgm:chPref val="3"/>
        </dgm:presLayoutVars>
      </dgm:prSet>
      <dgm:spPr/>
    </dgm:pt>
    <dgm:pt modelId="{AC48EC18-C536-480E-9025-3211C62B5B52}" type="pres">
      <dgm:prSet presAssocID="{5DA65EDC-AE5D-409B-8264-7FE58B69ED91}" presName="hierChild5" presStyleCnt="0"/>
      <dgm:spPr/>
    </dgm:pt>
    <dgm:pt modelId="{93A54D1E-9FEB-4BB7-89C9-D51DD9753821}" type="pres">
      <dgm:prSet presAssocID="{2EC52DAE-14CF-43D1-BE28-D86748D8C3C2}" presName="Name23" presStyleLbl="parChTrans1D4" presStyleIdx="2" presStyleCnt="10"/>
      <dgm:spPr/>
    </dgm:pt>
    <dgm:pt modelId="{78868DCA-1E37-4763-9E01-38B197B2096F}" type="pres">
      <dgm:prSet presAssocID="{442A9A04-AA68-4760-B984-5CD2CCDD3FB0}" presName="hierRoot4" presStyleCnt="0"/>
      <dgm:spPr/>
    </dgm:pt>
    <dgm:pt modelId="{45A8C2EB-6321-4D77-A812-5C36605DAB5B}" type="pres">
      <dgm:prSet presAssocID="{442A9A04-AA68-4760-B984-5CD2CCDD3FB0}" presName="composite4" presStyleCnt="0"/>
      <dgm:spPr/>
    </dgm:pt>
    <dgm:pt modelId="{92259E17-2FDE-4593-A0F8-4A760965A2C2}" type="pres">
      <dgm:prSet presAssocID="{442A9A04-AA68-4760-B984-5CD2CCDD3FB0}" presName="background4" presStyleLbl="node4" presStyleIdx="2" presStyleCnt="10"/>
      <dgm:spPr/>
    </dgm:pt>
    <dgm:pt modelId="{1EFC20C8-2D5C-428A-80AA-F2E2A2BA82B6}" type="pres">
      <dgm:prSet presAssocID="{442A9A04-AA68-4760-B984-5CD2CCDD3FB0}" presName="text4" presStyleLbl="fgAcc4" presStyleIdx="2" presStyleCnt="10">
        <dgm:presLayoutVars>
          <dgm:chPref val="3"/>
        </dgm:presLayoutVars>
      </dgm:prSet>
      <dgm:spPr/>
    </dgm:pt>
    <dgm:pt modelId="{409B03FF-02BC-4545-A3FE-4FC6F5F0FA05}" type="pres">
      <dgm:prSet presAssocID="{442A9A04-AA68-4760-B984-5CD2CCDD3FB0}" presName="hierChild5" presStyleCnt="0"/>
      <dgm:spPr/>
    </dgm:pt>
    <dgm:pt modelId="{4AF2E6D2-8F4D-4258-B428-175D4B8036AD}" type="pres">
      <dgm:prSet presAssocID="{4E94AE6A-C724-44DF-A727-B8B427809B9F}" presName="Name23" presStyleLbl="parChTrans1D4" presStyleIdx="3" presStyleCnt="10"/>
      <dgm:spPr/>
    </dgm:pt>
    <dgm:pt modelId="{08141DF1-1FF6-4704-AF67-77FFBC0AA828}" type="pres">
      <dgm:prSet presAssocID="{A08C06D5-E9C9-4B0E-9A17-77E332695623}" presName="hierRoot4" presStyleCnt="0"/>
      <dgm:spPr/>
    </dgm:pt>
    <dgm:pt modelId="{A1CB9FD1-4597-4EEE-BCA5-E24EB52A898A}" type="pres">
      <dgm:prSet presAssocID="{A08C06D5-E9C9-4B0E-9A17-77E332695623}" presName="composite4" presStyleCnt="0"/>
      <dgm:spPr/>
    </dgm:pt>
    <dgm:pt modelId="{196C4BE9-03D6-4432-BFAA-105873E1ECF0}" type="pres">
      <dgm:prSet presAssocID="{A08C06D5-E9C9-4B0E-9A17-77E332695623}" presName="background4" presStyleLbl="node4" presStyleIdx="3" presStyleCnt="10"/>
      <dgm:spPr/>
    </dgm:pt>
    <dgm:pt modelId="{08CB05AC-02E8-4DE5-B264-648BC5335ED6}" type="pres">
      <dgm:prSet presAssocID="{A08C06D5-E9C9-4B0E-9A17-77E332695623}" presName="text4" presStyleLbl="fgAcc4" presStyleIdx="3" presStyleCnt="10">
        <dgm:presLayoutVars>
          <dgm:chPref val="3"/>
        </dgm:presLayoutVars>
      </dgm:prSet>
      <dgm:spPr/>
    </dgm:pt>
    <dgm:pt modelId="{B6386522-9ADC-419F-B0D0-11498FC378DE}" type="pres">
      <dgm:prSet presAssocID="{A08C06D5-E9C9-4B0E-9A17-77E332695623}" presName="hierChild5" presStyleCnt="0"/>
      <dgm:spPr/>
    </dgm:pt>
    <dgm:pt modelId="{9ED9CA2F-993A-48BE-BFD2-A281E63F8CA1}" type="pres">
      <dgm:prSet presAssocID="{25B8AC32-CE4B-4818-81C2-F8EE4BE0F35C}" presName="Name23" presStyleLbl="parChTrans1D4" presStyleIdx="4" presStyleCnt="10"/>
      <dgm:spPr/>
    </dgm:pt>
    <dgm:pt modelId="{7CBFEA64-9290-46F0-9829-B77CE8C2A7EF}" type="pres">
      <dgm:prSet presAssocID="{7D97B8FB-1093-417E-B98E-4FF83692DCDB}" presName="hierRoot4" presStyleCnt="0"/>
      <dgm:spPr/>
    </dgm:pt>
    <dgm:pt modelId="{8955EA59-4ACA-4AE8-BE6D-AF63123E5D03}" type="pres">
      <dgm:prSet presAssocID="{7D97B8FB-1093-417E-B98E-4FF83692DCDB}" presName="composite4" presStyleCnt="0"/>
      <dgm:spPr/>
    </dgm:pt>
    <dgm:pt modelId="{23947006-6C18-42F6-B00F-E97A95D9B910}" type="pres">
      <dgm:prSet presAssocID="{7D97B8FB-1093-417E-B98E-4FF83692DCDB}" presName="background4" presStyleLbl="node4" presStyleIdx="4" presStyleCnt="10"/>
      <dgm:spPr/>
    </dgm:pt>
    <dgm:pt modelId="{3C6DB900-34DB-4F5D-B8E8-8B32FEEF8D20}" type="pres">
      <dgm:prSet presAssocID="{7D97B8FB-1093-417E-B98E-4FF83692DCDB}" presName="text4" presStyleLbl="fgAcc4" presStyleIdx="4" presStyleCnt="10">
        <dgm:presLayoutVars>
          <dgm:chPref val="3"/>
        </dgm:presLayoutVars>
      </dgm:prSet>
      <dgm:spPr/>
    </dgm:pt>
    <dgm:pt modelId="{AA24460E-B047-48BB-94E4-2EEE634B5F74}" type="pres">
      <dgm:prSet presAssocID="{7D97B8FB-1093-417E-B98E-4FF83692DCDB}" presName="hierChild5" presStyleCnt="0"/>
      <dgm:spPr/>
    </dgm:pt>
    <dgm:pt modelId="{841A042C-9D74-4C0F-A5B6-4B4AA1B9ECFE}" type="pres">
      <dgm:prSet presAssocID="{3C72C5F8-65E5-40BC-9890-5CFE034CCFA9}" presName="Name23" presStyleLbl="parChTrans1D4" presStyleIdx="5" presStyleCnt="10"/>
      <dgm:spPr/>
    </dgm:pt>
    <dgm:pt modelId="{FAAC867F-8F60-4A04-8D3C-C70B6B9AA0EF}" type="pres">
      <dgm:prSet presAssocID="{04F94E8F-24D9-4FA2-8801-555F799C55A8}" presName="hierRoot4" presStyleCnt="0"/>
      <dgm:spPr/>
    </dgm:pt>
    <dgm:pt modelId="{1C0DFC5A-9A48-4A48-9952-6BDF7BCA4711}" type="pres">
      <dgm:prSet presAssocID="{04F94E8F-24D9-4FA2-8801-555F799C55A8}" presName="composite4" presStyleCnt="0"/>
      <dgm:spPr/>
    </dgm:pt>
    <dgm:pt modelId="{B15782BA-8B2C-4710-B782-E4A2C838D1A7}" type="pres">
      <dgm:prSet presAssocID="{04F94E8F-24D9-4FA2-8801-555F799C55A8}" presName="background4" presStyleLbl="node4" presStyleIdx="5" presStyleCnt="10"/>
      <dgm:spPr/>
    </dgm:pt>
    <dgm:pt modelId="{26F0F5FC-E6CF-46B4-B890-B29FC8DAE16F}" type="pres">
      <dgm:prSet presAssocID="{04F94E8F-24D9-4FA2-8801-555F799C55A8}" presName="text4" presStyleLbl="fgAcc4" presStyleIdx="5" presStyleCnt="10">
        <dgm:presLayoutVars>
          <dgm:chPref val="3"/>
        </dgm:presLayoutVars>
      </dgm:prSet>
      <dgm:spPr/>
    </dgm:pt>
    <dgm:pt modelId="{BD494B7D-EA9F-4D47-962F-73626594B5F5}" type="pres">
      <dgm:prSet presAssocID="{04F94E8F-24D9-4FA2-8801-555F799C55A8}" presName="hierChild5" presStyleCnt="0"/>
      <dgm:spPr/>
    </dgm:pt>
    <dgm:pt modelId="{A4AC69DB-763E-4B72-9E78-37762F0A2FBB}" type="pres">
      <dgm:prSet presAssocID="{748EA30B-675F-46AD-A8D7-0F28C29C531C}" presName="Name23" presStyleLbl="parChTrans1D4" presStyleIdx="6" presStyleCnt="10"/>
      <dgm:spPr/>
    </dgm:pt>
    <dgm:pt modelId="{B31D7E1D-93B5-44EE-A32D-986D64BAAD21}" type="pres">
      <dgm:prSet presAssocID="{9CC499B7-AD6B-4C3E-AEC0-F360365453C8}" presName="hierRoot4" presStyleCnt="0"/>
      <dgm:spPr/>
    </dgm:pt>
    <dgm:pt modelId="{26F968C9-8FE7-4385-853D-C0EC442BAB2F}" type="pres">
      <dgm:prSet presAssocID="{9CC499B7-AD6B-4C3E-AEC0-F360365453C8}" presName="composite4" presStyleCnt="0"/>
      <dgm:spPr/>
    </dgm:pt>
    <dgm:pt modelId="{E971A1C7-211C-4DD1-A97D-AB5B3E1B74C8}" type="pres">
      <dgm:prSet presAssocID="{9CC499B7-AD6B-4C3E-AEC0-F360365453C8}" presName="background4" presStyleLbl="node4" presStyleIdx="6" presStyleCnt="10"/>
      <dgm:spPr/>
    </dgm:pt>
    <dgm:pt modelId="{A29810DE-8B95-4F6D-AE63-ADD70D95DE4B}" type="pres">
      <dgm:prSet presAssocID="{9CC499B7-AD6B-4C3E-AEC0-F360365453C8}" presName="text4" presStyleLbl="fgAcc4" presStyleIdx="6" presStyleCnt="10">
        <dgm:presLayoutVars>
          <dgm:chPref val="3"/>
        </dgm:presLayoutVars>
      </dgm:prSet>
      <dgm:spPr/>
    </dgm:pt>
    <dgm:pt modelId="{321E624B-CF77-4DB0-9086-C51AA62F9A4E}" type="pres">
      <dgm:prSet presAssocID="{9CC499B7-AD6B-4C3E-AEC0-F360365453C8}" presName="hierChild5" presStyleCnt="0"/>
      <dgm:spPr/>
    </dgm:pt>
    <dgm:pt modelId="{E772184D-D003-494C-85C2-26EF253E01F3}" type="pres">
      <dgm:prSet presAssocID="{D5F94666-3CB0-46B5-851F-49DC3A742A35}" presName="Name23" presStyleLbl="parChTrans1D4" presStyleIdx="7" presStyleCnt="10"/>
      <dgm:spPr/>
    </dgm:pt>
    <dgm:pt modelId="{E286B49E-EBEC-4FF5-9DE9-757F8FA601C1}" type="pres">
      <dgm:prSet presAssocID="{9A630DFE-3382-4746-B5E0-45566F8B4925}" presName="hierRoot4" presStyleCnt="0"/>
      <dgm:spPr/>
    </dgm:pt>
    <dgm:pt modelId="{32DD9BE3-8CDF-49A5-BAB5-C1BAF5087F4A}" type="pres">
      <dgm:prSet presAssocID="{9A630DFE-3382-4746-B5E0-45566F8B4925}" presName="composite4" presStyleCnt="0"/>
      <dgm:spPr/>
    </dgm:pt>
    <dgm:pt modelId="{2FE43B92-6093-48B8-9D3E-6B86D2A90946}" type="pres">
      <dgm:prSet presAssocID="{9A630DFE-3382-4746-B5E0-45566F8B4925}" presName="background4" presStyleLbl="node4" presStyleIdx="7" presStyleCnt="10"/>
      <dgm:spPr/>
    </dgm:pt>
    <dgm:pt modelId="{251210A4-E3CB-447A-BF35-E27A0FAF6AC0}" type="pres">
      <dgm:prSet presAssocID="{9A630DFE-3382-4746-B5E0-45566F8B4925}" presName="text4" presStyleLbl="fgAcc4" presStyleIdx="7" presStyleCnt="10">
        <dgm:presLayoutVars>
          <dgm:chPref val="3"/>
        </dgm:presLayoutVars>
      </dgm:prSet>
      <dgm:spPr/>
    </dgm:pt>
    <dgm:pt modelId="{3AAC2B76-7F56-40E4-A8F9-FF2D17A65761}" type="pres">
      <dgm:prSet presAssocID="{9A630DFE-3382-4746-B5E0-45566F8B4925}" presName="hierChild5" presStyleCnt="0"/>
      <dgm:spPr/>
    </dgm:pt>
    <dgm:pt modelId="{7123F9CF-B8F8-44A6-BC57-4AAC6E32A2D6}" type="pres">
      <dgm:prSet presAssocID="{11142668-1BC6-469B-9CE0-5ACCB4821202}" presName="Name23" presStyleLbl="parChTrans1D4" presStyleIdx="8" presStyleCnt="10"/>
      <dgm:spPr/>
    </dgm:pt>
    <dgm:pt modelId="{92CF42AF-B180-4501-8C8B-5DCFC994B658}" type="pres">
      <dgm:prSet presAssocID="{06147520-A8AA-4D93-BC86-9F64E16CFC72}" presName="hierRoot4" presStyleCnt="0"/>
      <dgm:spPr/>
    </dgm:pt>
    <dgm:pt modelId="{E1E9F2F8-6AAE-437B-9E2E-A8FBD4169ABA}" type="pres">
      <dgm:prSet presAssocID="{06147520-A8AA-4D93-BC86-9F64E16CFC72}" presName="composite4" presStyleCnt="0"/>
      <dgm:spPr/>
    </dgm:pt>
    <dgm:pt modelId="{222B53CC-D8CB-4B31-8162-113D40D4F26F}" type="pres">
      <dgm:prSet presAssocID="{06147520-A8AA-4D93-BC86-9F64E16CFC72}" presName="background4" presStyleLbl="node4" presStyleIdx="8" presStyleCnt="10"/>
      <dgm:spPr/>
    </dgm:pt>
    <dgm:pt modelId="{C60966A2-B646-4207-AC4D-B2323E52F601}" type="pres">
      <dgm:prSet presAssocID="{06147520-A8AA-4D93-BC86-9F64E16CFC72}" presName="text4" presStyleLbl="fgAcc4" presStyleIdx="8" presStyleCnt="10">
        <dgm:presLayoutVars>
          <dgm:chPref val="3"/>
        </dgm:presLayoutVars>
      </dgm:prSet>
      <dgm:spPr/>
    </dgm:pt>
    <dgm:pt modelId="{2E53C3AF-95F6-4D5D-9E52-A7CF39DB229F}" type="pres">
      <dgm:prSet presAssocID="{06147520-A8AA-4D93-BC86-9F64E16CFC72}" presName="hierChild5" presStyleCnt="0"/>
      <dgm:spPr/>
    </dgm:pt>
    <dgm:pt modelId="{0E3F8668-7AD9-499E-9B94-A41A09327155}" type="pres">
      <dgm:prSet presAssocID="{8E5034F9-74E3-4F94-81C2-22B9C13DF6D5}" presName="Name23" presStyleLbl="parChTrans1D4" presStyleIdx="9" presStyleCnt="10"/>
      <dgm:spPr/>
    </dgm:pt>
    <dgm:pt modelId="{BA3F6570-807A-49D4-BD1F-82C7B2BDA5DD}" type="pres">
      <dgm:prSet presAssocID="{F67E7A30-5A85-4D00-B6E4-17B2EE4F878C}" presName="hierRoot4" presStyleCnt="0"/>
      <dgm:spPr/>
    </dgm:pt>
    <dgm:pt modelId="{0A47643E-8052-4535-9EA4-ABFD3BF29FDD}" type="pres">
      <dgm:prSet presAssocID="{F67E7A30-5A85-4D00-B6E4-17B2EE4F878C}" presName="composite4" presStyleCnt="0"/>
      <dgm:spPr/>
    </dgm:pt>
    <dgm:pt modelId="{2641584A-C2CE-4049-87AB-3616523EE2C0}" type="pres">
      <dgm:prSet presAssocID="{F67E7A30-5A85-4D00-B6E4-17B2EE4F878C}" presName="background4" presStyleLbl="node4" presStyleIdx="9" presStyleCnt="10"/>
      <dgm:spPr/>
    </dgm:pt>
    <dgm:pt modelId="{63FEA929-7210-4DA5-B2DE-7D37BF056C0A}" type="pres">
      <dgm:prSet presAssocID="{F67E7A30-5A85-4D00-B6E4-17B2EE4F878C}" presName="text4" presStyleLbl="fgAcc4" presStyleIdx="9" presStyleCnt="10">
        <dgm:presLayoutVars>
          <dgm:chPref val="3"/>
        </dgm:presLayoutVars>
      </dgm:prSet>
      <dgm:spPr/>
    </dgm:pt>
    <dgm:pt modelId="{B0D4D16B-9BD0-4077-AF23-7BD849BE2106}" type="pres">
      <dgm:prSet presAssocID="{F67E7A30-5A85-4D00-B6E4-17B2EE4F878C}" presName="hierChild5" presStyleCnt="0"/>
      <dgm:spPr/>
    </dgm:pt>
    <dgm:pt modelId="{E8C7D735-2970-49EC-92CC-346DAEE68CB2}" type="pres">
      <dgm:prSet presAssocID="{3824D2DE-54B1-444A-8BDC-92171304BEDC}" presName="Name10" presStyleLbl="parChTrans1D2" presStyleIdx="1" presStyleCnt="2"/>
      <dgm:spPr/>
    </dgm:pt>
    <dgm:pt modelId="{76ACC415-5FC5-4D8B-8DB7-770BEDD5F4DD}" type="pres">
      <dgm:prSet presAssocID="{FEF0D10C-DC25-4C30-B7DF-01247803B12D}" presName="hierRoot2" presStyleCnt="0"/>
      <dgm:spPr/>
    </dgm:pt>
    <dgm:pt modelId="{9DA71F35-9BA9-4019-9B38-A22C01C61E3C}" type="pres">
      <dgm:prSet presAssocID="{FEF0D10C-DC25-4C30-B7DF-01247803B12D}" presName="composite2" presStyleCnt="0"/>
      <dgm:spPr/>
    </dgm:pt>
    <dgm:pt modelId="{3CAAE861-EC7F-4C51-9E31-647E1B73EC58}" type="pres">
      <dgm:prSet presAssocID="{FEF0D10C-DC25-4C30-B7DF-01247803B12D}" presName="background2" presStyleLbl="node2" presStyleIdx="1" presStyleCnt="2"/>
      <dgm:spPr/>
    </dgm:pt>
    <dgm:pt modelId="{D8822D5C-5D29-46C7-9A24-200C1DA7FEE2}" type="pres">
      <dgm:prSet presAssocID="{FEF0D10C-DC25-4C30-B7DF-01247803B12D}" presName="text2" presStyleLbl="fgAcc2" presStyleIdx="1" presStyleCnt="2">
        <dgm:presLayoutVars>
          <dgm:chPref val="3"/>
        </dgm:presLayoutVars>
      </dgm:prSet>
      <dgm:spPr/>
    </dgm:pt>
    <dgm:pt modelId="{4AAA954E-FA1C-4103-818C-12CE2D8C1C13}" type="pres">
      <dgm:prSet presAssocID="{FEF0D10C-DC25-4C30-B7DF-01247803B12D}" presName="hierChild3" presStyleCnt="0"/>
      <dgm:spPr/>
    </dgm:pt>
  </dgm:ptLst>
  <dgm:cxnLst>
    <dgm:cxn modelId="{62D66808-FD6D-4CCD-A662-6D9842B36FB4}" type="presOf" srcId="{0E9567F6-B18C-410E-B1AC-7E4DE3C5EAD3}" destId="{578291A1-5BBE-487E-A2B9-5966F3E1BABE}" srcOrd="0" destOrd="0" presId="urn:microsoft.com/office/officeart/2005/8/layout/hierarchy1"/>
    <dgm:cxn modelId="{302CF61B-254A-4C9F-AFAB-30DEE5347B8E}" type="presOf" srcId="{3824D2DE-54B1-444A-8BDC-92171304BEDC}" destId="{E8C7D735-2970-49EC-92CC-346DAEE68CB2}" srcOrd="0" destOrd="0" presId="urn:microsoft.com/office/officeart/2005/8/layout/hierarchy1"/>
    <dgm:cxn modelId="{4B3E631E-C811-4398-8205-BED7F3F8472E}" type="presOf" srcId="{11142668-1BC6-469B-9CE0-5ACCB4821202}" destId="{7123F9CF-B8F8-44A6-BC57-4AAC6E32A2D6}" srcOrd="0" destOrd="0" presId="urn:microsoft.com/office/officeart/2005/8/layout/hierarchy1"/>
    <dgm:cxn modelId="{CF2D0B1F-75A5-414D-8F4B-D1F9B776460B}" srcId="{ECAD9FDB-77A3-4762-AB3D-947855EAD2DC}" destId="{30A67C56-5F7A-443B-B07D-88DC22306411}" srcOrd="0" destOrd="0" parTransId="{62DAF9DA-D19F-46F4-ADFD-AA07220026CC}" sibTransId="{34421636-70CD-4037-BE75-B8286C87E1CC}"/>
    <dgm:cxn modelId="{F0D95121-0E30-4913-B6F2-DB7DB936B4E3}" type="presOf" srcId="{ECAD9FDB-77A3-4762-AB3D-947855EAD2DC}" destId="{4E46580C-D305-4DE1-988B-3DEE5FBFD894}" srcOrd="0" destOrd="0" presId="urn:microsoft.com/office/officeart/2005/8/layout/hierarchy1"/>
    <dgm:cxn modelId="{A2FC9524-AA70-4819-BF86-62E087D40976}" type="presOf" srcId="{BF016250-16B8-4D19-B900-8D04C54A5CEC}" destId="{1B01D2F2-12DE-4A25-BAE6-E75A193311D5}" srcOrd="0" destOrd="0" presId="urn:microsoft.com/office/officeart/2005/8/layout/hierarchy1"/>
    <dgm:cxn modelId="{DB97EC2B-086F-438C-9E15-8D62DCEEFD38}" srcId="{87C75AFB-31D4-487A-AE43-947BE8DCB968}" destId="{5DA65EDC-AE5D-409B-8264-7FE58B69ED91}" srcOrd="0" destOrd="0" parTransId="{BF016250-16B8-4D19-B900-8D04C54A5CEC}" sibTransId="{E4FF2C1A-2F23-4616-9162-906FF1E2273D}"/>
    <dgm:cxn modelId="{D1829431-193C-4F34-9A4F-8DA7F85E7B27}" type="presOf" srcId="{3C72C5F8-65E5-40BC-9890-5CFE034CCFA9}" destId="{841A042C-9D74-4C0F-A5B6-4B4AA1B9ECFE}" srcOrd="0" destOrd="0" presId="urn:microsoft.com/office/officeart/2005/8/layout/hierarchy1"/>
    <dgm:cxn modelId="{AD6B1D63-884B-4555-8E78-9DDF08B784A5}" srcId="{5DA65EDC-AE5D-409B-8264-7FE58B69ED91}" destId="{442A9A04-AA68-4760-B984-5CD2CCDD3FB0}" srcOrd="0" destOrd="0" parTransId="{2EC52DAE-14CF-43D1-BE28-D86748D8C3C2}" sibTransId="{EF2CDA06-982C-4C67-A64A-0D1B72162346}"/>
    <dgm:cxn modelId="{6E0CD743-F77C-46C7-8D08-313A16EB6318}" type="presOf" srcId="{9979764E-2168-4524-8FDA-AB7A1CA8734A}" destId="{6EB5302E-D8E0-4C7B-AA44-6638BA5A1EDD}" srcOrd="0" destOrd="0" presId="urn:microsoft.com/office/officeart/2005/8/layout/hierarchy1"/>
    <dgm:cxn modelId="{FAD8C645-5CF0-4704-959F-40381BCBE613}" type="presOf" srcId="{FEF0D10C-DC25-4C30-B7DF-01247803B12D}" destId="{D8822D5C-5D29-46C7-9A24-200C1DA7FEE2}" srcOrd="0" destOrd="0" presId="urn:microsoft.com/office/officeart/2005/8/layout/hierarchy1"/>
    <dgm:cxn modelId="{EFB83546-591C-4C26-A59B-8A788DF6ABC9}" srcId="{87C75AFB-31D4-487A-AE43-947BE8DCB968}" destId="{7D97B8FB-1093-417E-B98E-4FF83692DCDB}" srcOrd="1" destOrd="0" parTransId="{25B8AC32-CE4B-4818-81C2-F8EE4BE0F35C}" sibTransId="{0EFCF4A3-F790-4908-A552-A8E7ED4C4155}"/>
    <dgm:cxn modelId="{59A41968-40BF-4545-9A24-4F2B043A1C9F}" type="presOf" srcId="{04F94E8F-24D9-4FA2-8801-555F799C55A8}" destId="{26F0F5FC-E6CF-46B4-B890-B29FC8DAE16F}" srcOrd="0" destOrd="0" presId="urn:microsoft.com/office/officeart/2005/8/layout/hierarchy1"/>
    <dgm:cxn modelId="{B0EB314C-2F43-4D6C-89E1-E661855552C6}" type="presOf" srcId="{8E5034F9-74E3-4F94-81C2-22B9C13DF6D5}" destId="{0E3F8668-7AD9-499E-9B94-A41A09327155}" srcOrd="0" destOrd="0" presId="urn:microsoft.com/office/officeart/2005/8/layout/hierarchy1"/>
    <dgm:cxn modelId="{09CE416C-8139-4F92-9EF3-3493A4AEBE4B}" type="presOf" srcId="{F67E7A30-5A85-4D00-B6E4-17B2EE4F878C}" destId="{63FEA929-7210-4DA5-B2DE-7D37BF056C0A}" srcOrd="0" destOrd="0" presId="urn:microsoft.com/office/officeart/2005/8/layout/hierarchy1"/>
    <dgm:cxn modelId="{90ACBF6C-839A-4FBA-8E19-698955C8038A}" type="presOf" srcId="{A08C06D5-E9C9-4B0E-9A17-77E332695623}" destId="{08CB05AC-02E8-4DE5-B264-648BC5335ED6}" srcOrd="0" destOrd="0" presId="urn:microsoft.com/office/officeart/2005/8/layout/hierarchy1"/>
    <dgm:cxn modelId="{4D7AC34E-EEAB-42A2-9C59-A6976ED71FE7}" type="presOf" srcId="{D5F94666-3CB0-46B5-851F-49DC3A742A35}" destId="{E772184D-D003-494C-85C2-26EF253E01F3}" srcOrd="0" destOrd="0" presId="urn:microsoft.com/office/officeart/2005/8/layout/hierarchy1"/>
    <dgm:cxn modelId="{06BE334F-1571-4188-8B2F-4C568ED88723}" type="presOf" srcId="{25B8AC32-CE4B-4818-81C2-F8EE4BE0F35C}" destId="{9ED9CA2F-993A-48BE-BFD2-A281E63F8CA1}" srcOrd="0" destOrd="0" presId="urn:microsoft.com/office/officeart/2005/8/layout/hierarchy1"/>
    <dgm:cxn modelId="{F210F151-CE8C-4DDB-9938-718117D4079D}" type="presOf" srcId="{2EC52DAE-14CF-43D1-BE28-D86748D8C3C2}" destId="{93A54D1E-9FEB-4BB7-89C9-D51DD9753821}" srcOrd="0" destOrd="0" presId="urn:microsoft.com/office/officeart/2005/8/layout/hierarchy1"/>
    <dgm:cxn modelId="{4D6F8973-D9F1-4E21-8B7B-D926F7F3C401}" type="presOf" srcId="{4E94AE6A-C724-44DF-A727-B8B427809B9F}" destId="{4AF2E6D2-8F4D-4258-B428-175D4B8036AD}" srcOrd="0" destOrd="0" presId="urn:microsoft.com/office/officeart/2005/8/layout/hierarchy1"/>
    <dgm:cxn modelId="{48C36455-5271-47BF-A44D-EDB86FAFEB0A}" srcId="{7D97B8FB-1093-417E-B98E-4FF83692DCDB}" destId="{04F94E8F-24D9-4FA2-8801-555F799C55A8}" srcOrd="0" destOrd="0" parTransId="{3C72C5F8-65E5-40BC-9890-5CFE034CCFA9}" sibTransId="{648E6383-8401-423D-8E68-B6016DD9FAC0}"/>
    <dgm:cxn modelId="{26BAC075-CCE3-4473-958A-943FC85B0813}" type="presOf" srcId="{748EA30B-675F-46AD-A8D7-0F28C29C531C}" destId="{A4AC69DB-763E-4B72-9E78-37762F0A2FBB}" srcOrd="0" destOrd="0" presId="urn:microsoft.com/office/officeart/2005/8/layout/hierarchy1"/>
    <dgm:cxn modelId="{051A5378-D255-4178-9192-219CC85F4AF0}" type="presOf" srcId="{5DA65EDC-AE5D-409B-8264-7FE58B69ED91}" destId="{7F6E47B5-B56F-47CD-B8A5-A5D76EFEDED5}" srcOrd="0" destOrd="0" presId="urn:microsoft.com/office/officeart/2005/8/layout/hierarchy1"/>
    <dgm:cxn modelId="{1E9C0C79-2B50-4848-9454-006B425F8065}" type="presOf" srcId="{3626B5AD-DE5C-4137-97BB-659B05AB27E6}" destId="{B0571A58-D7E9-4611-A823-E38A70228462}" srcOrd="0" destOrd="0" presId="urn:microsoft.com/office/officeart/2005/8/layout/hierarchy1"/>
    <dgm:cxn modelId="{88BDFF7D-B080-438A-8C0C-1CAEA22E3284}" srcId="{30A67C56-5F7A-443B-B07D-88DC22306411}" destId="{FEF0D10C-DC25-4C30-B7DF-01247803B12D}" srcOrd="1" destOrd="0" parTransId="{3824D2DE-54B1-444A-8BDC-92171304BEDC}" sibTransId="{1EA3A326-F042-48F5-AC9F-BF92D8B4DDC6}"/>
    <dgm:cxn modelId="{605D7D86-56AA-42A4-97D3-4C29C35E87FF}" srcId="{0E9567F6-B18C-410E-B1AC-7E4DE3C5EAD3}" destId="{F67E7A30-5A85-4D00-B6E4-17B2EE4F878C}" srcOrd="1" destOrd="0" parTransId="{8E5034F9-74E3-4F94-81C2-22B9C13DF6D5}" sibTransId="{1840B178-68A6-4024-9889-5846F16A810E}"/>
    <dgm:cxn modelId="{70A0208C-3D6B-4FF5-A7F7-CB58B2B61CCE}" srcId="{7D97B8FB-1093-417E-B98E-4FF83692DCDB}" destId="{06147520-A8AA-4D93-BC86-9F64E16CFC72}" srcOrd="1" destOrd="0" parTransId="{11142668-1BC6-469B-9CE0-5ACCB4821202}" sibTransId="{4F371997-0DC9-40EE-ADC0-126381947602}"/>
    <dgm:cxn modelId="{6F1FB092-C4B0-4E59-9DAD-5856B2F84EA7}" srcId="{66EE7278-6C9F-4D95-BADC-C74BD4F5E4AE}" destId="{0E9567F6-B18C-410E-B1AC-7E4DE3C5EAD3}" srcOrd="1" destOrd="0" parTransId="{45ED4699-40E7-46B8-A891-1A830748D25C}" sibTransId="{780A157A-2767-4461-80D1-43F236CFAF67}"/>
    <dgm:cxn modelId="{4716FF98-8ADD-4638-8DC6-7959C0E6F8BF}" type="presOf" srcId="{9A630DFE-3382-4746-B5E0-45566F8B4925}" destId="{251210A4-E3CB-447A-BF35-E27A0FAF6AC0}" srcOrd="0" destOrd="0" presId="urn:microsoft.com/office/officeart/2005/8/layout/hierarchy1"/>
    <dgm:cxn modelId="{89200E9F-75D5-4E67-991D-5494845E5FF0}" type="presOf" srcId="{87C75AFB-31D4-487A-AE43-947BE8DCB968}" destId="{AC6D0E08-3EB1-43DC-A40C-7E9BF1F68276}" srcOrd="0" destOrd="0" presId="urn:microsoft.com/office/officeart/2005/8/layout/hierarchy1"/>
    <dgm:cxn modelId="{BC5CB19F-248A-4993-80B9-258AE67BF3F7}" type="presOf" srcId="{06147520-A8AA-4D93-BC86-9F64E16CFC72}" destId="{C60966A2-B646-4207-AC4D-B2323E52F601}" srcOrd="0" destOrd="0" presId="urn:microsoft.com/office/officeart/2005/8/layout/hierarchy1"/>
    <dgm:cxn modelId="{0705AEAC-756C-4BCE-AF89-9B35251ECF6C}" type="presOf" srcId="{7D97B8FB-1093-417E-B98E-4FF83692DCDB}" destId="{3C6DB900-34DB-4F5D-B8E8-8B32FEEF8D20}" srcOrd="0" destOrd="0" presId="urn:microsoft.com/office/officeart/2005/8/layout/hierarchy1"/>
    <dgm:cxn modelId="{92CA6EB2-408B-4939-B540-6A254FE156F2}" type="presOf" srcId="{9CC499B7-AD6B-4C3E-AEC0-F360365453C8}" destId="{A29810DE-8B95-4F6D-AE63-ADD70D95DE4B}" srcOrd="0" destOrd="0" presId="urn:microsoft.com/office/officeart/2005/8/layout/hierarchy1"/>
    <dgm:cxn modelId="{0ED0ACB9-4121-446E-9112-7BF3719B17B8}" srcId="{30A67C56-5F7A-443B-B07D-88DC22306411}" destId="{66EE7278-6C9F-4D95-BADC-C74BD4F5E4AE}" srcOrd="0" destOrd="0" parTransId="{3626B5AD-DE5C-4137-97BB-659B05AB27E6}" sibTransId="{C867F255-C728-4361-8A32-79EF2A785D0F}"/>
    <dgm:cxn modelId="{797B85BA-4145-4864-AC44-0F5F2A5940F7}" type="presOf" srcId="{30A67C56-5F7A-443B-B07D-88DC22306411}" destId="{84B247C1-5799-47FC-BBC8-033B4A1B521C}" srcOrd="0" destOrd="0" presId="urn:microsoft.com/office/officeart/2005/8/layout/hierarchy1"/>
    <dgm:cxn modelId="{73A058C3-5E91-4022-8151-1BC839D915DD}" srcId="{5DA65EDC-AE5D-409B-8264-7FE58B69ED91}" destId="{A08C06D5-E9C9-4B0E-9A17-77E332695623}" srcOrd="1" destOrd="0" parTransId="{4E94AE6A-C724-44DF-A727-B8B427809B9F}" sibTransId="{3ED316A8-1F12-474E-B674-93EAE2273B4B}"/>
    <dgm:cxn modelId="{047B76CA-8AAF-47E2-AB4C-5732E33E0888}" srcId="{0E9567F6-B18C-410E-B1AC-7E4DE3C5EAD3}" destId="{87C75AFB-31D4-487A-AE43-947BE8DCB968}" srcOrd="0" destOrd="0" parTransId="{DF5AB915-5676-4262-AB66-F0AB6CCF3F3F}" sibTransId="{E989DB84-F09B-428E-B1D7-7D41FF84865A}"/>
    <dgm:cxn modelId="{F0C329D7-EBFA-40FD-8AD4-8997AE921978}" srcId="{04F94E8F-24D9-4FA2-8801-555F799C55A8}" destId="{9A630DFE-3382-4746-B5E0-45566F8B4925}" srcOrd="1" destOrd="0" parTransId="{D5F94666-3CB0-46B5-851F-49DC3A742A35}" sibTransId="{0087447B-ECF8-450F-A483-97AC0B39E817}"/>
    <dgm:cxn modelId="{8186C4DA-212A-4BA2-812E-E601663BC3E5}" type="presOf" srcId="{A62685A7-81E8-40C5-8AF1-E1283C1A16CD}" destId="{36CC0D02-F77B-4E51-B6C2-F48565A9C03A}" srcOrd="0" destOrd="0" presId="urn:microsoft.com/office/officeart/2005/8/layout/hierarchy1"/>
    <dgm:cxn modelId="{4B0A71E5-577C-411E-8FCC-4E16F894C3ED}" srcId="{66EE7278-6C9F-4D95-BADC-C74BD4F5E4AE}" destId="{9979764E-2168-4524-8FDA-AB7A1CA8734A}" srcOrd="0" destOrd="0" parTransId="{A62685A7-81E8-40C5-8AF1-E1283C1A16CD}" sibTransId="{E7DCB9FA-057A-4136-B5BE-9E2DD376E6F0}"/>
    <dgm:cxn modelId="{3C0440EB-FB3A-4ACB-A999-C5CDE9074872}" type="presOf" srcId="{DF5AB915-5676-4262-AB66-F0AB6CCF3F3F}" destId="{202D3196-153E-4269-8EE6-4D5C8507AB9F}" srcOrd="0" destOrd="0" presId="urn:microsoft.com/office/officeart/2005/8/layout/hierarchy1"/>
    <dgm:cxn modelId="{DCEC63EB-5AED-44D0-AEF3-D65FBB238A41}" type="presOf" srcId="{45ED4699-40E7-46B8-A891-1A830748D25C}" destId="{8161A149-9B4F-4C9E-AFF7-3AF4885A7E32}" srcOrd="0" destOrd="0" presId="urn:microsoft.com/office/officeart/2005/8/layout/hierarchy1"/>
    <dgm:cxn modelId="{B020D6F8-A954-4D38-9189-90AFFCC467D9}" type="presOf" srcId="{66EE7278-6C9F-4D95-BADC-C74BD4F5E4AE}" destId="{0BB03EC0-76E3-443D-9029-08DF82891332}" srcOrd="0" destOrd="0" presId="urn:microsoft.com/office/officeart/2005/8/layout/hierarchy1"/>
    <dgm:cxn modelId="{0EEC65FA-BA6A-4E4A-A7D0-2F9C4C7D2891}" srcId="{04F94E8F-24D9-4FA2-8801-555F799C55A8}" destId="{9CC499B7-AD6B-4C3E-AEC0-F360365453C8}" srcOrd="0" destOrd="0" parTransId="{748EA30B-675F-46AD-A8D7-0F28C29C531C}" sibTransId="{B3D59BF9-FC09-448C-A96F-B100762F19C4}"/>
    <dgm:cxn modelId="{C9A903FC-0F8B-4FC4-A903-9941EA45C786}" type="presOf" srcId="{442A9A04-AA68-4760-B984-5CD2CCDD3FB0}" destId="{1EFC20C8-2D5C-428A-80AA-F2E2A2BA82B6}" srcOrd="0" destOrd="0" presId="urn:microsoft.com/office/officeart/2005/8/layout/hierarchy1"/>
    <dgm:cxn modelId="{99092DBE-F43A-455C-899F-A3BB7E654A03}" type="presParOf" srcId="{4E46580C-D305-4DE1-988B-3DEE5FBFD894}" destId="{C800495D-545D-41F7-A537-5B828B40CEB3}" srcOrd="0" destOrd="0" presId="urn:microsoft.com/office/officeart/2005/8/layout/hierarchy1"/>
    <dgm:cxn modelId="{E090BC75-6951-4072-A857-07569967718C}" type="presParOf" srcId="{C800495D-545D-41F7-A537-5B828B40CEB3}" destId="{D645421F-1555-4736-BF84-1102EB247E3B}" srcOrd="0" destOrd="0" presId="urn:microsoft.com/office/officeart/2005/8/layout/hierarchy1"/>
    <dgm:cxn modelId="{868A13B7-A60F-4A00-AA8B-06234D58DFAE}" type="presParOf" srcId="{D645421F-1555-4736-BF84-1102EB247E3B}" destId="{A537CFB2-575F-405D-B168-E0A40CB2DDBA}" srcOrd="0" destOrd="0" presId="urn:microsoft.com/office/officeart/2005/8/layout/hierarchy1"/>
    <dgm:cxn modelId="{C401C6CA-B7CB-46D4-917E-F27C40784559}" type="presParOf" srcId="{D645421F-1555-4736-BF84-1102EB247E3B}" destId="{84B247C1-5799-47FC-BBC8-033B4A1B521C}" srcOrd="1" destOrd="0" presId="urn:microsoft.com/office/officeart/2005/8/layout/hierarchy1"/>
    <dgm:cxn modelId="{A4688A31-8F29-4C69-8D75-DDCB638EA0EA}" type="presParOf" srcId="{C800495D-545D-41F7-A537-5B828B40CEB3}" destId="{0413C0DA-AEC8-408A-ADA7-5088695BDFAC}" srcOrd="1" destOrd="0" presId="urn:microsoft.com/office/officeart/2005/8/layout/hierarchy1"/>
    <dgm:cxn modelId="{FD0AE2D5-F7B8-45EC-9960-E51E2E41DA55}" type="presParOf" srcId="{0413C0DA-AEC8-408A-ADA7-5088695BDFAC}" destId="{B0571A58-D7E9-4611-A823-E38A70228462}" srcOrd="0" destOrd="0" presId="urn:microsoft.com/office/officeart/2005/8/layout/hierarchy1"/>
    <dgm:cxn modelId="{3FFEF18F-5B00-4C64-BAA7-3ED3B3EB68FE}" type="presParOf" srcId="{0413C0DA-AEC8-408A-ADA7-5088695BDFAC}" destId="{FB33C070-0038-4B80-90CC-1AA3E9B9F535}" srcOrd="1" destOrd="0" presId="urn:microsoft.com/office/officeart/2005/8/layout/hierarchy1"/>
    <dgm:cxn modelId="{65B3D9A5-6386-4BAA-89DE-32CB1CF9BFAA}" type="presParOf" srcId="{FB33C070-0038-4B80-90CC-1AA3E9B9F535}" destId="{FF9B49AD-7B39-4DAD-8717-1423C9D05159}" srcOrd="0" destOrd="0" presId="urn:microsoft.com/office/officeart/2005/8/layout/hierarchy1"/>
    <dgm:cxn modelId="{A311C66D-17E5-4E89-81BC-11B66FDE0062}" type="presParOf" srcId="{FF9B49AD-7B39-4DAD-8717-1423C9D05159}" destId="{5C7C6C5A-E526-4FDF-AE70-F1AE950E2738}" srcOrd="0" destOrd="0" presId="urn:microsoft.com/office/officeart/2005/8/layout/hierarchy1"/>
    <dgm:cxn modelId="{23D9CBCC-7DE1-42B5-9B30-DA868D112B28}" type="presParOf" srcId="{FF9B49AD-7B39-4DAD-8717-1423C9D05159}" destId="{0BB03EC0-76E3-443D-9029-08DF82891332}" srcOrd="1" destOrd="0" presId="urn:microsoft.com/office/officeart/2005/8/layout/hierarchy1"/>
    <dgm:cxn modelId="{B982372E-E91D-46F1-B47B-535AF1F410A7}" type="presParOf" srcId="{FB33C070-0038-4B80-90CC-1AA3E9B9F535}" destId="{857CD802-59C8-4A27-8A41-EC4F35F206E8}" srcOrd="1" destOrd="0" presId="urn:microsoft.com/office/officeart/2005/8/layout/hierarchy1"/>
    <dgm:cxn modelId="{C79BE9D2-84F1-4A72-A887-EC59C777FEA9}" type="presParOf" srcId="{857CD802-59C8-4A27-8A41-EC4F35F206E8}" destId="{36CC0D02-F77B-4E51-B6C2-F48565A9C03A}" srcOrd="0" destOrd="0" presId="urn:microsoft.com/office/officeart/2005/8/layout/hierarchy1"/>
    <dgm:cxn modelId="{39A435F2-8033-4119-8E08-094BDE91C8AD}" type="presParOf" srcId="{857CD802-59C8-4A27-8A41-EC4F35F206E8}" destId="{71BA1352-3558-4409-84D4-9D800996BD05}" srcOrd="1" destOrd="0" presId="urn:microsoft.com/office/officeart/2005/8/layout/hierarchy1"/>
    <dgm:cxn modelId="{7FF0AEA8-CB97-4E1B-923E-470748DB37BA}" type="presParOf" srcId="{71BA1352-3558-4409-84D4-9D800996BD05}" destId="{2069785F-03C1-4BE4-9436-AD0C1F1F1FBB}" srcOrd="0" destOrd="0" presId="urn:microsoft.com/office/officeart/2005/8/layout/hierarchy1"/>
    <dgm:cxn modelId="{CBB7179E-6CDA-46FE-8C9E-0B3A44D3C6DD}" type="presParOf" srcId="{2069785F-03C1-4BE4-9436-AD0C1F1F1FBB}" destId="{42F3D707-BB07-4769-B0B8-7E1566BEC212}" srcOrd="0" destOrd="0" presId="urn:microsoft.com/office/officeart/2005/8/layout/hierarchy1"/>
    <dgm:cxn modelId="{E60AEEFA-4C5C-479C-9BD1-96E81C570D8F}" type="presParOf" srcId="{2069785F-03C1-4BE4-9436-AD0C1F1F1FBB}" destId="{6EB5302E-D8E0-4C7B-AA44-6638BA5A1EDD}" srcOrd="1" destOrd="0" presId="urn:microsoft.com/office/officeart/2005/8/layout/hierarchy1"/>
    <dgm:cxn modelId="{6E62E8BA-68F0-4E54-A23D-2727F6CC5DD4}" type="presParOf" srcId="{71BA1352-3558-4409-84D4-9D800996BD05}" destId="{9BF28F6F-BC94-427C-8ADD-731AF0D74A57}" srcOrd="1" destOrd="0" presId="urn:microsoft.com/office/officeart/2005/8/layout/hierarchy1"/>
    <dgm:cxn modelId="{FA9BEB11-5C07-4E52-9C22-E1A9872BF94F}" type="presParOf" srcId="{857CD802-59C8-4A27-8A41-EC4F35F206E8}" destId="{8161A149-9B4F-4C9E-AFF7-3AF4885A7E32}" srcOrd="2" destOrd="0" presId="urn:microsoft.com/office/officeart/2005/8/layout/hierarchy1"/>
    <dgm:cxn modelId="{F71375F9-B239-4D81-ABC5-B183128DD606}" type="presParOf" srcId="{857CD802-59C8-4A27-8A41-EC4F35F206E8}" destId="{C94D8AB2-B4A9-4B51-888C-EEBC00490B00}" srcOrd="3" destOrd="0" presId="urn:microsoft.com/office/officeart/2005/8/layout/hierarchy1"/>
    <dgm:cxn modelId="{87DBD502-3689-4390-A361-8CD931814BD5}" type="presParOf" srcId="{C94D8AB2-B4A9-4B51-888C-EEBC00490B00}" destId="{C90CB1DE-A6D3-40E3-ABD1-06D4B1A5BB83}" srcOrd="0" destOrd="0" presId="urn:microsoft.com/office/officeart/2005/8/layout/hierarchy1"/>
    <dgm:cxn modelId="{EF6C50C2-EDC4-47C5-995C-96EEB044C6CF}" type="presParOf" srcId="{C90CB1DE-A6D3-40E3-ABD1-06D4B1A5BB83}" destId="{E3E90660-ACE5-43EC-82C0-B94B39E07260}" srcOrd="0" destOrd="0" presId="urn:microsoft.com/office/officeart/2005/8/layout/hierarchy1"/>
    <dgm:cxn modelId="{064A5999-0093-4F5E-AF74-6B4710B81A9F}" type="presParOf" srcId="{C90CB1DE-A6D3-40E3-ABD1-06D4B1A5BB83}" destId="{578291A1-5BBE-487E-A2B9-5966F3E1BABE}" srcOrd="1" destOrd="0" presId="urn:microsoft.com/office/officeart/2005/8/layout/hierarchy1"/>
    <dgm:cxn modelId="{267CFD3F-A831-4093-8330-2888068674A8}" type="presParOf" srcId="{C94D8AB2-B4A9-4B51-888C-EEBC00490B00}" destId="{80AF0028-A88C-4EB7-910A-0398786EA917}" srcOrd="1" destOrd="0" presId="urn:microsoft.com/office/officeart/2005/8/layout/hierarchy1"/>
    <dgm:cxn modelId="{0EDA72BC-CFD3-43A8-860F-67647A3999FD}" type="presParOf" srcId="{80AF0028-A88C-4EB7-910A-0398786EA917}" destId="{202D3196-153E-4269-8EE6-4D5C8507AB9F}" srcOrd="0" destOrd="0" presId="urn:microsoft.com/office/officeart/2005/8/layout/hierarchy1"/>
    <dgm:cxn modelId="{6F29EF23-94B8-47D5-8308-99ABC9E88CA3}" type="presParOf" srcId="{80AF0028-A88C-4EB7-910A-0398786EA917}" destId="{4F5A6D93-4D24-4B87-BD4C-79AC1F5D6729}" srcOrd="1" destOrd="0" presId="urn:microsoft.com/office/officeart/2005/8/layout/hierarchy1"/>
    <dgm:cxn modelId="{384531B5-5E7F-4C9D-956A-5D3E58884B3A}" type="presParOf" srcId="{4F5A6D93-4D24-4B87-BD4C-79AC1F5D6729}" destId="{2271170F-F5DC-46D8-9253-F6A6836CA436}" srcOrd="0" destOrd="0" presId="urn:microsoft.com/office/officeart/2005/8/layout/hierarchy1"/>
    <dgm:cxn modelId="{7088FDEE-5BF4-4D41-AE5C-F832AE78B37C}" type="presParOf" srcId="{2271170F-F5DC-46D8-9253-F6A6836CA436}" destId="{04629E31-247E-4820-9DDD-62CACA7B7419}" srcOrd="0" destOrd="0" presId="urn:microsoft.com/office/officeart/2005/8/layout/hierarchy1"/>
    <dgm:cxn modelId="{47143B25-4F81-43D9-9AE0-A1FD7DEB0D5B}" type="presParOf" srcId="{2271170F-F5DC-46D8-9253-F6A6836CA436}" destId="{AC6D0E08-3EB1-43DC-A40C-7E9BF1F68276}" srcOrd="1" destOrd="0" presId="urn:microsoft.com/office/officeart/2005/8/layout/hierarchy1"/>
    <dgm:cxn modelId="{150BC761-58CA-42FE-9B43-72DEF9574650}" type="presParOf" srcId="{4F5A6D93-4D24-4B87-BD4C-79AC1F5D6729}" destId="{BFFC676B-51B0-4C00-BDE5-18BB48FA0858}" srcOrd="1" destOrd="0" presId="urn:microsoft.com/office/officeart/2005/8/layout/hierarchy1"/>
    <dgm:cxn modelId="{538DA9CE-884A-4D1F-91EF-5FBADA6CB127}" type="presParOf" srcId="{BFFC676B-51B0-4C00-BDE5-18BB48FA0858}" destId="{1B01D2F2-12DE-4A25-BAE6-E75A193311D5}" srcOrd="0" destOrd="0" presId="urn:microsoft.com/office/officeart/2005/8/layout/hierarchy1"/>
    <dgm:cxn modelId="{09CF1316-6099-4A58-8BF4-40FF647C94F4}" type="presParOf" srcId="{BFFC676B-51B0-4C00-BDE5-18BB48FA0858}" destId="{998DC045-009D-4391-BAA2-55EBF0B7E990}" srcOrd="1" destOrd="0" presId="urn:microsoft.com/office/officeart/2005/8/layout/hierarchy1"/>
    <dgm:cxn modelId="{4351D94A-0D78-4D7B-BE70-A66E52341A72}" type="presParOf" srcId="{998DC045-009D-4391-BAA2-55EBF0B7E990}" destId="{6D0D1213-E6C7-431E-BA12-941A0922DE1E}" srcOrd="0" destOrd="0" presId="urn:microsoft.com/office/officeart/2005/8/layout/hierarchy1"/>
    <dgm:cxn modelId="{495AF599-78F1-4070-A1C5-A55C0172B13F}" type="presParOf" srcId="{6D0D1213-E6C7-431E-BA12-941A0922DE1E}" destId="{A70FC82A-D5C2-4194-A44B-FBD7765BDCB2}" srcOrd="0" destOrd="0" presId="urn:microsoft.com/office/officeart/2005/8/layout/hierarchy1"/>
    <dgm:cxn modelId="{FD7C198C-9EF3-47C6-A6C3-3CB61A99D958}" type="presParOf" srcId="{6D0D1213-E6C7-431E-BA12-941A0922DE1E}" destId="{7F6E47B5-B56F-47CD-B8A5-A5D76EFEDED5}" srcOrd="1" destOrd="0" presId="urn:microsoft.com/office/officeart/2005/8/layout/hierarchy1"/>
    <dgm:cxn modelId="{DF6972B7-5B6E-42B3-A764-56469682FA07}" type="presParOf" srcId="{998DC045-009D-4391-BAA2-55EBF0B7E990}" destId="{AC48EC18-C536-480E-9025-3211C62B5B52}" srcOrd="1" destOrd="0" presId="urn:microsoft.com/office/officeart/2005/8/layout/hierarchy1"/>
    <dgm:cxn modelId="{76B8E8E5-1C10-4613-991F-C1042B7C1A02}" type="presParOf" srcId="{AC48EC18-C536-480E-9025-3211C62B5B52}" destId="{93A54D1E-9FEB-4BB7-89C9-D51DD9753821}" srcOrd="0" destOrd="0" presId="urn:microsoft.com/office/officeart/2005/8/layout/hierarchy1"/>
    <dgm:cxn modelId="{9EBA1402-2EE9-4D7E-9DBB-4DB3FEC8169F}" type="presParOf" srcId="{AC48EC18-C536-480E-9025-3211C62B5B52}" destId="{78868DCA-1E37-4763-9E01-38B197B2096F}" srcOrd="1" destOrd="0" presId="urn:microsoft.com/office/officeart/2005/8/layout/hierarchy1"/>
    <dgm:cxn modelId="{74E2EE89-1F86-400E-BD80-DB59DFED8D97}" type="presParOf" srcId="{78868DCA-1E37-4763-9E01-38B197B2096F}" destId="{45A8C2EB-6321-4D77-A812-5C36605DAB5B}" srcOrd="0" destOrd="0" presId="urn:microsoft.com/office/officeart/2005/8/layout/hierarchy1"/>
    <dgm:cxn modelId="{F099E4DF-ECBC-41AF-A44D-B11F6FC5B219}" type="presParOf" srcId="{45A8C2EB-6321-4D77-A812-5C36605DAB5B}" destId="{92259E17-2FDE-4593-A0F8-4A760965A2C2}" srcOrd="0" destOrd="0" presId="urn:microsoft.com/office/officeart/2005/8/layout/hierarchy1"/>
    <dgm:cxn modelId="{58D0CD71-3237-499D-8C48-9468C72FF4D8}" type="presParOf" srcId="{45A8C2EB-6321-4D77-A812-5C36605DAB5B}" destId="{1EFC20C8-2D5C-428A-80AA-F2E2A2BA82B6}" srcOrd="1" destOrd="0" presId="urn:microsoft.com/office/officeart/2005/8/layout/hierarchy1"/>
    <dgm:cxn modelId="{F66867D7-421C-4368-A98B-EE4ACDE22532}" type="presParOf" srcId="{78868DCA-1E37-4763-9E01-38B197B2096F}" destId="{409B03FF-02BC-4545-A3FE-4FC6F5F0FA05}" srcOrd="1" destOrd="0" presId="urn:microsoft.com/office/officeart/2005/8/layout/hierarchy1"/>
    <dgm:cxn modelId="{C375E40B-F1C8-4CA6-8296-53ECC22F6F91}" type="presParOf" srcId="{AC48EC18-C536-480E-9025-3211C62B5B52}" destId="{4AF2E6D2-8F4D-4258-B428-175D4B8036AD}" srcOrd="2" destOrd="0" presId="urn:microsoft.com/office/officeart/2005/8/layout/hierarchy1"/>
    <dgm:cxn modelId="{76982447-02B5-4264-99A4-C7D4BA1CDAFB}" type="presParOf" srcId="{AC48EC18-C536-480E-9025-3211C62B5B52}" destId="{08141DF1-1FF6-4704-AF67-77FFBC0AA828}" srcOrd="3" destOrd="0" presId="urn:microsoft.com/office/officeart/2005/8/layout/hierarchy1"/>
    <dgm:cxn modelId="{8A4A706A-1293-49CE-B041-41875925A6A4}" type="presParOf" srcId="{08141DF1-1FF6-4704-AF67-77FFBC0AA828}" destId="{A1CB9FD1-4597-4EEE-BCA5-E24EB52A898A}" srcOrd="0" destOrd="0" presId="urn:microsoft.com/office/officeart/2005/8/layout/hierarchy1"/>
    <dgm:cxn modelId="{D9D12820-C4A4-4AEC-A4E2-75E07AB755F4}" type="presParOf" srcId="{A1CB9FD1-4597-4EEE-BCA5-E24EB52A898A}" destId="{196C4BE9-03D6-4432-BFAA-105873E1ECF0}" srcOrd="0" destOrd="0" presId="urn:microsoft.com/office/officeart/2005/8/layout/hierarchy1"/>
    <dgm:cxn modelId="{FBAF469A-79B5-441E-AC47-40D64FEABB13}" type="presParOf" srcId="{A1CB9FD1-4597-4EEE-BCA5-E24EB52A898A}" destId="{08CB05AC-02E8-4DE5-B264-648BC5335ED6}" srcOrd="1" destOrd="0" presId="urn:microsoft.com/office/officeart/2005/8/layout/hierarchy1"/>
    <dgm:cxn modelId="{07A6F29E-36B7-46E4-8C23-3881D28A8037}" type="presParOf" srcId="{08141DF1-1FF6-4704-AF67-77FFBC0AA828}" destId="{B6386522-9ADC-419F-B0D0-11498FC378DE}" srcOrd="1" destOrd="0" presId="urn:microsoft.com/office/officeart/2005/8/layout/hierarchy1"/>
    <dgm:cxn modelId="{F2B167B8-1B41-4884-BCCC-0C1C2112289F}" type="presParOf" srcId="{BFFC676B-51B0-4C00-BDE5-18BB48FA0858}" destId="{9ED9CA2F-993A-48BE-BFD2-A281E63F8CA1}" srcOrd="2" destOrd="0" presId="urn:microsoft.com/office/officeart/2005/8/layout/hierarchy1"/>
    <dgm:cxn modelId="{EFD67F4C-C402-45F4-9E7C-CB397BC199F1}" type="presParOf" srcId="{BFFC676B-51B0-4C00-BDE5-18BB48FA0858}" destId="{7CBFEA64-9290-46F0-9829-B77CE8C2A7EF}" srcOrd="3" destOrd="0" presId="urn:microsoft.com/office/officeart/2005/8/layout/hierarchy1"/>
    <dgm:cxn modelId="{3B53DD0E-3E04-4BF0-AB68-ACA4413F2236}" type="presParOf" srcId="{7CBFEA64-9290-46F0-9829-B77CE8C2A7EF}" destId="{8955EA59-4ACA-4AE8-BE6D-AF63123E5D03}" srcOrd="0" destOrd="0" presId="urn:microsoft.com/office/officeart/2005/8/layout/hierarchy1"/>
    <dgm:cxn modelId="{249DA92A-2980-4252-B7A4-43EB9CCF6C1D}" type="presParOf" srcId="{8955EA59-4ACA-4AE8-BE6D-AF63123E5D03}" destId="{23947006-6C18-42F6-B00F-E97A95D9B910}" srcOrd="0" destOrd="0" presId="urn:microsoft.com/office/officeart/2005/8/layout/hierarchy1"/>
    <dgm:cxn modelId="{2E53AA47-0A85-42E0-B79E-E4007D287363}" type="presParOf" srcId="{8955EA59-4ACA-4AE8-BE6D-AF63123E5D03}" destId="{3C6DB900-34DB-4F5D-B8E8-8B32FEEF8D20}" srcOrd="1" destOrd="0" presId="urn:microsoft.com/office/officeart/2005/8/layout/hierarchy1"/>
    <dgm:cxn modelId="{AFBB6201-C3F8-4528-A9B4-2DBBA672BCA8}" type="presParOf" srcId="{7CBFEA64-9290-46F0-9829-B77CE8C2A7EF}" destId="{AA24460E-B047-48BB-94E4-2EEE634B5F74}" srcOrd="1" destOrd="0" presId="urn:microsoft.com/office/officeart/2005/8/layout/hierarchy1"/>
    <dgm:cxn modelId="{5D556F2B-A64C-458F-AD6A-47F80D21FB65}" type="presParOf" srcId="{AA24460E-B047-48BB-94E4-2EEE634B5F74}" destId="{841A042C-9D74-4C0F-A5B6-4B4AA1B9ECFE}" srcOrd="0" destOrd="0" presId="urn:microsoft.com/office/officeart/2005/8/layout/hierarchy1"/>
    <dgm:cxn modelId="{2225F4A1-21BB-4E5E-9653-63446C408E6E}" type="presParOf" srcId="{AA24460E-B047-48BB-94E4-2EEE634B5F74}" destId="{FAAC867F-8F60-4A04-8D3C-C70B6B9AA0EF}" srcOrd="1" destOrd="0" presId="urn:microsoft.com/office/officeart/2005/8/layout/hierarchy1"/>
    <dgm:cxn modelId="{C2B8C8F3-BF17-4127-A907-DAB1F720A5CB}" type="presParOf" srcId="{FAAC867F-8F60-4A04-8D3C-C70B6B9AA0EF}" destId="{1C0DFC5A-9A48-4A48-9952-6BDF7BCA4711}" srcOrd="0" destOrd="0" presId="urn:microsoft.com/office/officeart/2005/8/layout/hierarchy1"/>
    <dgm:cxn modelId="{386C61B9-2DE9-48A1-9755-43F1FEF91602}" type="presParOf" srcId="{1C0DFC5A-9A48-4A48-9952-6BDF7BCA4711}" destId="{B15782BA-8B2C-4710-B782-E4A2C838D1A7}" srcOrd="0" destOrd="0" presId="urn:microsoft.com/office/officeart/2005/8/layout/hierarchy1"/>
    <dgm:cxn modelId="{A2E651E1-D6D3-4EA9-B22A-6EB605557271}" type="presParOf" srcId="{1C0DFC5A-9A48-4A48-9952-6BDF7BCA4711}" destId="{26F0F5FC-E6CF-46B4-B890-B29FC8DAE16F}" srcOrd="1" destOrd="0" presId="urn:microsoft.com/office/officeart/2005/8/layout/hierarchy1"/>
    <dgm:cxn modelId="{EF3413C0-CC93-4C41-8D61-03E1DC28D619}" type="presParOf" srcId="{FAAC867F-8F60-4A04-8D3C-C70B6B9AA0EF}" destId="{BD494B7D-EA9F-4D47-962F-73626594B5F5}" srcOrd="1" destOrd="0" presId="urn:microsoft.com/office/officeart/2005/8/layout/hierarchy1"/>
    <dgm:cxn modelId="{29DE0344-5ABD-40C9-A57A-C58EAD793E4B}" type="presParOf" srcId="{BD494B7D-EA9F-4D47-962F-73626594B5F5}" destId="{A4AC69DB-763E-4B72-9E78-37762F0A2FBB}" srcOrd="0" destOrd="0" presId="urn:microsoft.com/office/officeart/2005/8/layout/hierarchy1"/>
    <dgm:cxn modelId="{07EAAF28-3E68-497E-8238-37BBF72A6875}" type="presParOf" srcId="{BD494B7D-EA9F-4D47-962F-73626594B5F5}" destId="{B31D7E1D-93B5-44EE-A32D-986D64BAAD21}" srcOrd="1" destOrd="0" presId="urn:microsoft.com/office/officeart/2005/8/layout/hierarchy1"/>
    <dgm:cxn modelId="{9A4CFC2E-275B-4B6B-A9D8-351771F0C2A5}" type="presParOf" srcId="{B31D7E1D-93B5-44EE-A32D-986D64BAAD21}" destId="{26F968C9-8FE7-4385-853D-C0EC442BAB2F}" srcOrd="0" destOrd="0" presId="urn:microsoft.com/office/officeart/2005/8/layout/hierarchy1"/>
    <dgm:cxn modelId="{FE37BFCA-9B08-40DF-B869-9A8022C7AABE}" type="presParOf" srcId="{26F968C9-8FE7-4385-853D-C0EC442BAB2F}" destId="{E971A1C7-211C-4DD1-A97D-AB5B3E1B74C8}" srcOrd="0" destOrd="0" presId="urn:microsoft.com/office/officeart/2005/8/layout/hierarchy1"/>
    <dgm:cxn modelId="{67849A79-27A3-4981-BC92-DA7EBCD7CEF3}" type="presParOf" srcId="{26F968C9-8FE7-4385-853D-C0EC442BAB2F}" destId="{A29810DE-8B95-4F6D-AE63-ADD70D95DE4B}" srcOrd="1" destOrd="0" presId="urn:microsoft.com/office/officeart/2005/8/layout/hierarchy1"/>
    <dgm:cxn modelId="{2D937A3F-F05C-4140-BA0E-29E821B44BC7}" type="presParOf" srcId="{B31D7E1D-93B5-44EE-A32D-986D64BAAD21}" destId="{321E624B-CF77-4DB0-9086-C51AA62F9A4E}" srcOrd="1" destOrd="0" presId="urn:microsoft.com/office/officeart/2005/8/layout/hierarchy1"/>
    <dgm:cxn modelId="{82225E0E-7E2B-4338-831B-552A3A169A97}" type="presParOf" srcId="{BD494B7D-EA9F-4D47-962F-73626594B5F5}" destId="{E772184D-D003-494C-85C2-26EF253E01F3}" srcOrd="2" destOrd="0" presId="urn:microsoft.com/office/officeart/2005/8/layout/hierarchy1"/>
    <dgm:cxn modelId="{76585134-6593-4171-AB36-5FCB57DB1319}" type="presParOf" srcId="{BD494B7D-EA9F-4D47-962F-73626594B5F5}" destId="{E286B49E-EBEC-4FF5-9DE9-757F8FA601C1}" srcOrd="3" destOrd="0" presId="urn:microsoft.com/office/officeart/2005/8/layout/hierarchy1"/>
    <dgm:cxn modelId="{94BF40DC-8B34-428E-BDC2-438169694CDA}" type="presParOf" srcId="{E286B49E-EBEC-4FF5-9DE9-757F8FA601C1}" destId="{32DD9BE3-8CDF-49A5-BAB5-C1BAF5087F4A}" srcOrd="0" destOrd="0" presId="urn:microsoft.com/office/officeart/2005/8/layout/hierarchy1"/>
    <dgm:cxn modelId="{452BC869-8B9B-4F3B-8A49-D9DCC1AE6BAD}" type="presParOf" srcId="{32DD9BE3-8CDF-49A5-BAB5-C1BAF5087F4A}" destId="{2FE43B92-6093-48B8-9D3E-6B86D2A90946}" srcOrd="0" destOrd="0" presId="urn:microsoft.com/office/officeart/2005/8/layout/hierarchy1"/>
    <dgm:cxn modelId="{A78E14AF-6B6C-4FB6-BA40-928AD87BCFAC}" type="presParOf" srcId="{32DD9BE3-8CDF-49A5-BAB5-C1BAF5087F4A}" destId="{251210A4-E3CB-447A-BF35-E27A0FAF6AC0}" srcOrd="1" destOrd="0" presId="urn:microsoft.com/office/officeart/2005/8/layout/hierarchy1"/>
    <dgm:cxn modelId="{976D04FC-3608-44C3-8CC1-8A9BE59CDB57}" type="presParOf" srcId="{E286B49E-EBEC-4FF5-9DE9-757F8FA601C1}" destId="{3AAC2B76-7F56-40E4-A8F9-FF2D17A65761}" srcOrd="1" destOrd="0" presId="urn:microsoft.com/office/officeart/2005/8/layout/hierarchy1"/>
    <dgm:cxn modelId="{570791F6-ECEE-4704-A7C8-AE11A66F9259}" type="presParOf" srcId="{AA24460E-B047-48BB-94E4-2EEE634B5F74}" destId="{7123F9CF-B8F8-44A6-BC57-4AAC6E32A2D6}" srcOrd="2" destOrd="0" presId="urn:microsoft.com/office/officeart/2005/8/layout/hierarchy1"/>
    <dgm:cxn modelId="{CFF520B4-9EA0-40E2-AA29-6F7794E63E0A}" type="presParOf" srcId="{AA24460E-B047-48BB-94E4-2EEE634B5F74}" destId="{92CF42AF-B180-4501-8C8B-5DCFC994B658}" srcOrd="3" destOrd="0" presId="urn:microsoft.com/office/officeart/2005/8/layout/hierarchy1"/>
    <dgm:cxn modelId="{CE03E30B-A5A0-4184-A12D-D62CA5F3863D}" type="presParOf" srcId="{92CF42AF-B180-4501-8C8B-5DCFC994B658}" destId="{E1E9F2F8-6AAE-437B-9E2E-A8FBD4169ABA}" srcOrd="0" destOrd="0" presId="urn:microsoft.com/office/officeart/2005/8/layout/hierarchy1"/>
    <dgm:cxn modelId="{6565EC20-D4E2-4995-9786-45E3E2D5CC2A}" type="presParOf" srcId="{E1E9F2F8-6AAE-437B-9E2E-A8FBD4169ABA}" destId="{222B53CC-D8CB-4B31-8162-113D40D4F26F}" srcOrd="0" destOrd="0" presId="urn:microsoft.com/office/officeart/2005/8/layout/hierarchy1"/>
    <dgm:cxn modelId="{32784D79-51EC-4395-9CF4-36BD8A48D8B7}" type="presParOf" srcId="{E1E9F2F8-6AAE-437B-9E2E-A8FBD4169ABA}" destId="{C60966A2-B646-4207-AC4D-B2323E52F601}" srcOrd="1" destOrd="0" presId="urn:microsoft.com/office/officeart/2005/8/layout/hierarchy1"/>
    <dgm:cxn modelId="{3B39CC28-C10A-434B-815C-49C16FA7150B}" type="presParOf" srcId="{92CF42AF-B180-4501-8C8B-5DCFC994B658}" destId="{2E53C3AF-95F6-4D5D-9E52-A7CF39DB229F}" srcOrd="1" destOrd="0" presId="urn:microsoft.com/office/officeart/2005/8/layout/hierarchy1"/>
    <dgm:cxn modelId="{0DA4EA66-7102-418F-AD81-4B72BDB92EA1}" type="presParOf" srcId="{80AF0028-A88C-4EB7-910A-0398786EA917}" destId="{0E3F8668-7AD9-499E-9B94-A41A09327155}" srcOrd="2" destOrd="0" presId="urn:microsoft.com/office/officeart/2005/8/layout/hierarchy1"/>
    <dgm:cxn modelId="{741392FF-256A-4857-B369-AAF1271E440F}" type="presParOf" srcId="{80AF0028-A88C-4EB7-910A-0398786EA917}" destId="{BA3F6570-807A-49D4-BD1F-82C7B2BDA5DD}" srcOrd="3" destOrd="0" presId="urn:microsoft.com/office/officeart/2005/8/layout/hierarchy1"/>
    <dgm:cxn modelId="{43681C05-712A-4DCD-99AF-4F28DB9D484B}" type="presParOf" srcId="{BA3F6570-807A-49D4-BD1F-82C7B2BDA5DD}" destId="{0A47643E-8052-4535-9EA4-ABFD3BF29FDD}" srcOrd="0" destOrd="0" presId="urn:microsoft.com/office/officeart/2005/8/layout/hierarchy1"/>
    <dgm:cxn modelId="{0DAB7B35-F11E-456E-B9F4-077105EDC78A}" type="presParOf" srcId="{0A47643E-8052-4535-9EA4-ABFD3BF29FDD}" destId="{2641584A-C2CE-4049-87AB-3616523EE2C0}" srcOrd="0" destOrd="0" presId="urn:microsoft.com/office/officeart/2005/8/layout/hierarchy1"/>
    <dgm:cxn modelId="{6F2C41DE-3965-4668-A57A-A8DAE383F66E}" type="presParOf" srcId="{0A47643E-8052-4535-9EA4-ABFD3BF29FDD}" destId="{63FEA929-7210-4DA5-B2DE-7D37BF056C0A}" srcOrd="1" destOrd="0" presId="urn:microsoft.com/office/officeart/2005/8/layout/hierarchy1"/>
    <dgm:cxn modelId="{A56C6719-9043-4EE8-BF6F-BCB0BED3745E}" type="presParOf" srcId="{BA3F6570-807A-49D4-BD1F-82C7B2BDA5DD}" destId="{B0D4D16B-9BD0-4077-AF23-7BD849BE2106}" srcOrd="1" destOrd="0" presId="urn:microsoft.com/office/officeart/2005/8/layout/hierarchy1"/>
    <dgm:cxn modelId="{585042CA-49B0-4D5C-B935-A39947645356}" type="presParOf" srcId="{0413C0DA-AEC8-408A-ADA7-5088695BDFAC}" destId="{E8C7D735-2970-49EC-92CC-346DAEE68CB2}" srcOrd="2" destOrd="0" presId="urn:microsoft.com/office/officeart/2005/8/layout/hierarchy1"/>
    <dgm:cxn modelId="{D43B96F7-B975-4475-9CD5-DBCB2E8EABA6}" type="presParOf" srcId="{0413C0DA-AEC8-408A-ADA7-5088695BDFAC}" destId="{76ACC415-5FC5-4D8B-8DB7-770BEDD5F4DD}" srcOrd="3" destOrd="0" presId="urn:microsoft.com/office/officeart/2005/8/layout/hierarchy1"/>
    <dgm:cxn modelId="{8E1B4F5A-6DBA-485F-9AE9-997AACC10A2B}" type="presParOf" srcId="{76ACC415-5FC5-4D8B-8DB7-770BEDD5F4DD}" destId="{9DA71F35-9BA9-4019-9B38-A22C01C61E3C}" srcOrd="0" destOrd="0" presId="urn:microsoft.com/office/officeart/2005/8/layout/hierarchy1"/>
    <dgm:cxn modelId="{0B0DAE1C-C733-42C2-A70C-765B2F886631}" type="presParOf" srcId="{9DA71F35-9BA9-4019-9B38-A22C01C61E3C}" destId="{3CAAE861-EC7F-4C51-9E31-647E1B73EC58}" srcOrd="0" destOrd="0" presId="urn:microsoft.com/office/officeart/2005/8/layout/hierarchy1"/>
    <dgm:cxn modelId="{D7D358AE-474A-4722-9870-A193A357AE27}" type="presParOf" srcId="{9DA71F35-9BA9-4019-9B38-A22C01C61E3C}" destId="{D8822D5C-5D29-46C7-9A24-200C1DA7FEE2}" srcOrd="1" destOrd="0" presId="urn:microsoft.com/office/officeart/2005/8/layout/hierarchy1"/>
    <dgm:cxn modelId="{2A6ABF92-05D7-44F8-8FFA-B1AC750491CF}" type="presParOf" srcId="{76ACC415-5FC5-4D8B-8DB7-770BEDD5F4DD}" destId="{4AAA954E-FA1C-4103-818C-12CE2D8C1C13}" srcOrd="1" destOrd="0" presId="urn:microsoft.com/office/officeart/2005/8/layout/hierarchy1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E8C7D735-2970-49EC-92CC-346DAEE68CB2}">
      <dsp:nvSpPr>
        <dsp:cNvPr id="0" name=""/>
        <dsp:cNvSpPr/>
      </dsp:nvSpPr>
      <dsp:spPr>
        <a:xfrm>
          <a:off x="3295350" y="638618"/>
          <a:ext cx="612604" cy="29154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8678"/>
              </a:lnTo>
              <a:lnTo>
                <a:pt x="612604" y="198678"/>
              </a:lnTo>
              <a:lnTo>
                <a:pt x="612604" y="291544"/>
              </a:lnTo>
            </a:path>
          </a:pathLst>
        </a:custGeom>
        <a:noFill/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E3F8668-7AD9-499E-9B94-A41A09327155}">
      <dsp:nvSpPr>
        <dsp:cNvPr id="0" name=""/>
        <dsp:cNvSpPr/>
      </dsp:nvSpPr>
      <dsp:spPr>
        <a:xfrm>
          <a:off x="3295350" y="2494811"/>
          <a:ext cx="612604" cy="29154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8678"/>
              </a:lnTo>
              <a:lnTo>
                <a:pt x="612604" y="198678"/>
              </a:lnTo>
              <a:lnTo>
                <a:pt x="612604" y="291544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123F9CF-B8F8-44A6-BC57-4AAC6E32A2D6}">
      <dsp:nvSpPr>
        <dsp:cNvPr id="0" name=""/>
        <dsp:cNvSpPr/>
      </dsp:nvSpPr>
      <dsp:spPr>
        <a:xfrm>
          <a:off x="3907955" y="4351004"/>
          <a:ext cx="612604" cy="29154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8678"/>
              </a:lnTo>
              <a:lnTo>
                <a:pt x="612604" y="198678"/>
              </a:lnTo>
              <a:lnTo>
                <a:pt x="612604" y="291544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772184D-D003-494C-85C2-26EF253E01F3}">
      <dsp:nvSpPr>
        <dsp:cNvPr id="0" name=""/>
        <dsp:cNvSpPr/>
      </dsp:nvSpPr>
      <dsp:spPr>
        <a:xfrm>
          <a:off x="3295350" y="5279100"/>
          <a:ext cx="612604" cy="29154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8678"/>
              </a:lnTo>
              <a:lnTo>
                <a:pt x="612604" y="198678"/>
              </a:lnTo>
              <a:lnTo>
                <a:pt x="612604" y="291544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4AC69DB-763E-4B72-9E78-37762F0A2FBB}">
      <dsp:nvSpPr>
        <dsp:cNvPr id="0" name=""/>
        <dsp:cNvSpPr/>
      </dsp:nvSpPr>
      <dsp:spPr>
        <a:xfrm>
          <a:off x="2682745" y="5279100"/>
          <a:ext cx="612604" cy="291544"/>
        </a:xfrm>
        <a:custGeom>
          <a:avLst/>
          <a:gdLst/>
          <a:ahLst/>
          <a:cxnLst/>
          <a:rect l="0" t="0" r="0" b="0"/>
          <a:pathLst>
            <a:path>
              <a:moveTo>
                <a:pt x="612604" y="0"/>
              </a:moveTo>
              <a:lnTo>
                <a:pt x="612604" y="198678"/>
              </a:lnTo>
              <a:lnTo>
                <a:pt x="0" y="198678"/>
              </a:lnTo>
              <a:lnTo>
                <a:pt x="0" y="291544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41A042C-9D74-4C0F-A5B6-4B4AA1B9ECFE}">
      <dsp:nvSpPr>
        <dsp:cNvPr id="0" name=""/>
        <dsp:cNvSpPr/>
      </dsp:nvSpPr>
      <dsp:spPr>
        <a:xfrm>
          <a:off x="3295350" y="4351004"/>
          <a:ext cx="612604" cy="291544"/>
        </a:xfrm>
        <a:custGeom>
          <a:avLst/>
          <a:gdLst/>
          <a:ahLst/>
          <a:cxnLst/>
          <a:rect l="0" t="0" r="0" b="0"/>
          <a:pathLst>
            <a:path>
              <a:moveTo>
                <a:pt x="612604" y="0"/>
              </a:moveTo>
              <a:lnTo>
                <a:pt x="612604" y="198678"/>
              </a:lnTo>
              <a:lnTo>
                <a:pt x="0" y="198678"/>
              </a:lnTo>
              <a:lnTo>
                <a:pt x="0" y="291544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ED9CA2F-993A-48BE-BFD2-A281E63F8CA1}">
      <dsp:nvSpPr>
        <dsp:cNvPr id="0" name=""/>
        <dsp:cNvSpPr/>
      </dsp:nvSpPr>
      <dsp:spPr>
        <a:xfrm>
          <a:off x="2682745" y="3422907"/>
          <a:ext cx="1225209" cy="29154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8678"/>
              </a:lnTo>
              <a:lnTo>
                <a:pt x="1225209" y="198678"/>
              </a:lnTo>
              <a:lnTo>
                <a:pt x="1225209" y="291544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AF2E6D2-8F4D-4258-B428-175D4B8036AD}">
      <dsp:nvSpPr>
        <dsp:cNvPr id="0" name=""/>
        <dsp:cNvSpPr/>
      </dsp:nvSpPr>
      <dsp:spPr>
        <a:xfrm>
          <a:off x="1457535" y="4351004"/>
          <a:ext cx="612604" cy="29154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8678"/>
              </a:lnTo>
              <a:lnTo>
                <a:pt x="612604" y="198678"/>
              </a:lnTo>
              <a:lnTo>
                <a:pt x="612604" y="291544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3A54D1E-9FEB-4BB7-89C9-D51DD9753821}">
      <dsp:nvSpPr>
        <dsp:cNvPr id="0" name=""/>
        <dsp:cNvSpPr/>
      </dsp:nvSpPr>
      <dsp:spPr>
        <a:xfrm>
          <a:off x="844930" y="4351004"/>
          <a:ext cx="612604" cy="291544"/>
        </a:xfrm>
        <a:custGeom>
          <a:avLst/>
          <a:gdLst/>
          <a:ahLst/>
          <a:cxnLst/>
          <a:rect l="0" t="0" r="0" b="0"/>
          <a:pathLst>
            <a:path>
              <a:moveTo>
                <a:pt x="612604" y="0"/>
              </a:moveTo>
              <a:lnTo>
                <a:pt x="612604" y="198678"/>
              </a:lnTo>
              <a:lnTo>
                <a:pt x="0" y="198678"/>
              </a:lnTo>
              <a:lnTo>
                <a:pt x="0" y="291544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B01D2F2-12DE-4A25-BAE6-E75A193311D5}">
      <dsp:nvSpPr>
        <dsp:cNvPr id="0" name=""/>
        <dsp:cNvSpPr/>
      </dsp:nvSpPr>
      <dsp:spPr>
        <a:xfrm>
          <a:off x="1457535" y="3422907"/>
          <a:ext cx="1225209" cy="291544"/>
        </a:xfrm>
        <a:custGeom>
          <a:avLst/>
          <a:gdLst/>
          <a:ahLst/>
          <a:cxnLst/>
          <a:rect l="0" t="0" r="0" b="0"/>
          <a:pathLst>
            <a:path>
              <a:moveTo>
                <a:pt x="1225209" y="0"/>
              </a:moveTo>
              <a:lnTo>
                <a:pt x="1225209" y="198678"/>
              </a:lnTo>
              <a:lnTo>
                <a:pt x="0" y="198678"/>
              </a:lnTo>
              <a:lnTo>
                <a:pt x="0" y="291544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02D3196-153E-4269-8EE6-4D5C8507AB9F}">
      <dsp:nvSpPr>
        <dsp:cNvPr id="0" name=""/>
        <dsp:cNvSpPr/>
      </dsp:nvSpPr>
      <dsp:spPr>
        <a:xfrm>
          <a:off x="2682745" y="2494811"/>
          <a:ext cx="612604" cy="291544"/>
        </a:xfrm>
        <a:custGeom>
          <a:avLst/>
          <a:gdLst/>
          <a:ahLst/>
          <a:cxnLst/>
          <a:rect l="0" t="0" r="0" b="0"/>
          <a:pathLst>
            <a:path>
              <a:moveTo>
                <a:pt x="612604" y="0"/>
              </a:moveTo>
              <a:lnTo>
                <a:pt x="612604" y="198678"/>
              </a:lnTo>
              <a:lnTo>
                <a:pt x="0" y="198678"/>
              </a:lnTo>
              <a:lnTo>
                <a:pt x="0" y="291544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161A149-9B4F-4C9E-AFF7-3AF4885A7E32}">
      <dsp:nvSpPr>
        <dsp:cNvPr id="0" name=""/>
        <dsp:cNvSpPr/>
      </dsp:nvSpPr>
      <dsp:spPr>
        <a:xfrm>
          <a:off x="2682745" y="1566714"/>
          <a:ext cx="612604" cy="29154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8678"/>
              </a:lnTo>
              <a:lnTo>
                <a:pt x="612604" y="198678"/>
              </a:lnTo>
              <a:lnTo>
                <a:pt x="612604" y="291544"/>
              </a:lnTo>
            </a:path>
          </a:pathLst>
        </a:custGeom>
        <a:noFill/>
        <a:ln w="12700" cap="flat" cmpd="sng" algn="ctr">
          <a:solidFill>
            <a:schemeClr val="accent6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6CC0D02-F77B-4E51-B6C2-F48565A9C03A}">
      <dsp:nvSpPr>
        <dsp:cNvPr id="0" name=""/>
        <dsp:cNvSpPr/>
      </dsp:nvSpPr>
      <dsp:spPr>
        <a:xfrm>
          <a:off x="2070140" y="1566714"/>
          <a:ext cx="612604" cy="291544"/>
        </a:xfrm>
        <a:custGeom>
          <a:avLst/>
          <a:gdLst/>
          <a:ahLst/>
          <a:cxnLst/>
          <a:rect l="0" t="0" r="0" b="0"/>
          <a:pathLst>
            <a:path>
              <a:moveTo>
                <a:pt x="612604" y="0"/>
              </a:moveTo>
              <a:lnTo>
                <a:pt x="612604" y="198678"/>
              </a:lnTo>
              <a:lnTo>
                <a:pt x="0" y="198678"/>
              </a:lnTo>
              <a:lnTo>
                <a:pt x="0" y="291544"/>
              </a:lnTo>
            </a:path>
          </a:pathLst>
        </a:custGeom>
        <a:noFill/>
        <a:ln w="12700" cap="flat" cmpd="sng" algn="ctr">
          <a:solidFill>
            <a:schemeClr val="accent6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0571A58-D7E9-4611-A823-E38A70228462}">
      <dsp:nvSpPr>
        <dsp:cNvPr id="0" name=""/>
        <dsp:cNvSpPr/>
      </dsp:nvSpPr>
      <dsp:spPr>
        <a:xfrm>
          <a:off x="2682745" y="638618"/>
          <a:ext cx="612604" cy="291544"/>
        </a:xfrm>
        <a:custGeom>
          <a:avLst/>
          <a:gdLst/>
          <a:ahLst/>
          <a:cxnLst/>
          <a:rect l="0" t="0" r="0" b="0"/>
          <a:pathLst>
            <a:path>
              <a:moveTo>
                <a:pt x="612604" y="0"/>
              </a:moveTo>
              <a:lnTo>
                <a:pt x="612604" y="198678"/>
              </a:lnTo>
              <a:lnTo>
                <a:pt x="0" y="198678"/>
              </a:lnTo>
              <a:lnTo>
                <a:pt x="0" y="291544"/>
              </a:lnTo>
            </a:path>
          </a:pathLst>
        </a:custGeom>
        <a:noFill/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537CFB2-575F-405D-B168-E0A40CB2DDBA}">
      <dsp:nvSpPr>
        <dsp:cNvPr id="0" name=""/>
        <dsp:cNvSpPr/>
      </dsp:nvSpPr>
      <dsp:spPr>
        <a:xfrm>
          <a:off x="2794128" y="2066"/>
          <a:ext cx="1002444" cy="636552"/>
        </a:xfrm>
        <a:prstGeom prst="roundRect">
          <a:avLst>
            <a:gd name="adj" fmla="val 10000"/>
          </a:avLst>
        </a:prstGeom>
        <a:solidFill>
          <a:schemeClr val="accent3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84B247C1-5799-47FC-BBC8-033B4A1B521C}">
      <dsp:nvSpPr>
        <dsp:cNvPr id="0" name=""/>
        <dsp:cNvSpPr/>
      </dsp:nvSpPr>
      <dsp:spPr>
        <a:xfrm>
          <a:off x="2905511" y="107879"/>
          <a:ext cx="1002444" cy="636552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POBLACIÓ DE 16 O MÉS ANYS</a:t>
          </a:r>
          <a:endParaRPr lang="es-ES" sz="800" b="0" i="0" strike="noStrike" kern="1200">
            <a:latin typeface="Arial"/>
            <a:cs typeface="Arial"/>
          </a:endParaRP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cs typeface="Arial"/>
            </a:rPr>
            <a:t>1.022.400 (+1,7%)</a:t>
          </a:r>
          <a:endParaRPr lang="es-ES" sz="800" kern="1200"/>
        </a:p>
      </dsp:txBody>
      <dsp:txXfrm>
        <a:off x="2924155" y="126523"/>
        <a:ext cx="965156" cy="599264"/>
      </dsp:txXfrm>
    </dsp:sp>
    <dsp:sp modelId="{5C7C6C5A-E526-4FDF-AE70-F1AE950E2738}">
      <dsp:nvSpPr>
        <dsp:cNvPr id="0" name=""/>
        <dsp:cNvSpPr/>
      </dsp:nvSpPr>
      <dsp:spPr>
        <a:xfrm>
          <a:off x="2181523" y="930162"/>
          <a:ext cx="1002444" cy="636552"/>
        </a:xfrm>
        <a:prstGeom prst="roundRect">
          <a:avLst>
            <a:gd name="adj" fmla="val 10000"/>
          </a:avLst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0BB03EC0-76E3-443D-9029-08DF82891332}">
      <dsp:nvSpPr>
        <dsp:cNvPr id="0" name=""/>
        <dsp:cNvSpPr/>
      </dsp:nvSpPr>
      <dsp:spPr>
        <a:xfrm>
          <a:off x="2292906" y="1035976"/>
          <a:ext cx="1002444" cy="636552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POBLACIÓ ACTIVA</a:t>
          </a:r>
          <a:endParaRPr lang="es-ES" sz="800" b="0" i="0" strike="noStrike" kern="1200">
            <a:latin typeface="Arial"/>
            <a:cs typeface="Arial"/>
          </a:endParaRP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cs typeface="Arial"/>
            </a:rPr>
            <a:t>630.000 (-2,7%)</a:t>
          </a:r>
          <a:endParaRPr lang="es-ES" sz="800" kern="1200"/>
        </a:p>
      </dsp:txBody>
      <dsp:txXfrm>
        <a:off x="2311550" y="1054620"/>
        <a:ext cx="965156" cy="599264"/>
      </dsp:txXfrm>
    </dsp:sp>
    <dsp:sp modelId="{42F3D707-BB07-4769-B0B8-7E1566BEC212}">
      <dsp:nvSpPr>
        <dsp:cNvPr id="0" name=""/>
        <dsp:cNvSpPr/>
      </dsp:nvSpPr>
      <dsp:spPr>
        <a:xfrm>
          <a:off x="1568918" y="1858259"/>
          <a:ext cx="1002444" cy="636552"/>
        </a:xfrm>
        <a:prstGeom prst="roundRect">
          <a:avLst>
            <a:gd name="adj" fmla="val 10000"/>
          </a:avLst>
        </a:prstGeom>
        <a:solidFill>
          <a:schemeClr val="accent6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6EB5302E-D8E0-4C7B-AA44-6638BA5A1EDD}">
      <dsp:nvSpPr>
        <dsp:cNvPr id="0" name=""/>
        <dsp:cNvSpPr/>
      </dsp:nvSpPr>
      <dsp:spPr>
        <a:xfrm>
          <a:off x="1680301" y="1964072"/>
          <a:ext cx="1002444" cy="636552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6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POBLACIÓ ATURADA 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cs typeface="Arial"/>
            </a:rPr>
            <a:t>101.700</a:t>
          </a:r>
          <a:r>
            <a:rPr lang="es-ES" sz="800" b="0" i="0" strike="noStrike" kern="1200" baseline="0">
              <a:latin typeface="Arial"/>
              <a:cs typeface="Arial"/>
            </a:rPr>
            <a:t> </a:t>
          </a:r>
          <a:r>
            <a:rPr lang="es-ES" sz="800" b="0" i="0" strike="noStrike" kern="1200">
              <a:latin typeface="Arial"/>
              <a:cs typeface="Arial"/>
            </a:rPr>
            <a:t>(+33,8%)</a:t>
          </a:r>
          <a:endParaRPr lang="es-ES" sz="800" kern="1200"/>
        </a:p>
      </dsp:txBody>
      <dsp:txXfrm>
        <a:off x="1698945" y="1982716"/>
        <a:ext cx="965156" cy="599264"/>
      </dsp:txXfrm>
    </dsp:sp>
    <dsp:sp modelId="{E3E90660-ACE5-43EC-82C0-B94B39E07260}">
      <dsp:nvSpPr>
        <dsp:cNvPr id="0" name=""/>
        <dsp:cNvSpPr/>
      </dsp:nvSpPr>
      <dsp:spPr>
        <a:xfrm>
          <a:off x="2794128" y="1858259"/>
          <a:ext cx="1002444" cy="636552"/>
        </a:xfrm>
        <a:prstGeom prst="roundRect">
          <a:avLst>
            <a:gd name="adj" fmla="val 10000"/>
          </a:avLst>
        </a:prstGeom>
        <a:solidFill>
          <a:schemeClr val="accent6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578291A1-5BBE-487E-A2B9-5966F3E1BABE}">
      <dsp:nvSpPr>
        <dsp:cNvPr id="0" name=""/>
        <dsp:cNvSpPr/>
      </dsp:nvSpPr>
      <dsp:spPr>
        <a:xfrm>
          <a:off x="2905511" y="1964072"/>
          <a:ext cx="1002444" cy="636552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6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POBLACIÓ OCUPADA</a:t>
          </a:r>
          <a:endParaRPr lang="es-ES" sz="800" b="0" i="0" strike="noStrike" kern="1200">
            <a:latin typeface="Arial"/>
            <a:cs typeface="Arial"/>
          </a:endParaRP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cs typeface="Arial"/>
            </a:rPr>
            <a:t>528.200 (-7,5%)</a:t>
          </a:r>
        </a:p>
      </dsp:txBody>
      <dsp:txXfrm>
        <a:off x="2924155" y="1982716"/>
        <a:ext cx="965156" cy="599264"/>
      </dsp:txXfrm>
    </dsp:sp>
    <dsp:sp modelId="{04629E31-247E-4820-9DDD-62CACA7B7419}">
      <dsp:nvSpPr>
        <dsp:cNvPr id="0" name=""/>
        <dsp:cNvSpPr/>
      </dsp:nvSpPr>
      <dsp:spPr>
        <a:xfrm>
          <a:off x="2181523" y="2786355"/>
          <a:ext cx="1002444" cy="636552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C6D0E08-3EB1-43DC-A40C-7E9BF1F68276}">
      <dsp:nvSpPr>
        <dsp:cNvPr id="0" name=""/>
        <dsp:cNvSpPr/>
      </dsp:nvSpPr>
      <dsp:spPr>
        <a:xfrm>
          <a:off x="2292906" y="2892169"/>
          <a:ext cx="1002444" cy="636552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ASSALARIATS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cs typeface="Arial"/>
            </a:rPr>
            <a:t>427.500 (-9,2%)</a:t>
          </a:r>
          <a:endParaRPr lang="es-ES" sz="800" kern="1200"/>
        </a:p>
      </dsp:txBody>
      <dsp:txXfrm>
        <a:off x="2311550" y="2910813"/>
        <a:ext cx="965156" cy="599264"/>
      </dsp:txXfrm>
    </dsp:sp>
    <dsp:sp modelId="{A70FC82A-D5C2-4194-A44B-FBD7765BDCB2}">
      <dsp:nvSpPr>
        <dsp:cNvPr id="0" name=""/>
        <dsp:cNvSpPr/>
      </dsp:nvSpPr>
      <dsp:spPr>
        <a:xfrm>
          <a:off x="956313" y="3714452"/>
          <a:ext cx="1002444" cy="636552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7F6E47B5-B56F-47CD-B8A5-A5D76EFEDED5}">
      <dsp:nvSpPr>
        <dsp:cNvPr id="0" name=""/>
        <dsp:cNvSpPr/>
      </dsp:nvSpPr>
      <dsp:spPr>
        <a:xfrm>
          <a:off x="1067696" y="3820265"/>
          <a:ext cx="1002444" cy="636552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SECTOR PÚBLIC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cs typeface="Arial"/>
            </a:rPr>
            <a:t>81.000 (+6,7%)</a:t>
          </a:r>
          <a:endParaRPr lang="es-ES" sz="800" kern="1200"/>
        </a:p>
      </dsp:txBody>
      <dsp:txXfrm>
        <a:off x="1086340" y="3838909"/>
        <a:ext cx="965156" cy="599264"/>
      </dsp:txXfrm>
    </dsp:sp>
    <dsp:sp modelId="{92259E17-2FDE-4593-A0F8-4A760965A2C2}">
      <dsp:nvSpPr>
        <dsp:cNvPr id="0" name=""/>
        <dsp:cNvSpPr/>
      </dsp:nvSpPr>
      <dsp:spPr>
        <a:xfrm>
          <a:off x="343708" y="4642548"/>
          <a:ext cx="1002444" cy="636552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1EFC20C8-2D5C-428A-80AA-F2E2A2BA82B6}">
      <dsp:nvSpPr>
        <dsp:cNvPr id="0" name=""/>
        <dsp:cNvSpPr/>
      </dsp:nvSpPr>
      <dsp:spPr>
        <a:xfrm>
          <a:off x="455091" y="4748362"/>
          <a:ext cx="1002444" cy="636552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OCUPATS AMB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CONTRACTE INDEFINIT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ea typeface="+mn-ea"/>
              <a:cs typeface="Arial"/>
            </a:rPr>
            <a:t>56.500 (+7,0%)</a:t>
          </a:r>
          <a:endParaRPr lang="es-ES" sz="800" kern="1200"/>
        </a:p>
      </dsp:txBody>
      <dsp:txXfrm>
        <a:off x="473735" y="4767006"/>
        <a:ext cx="965156" cy="599264"/>
      </dsp:txXfrm>
    </dsp:sp>
    <dsp:sp modelId="{196C4BE9-03D6-4432-BFAA-105873E1ECF0}">
      <dsp:nvSpPr>
        <dsp:cNvPr id="0" name=""/>
        <dsp:cNvSpPr/>
      </dsp:nvSpPr>
      <dsp:spPr>
        <a:xfrm>
          <a:off x="1568918" y="4642548"/>
          <a:ext cx="1002444" cy="636552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08CB05AC-02E8-4DE5-B264-648BC5335ED6}">
      <dsp:nvSpPr>
        <dsp:cNvPr id="0" name=""/>
        <dsp:cNvSpPr/>
      </dsp:nvSpPr>
      <dsp:spPr>
        <a:xfrm>
          <a:off x="1680301" y="4748362"/>
          <a:ext cx="1002444" cy="636552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OCUPATS AMB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CONTRACTE TEMPORAL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ea typeface="+mn-ea"/>
              <a:cs typeface="Arial"/>
            </a:rPr>
            <a:t>24.500 (+6,1%)</a:t>
          </a:r>
          <a:endParaRPr lang="es-ES" sz="800" b="1" i="0" strike="noStrike" kern="1200">
            <a:latin typeface="Arial"/>
            <a:cs typeface="Arial"/>
          </a:endParaRPr>
        </a:p>
      </dsp:txBody>
      <dsp:txXfrm>
        <a:off x="1698945" y="4767006"/>
        <a:ext cx="965156" cy="599264"/>
      </dsp:txXfrm>
    </dsp:sp>
    <dsp:sp modelId="{23947006-6C18-42F6-B00F-E97A95D9B910}">
      <dsp:nvSpPr>
        <dsp:cNvPr id="0" name=""/>
        <dsp:cNvSpPr/>
      </dsp:nvSpPr>
      <dsp:spPr>
        <a:xfrm>
          <a:off x="3406733" y="3714452"/>
          <a:ext cx="1002444" cy="636552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C6DB900-34DB-4F5D-B8E8-8B32FEEF8D20}">
      <dsp:nvSpPr>
        <dsp:cNvPr id="0" name=""/>
        <dsp:cNvSpPr/>
      </dsp:nvSpPr>
      <dsp:spPr>
        <a:xfrm>
          <a:off x="3518116" y="3820265"/>
          <a:ext cx="1002444" cy="636552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SECTOR PRIVAT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ea typeface="+mn-ea"/>
              <a:cs typeface="Arial"/>
            </a:rPr>
            <a:t>346.500 (-12,3%)</a:t>
          </a:r>
          <a:endParaRPr lang="es-ES" sz="800" b="0" i="0" strike="noStrike" kern="1200">
            <a:latin typeface="Arial"/>
            <a:cs typeface="Arial"/>
          </a:endParaRPr>
        </a:p>
      </dsp:txBody>
      <dsp:txXfrm>
        <a:off x="3536760" y="3838909"/>
        <a:ext cx="965156" cy="599264"/>
      </dsp:txXfrm>
    </dsp:sp>
    <dsp:sp modelId="{B15782BA-8B2C-4710-B782-E4A2C838D1A7}">
      <dsp:nvSpPr>
        <dsp:cNvPr id="0" name=""/>
        <dsp:cNvSpPr/>
      </dsp:nvSpPr>
      <dsp:spPr>
        <a:xfrm>
          <a:off x="2794128" y="4642548"/>
          <a:ext cx="1002444" cy="636552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26F0F5FC-E6CF-46B4-B890-B29FC8DAE16F}">
      <dsp:nvSpPr>
        <dsp:cNvPr id="0" name=""/>
        <dsp:cNvSpPr/>
      </dsp:nvSpPr>
      <dsp:spPr>
        <a:xfrm>
          <a:off x="2905511" y="4748362"/>
          <a:ext cx="1002444" cy="636552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OCUPATS AMB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CONTRACTE INDEFINIT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ea typeface="+mn-ea"/>
              <a:cs typeface="Arial"/>
            </a:rPr>
            <a:t>274.300 (-5,7%)</a:t>
          </a:r>
          <a:endParaRPr lang="es-ES" sz="800" b="1" i="0" strike="noStrike" kern="1200">
            <a:latin typeface="Arial"/>
            <a:cs typeface="Arial"/>
          </a:endParaRPr>
        </a:p>
      </dsp:txBody>
      <dsp:txXfrm>
        <a:off x="2924155" y="4767006"/>
        <a:ext cx="965156" cy="599264"/>
      </dsp:txXfrm>
    </dsp:sp>
    <dsp:sp modelId="{E971A1C7-211C-4DD1-A97D-AB5B3E1B74C8}">
      <dsp:nvSpPr>
        <dsp:cNvPr id="0" name=""/>
        <dsp:cNvSpPr/>
      </dsp:nvSpPr>
      <dsp:spPr>
        <a:xfrm>
          <a:off x="2181523" y="5570645"/>
          <a:ext cx="1002444" cy="636552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29810DE-8B95-4F6D-AE63-ADD70D95DE4B}">
      <dsp:nvSpPr>
        <dsp:cNvPr id="0" name=""/>
        <dsp:cNvSpPr/>
      </dsp:nvSpPr>
      <dsp:spPr>
        <a:xfrm>
          <a:off x="2292906" y="5676458"/>
          <a:ext cx="1002444" cy="636552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PERMANENT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ea typeface="+mn-ea"/>
              <a:cs typeface="Arial"/>
            </a:rPr>
            <a:t>223.700 (-4,6%)</a:t>
          </a:r>
          <a:endParaRPr lang="es-ES" sz="800" b="0" i="0" strike="noStrike" kern="1200">
            <a:latin typeface="Arial"/>
            <a:cs typeface="Arial"/>
          </a:endParaRPr>
        </a:p>
      </dsp:txBody>
      <dsp:txXfrm>
        <a:off x="2311550" y="5695102"/>
        <a:ext cx="965156" cy="599264"/>
      </dsp:txXfrm>
    </dsp:sp>
    <dsp:sp modelId="{2FE43B92-6093-48B8-9D3E-6B86D2A90946}">
      <dsp:nvSpPr>
        <dsp:cNvPr id="0" name=""/>
        <dsp:cNvSpPr/>
      </dsp:nvSpPr>
      <dsp:spPr>
        <a:xfrm>
          <a:off x="3406733" y="5570645"/>
          <a:ext cx="1002444" cy="636552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251210A4-E3CB-447A-BF35-E27A0FAF6AC0}">
      <dsp:nvSpPr>
        <dsp:cNvPr id="0" name=""/>
        <dsp:cNvSpPr/>
      </dsp:nvSpPr>
      <dsp:spPr>
        <a:xfrm>
          <a:off x="3518116" y="5676458"/>
          <a:ext cx="1002444" cy="636552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DISCONTINU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ea typeface="+mn-ea"/>
              <a:cs typeface="Arial"/>
            </a:rPr>
            <a:t>50.500 (-10,2%)</a:t>
          </a:r>
          <a:endParaRPr lang="es-ES" sz="800" b="0" i="0" strike="noStrike" kern="1200">
            <a:latin typeface="Arial"/>
            <a:cs typeface="Arial"/>
          </a:endParaRPr>
        </a:p>
      </dsp:txBody>
      <dsp:txXfrm>
        <a:off x="3536760" y="5695102"/>
        <a:ext cx="965156" cy="599264"/>
      </dsp:txXfrm>
    </dsp:sp>
    <dsp:sp modelId="{222B53CC-D8CB-4B31-8162-113D40D4F26F}">
      <dsp:nvSpPr>
        <dsp:cNvPr id="0" name=""/>
        <dsp:cNvSpPr/>
      </dsp:nvSpPr>
      <dsp:spPr>
        <a:xfrm>
          <a:off x="4019338" y="4642548"/>
          <a:ext cx="1002444" cy="636552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C60966A2-B646-4207-AC4D-B2323E52F601}">
      <dsp:nvSpPr>
        <dsp:cNvPr id="0" name=""/>
        <dsp:cNvSpPr/>
      </dsp:nvSpPr>
      <dsp:spPr>
        <a:xfrm>
          <a:off x="4130720" y="4748362"/>
          <a:ext cx="1002444" cy="636552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OCUPATS AMB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CONTRACTE TEMPORAL</a:t>
          </a: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ea typeface="+mn-ea"/>
              <a:cs typeface="Arial"/>
            </a:rPr>
            <a:t>72.200</a:t>
          </a:r>
          <a:r>
            <a:rPr lang="es-ES" sz="800" b="0" i="0" strike="noStrike" kern="1200" baseline="0">
              <a:latin typeface="Arial"/>
              <a:ea typeface="+mn-ea"/>
              <a:cs typeface="Arial"/>
            </a:rPr>
            <a:t> </a:t>
          </a:r>
          <a:r>
            <a:rPr lang="es-ES" sz="800" b="0" i="0" strike="noStrike" kern="1200">
              <a:latin typeface="Arial"/>
              <a:ea typeface="+mn-ea"/>
              <a:cs typeface="Arial"/>
            </a:rPr>
            <a:t>(</a:t>
          </a:r>
          <a:r>
            <a:rPr lang="ca-ES" sz="800" kern="1200"/>
            <a:t>–30</a:t>
          </a:r>
          <a:r>
            <a:rPr lang="es-ES" sz="800" b="0" i="0" strike="noStrike" kern="1200">
              <a:latin typeface="Arial"/>
              <a:ea typeface="+mn-ea"/>
              <a:cs typeface="Arial"/>
            </a:rPr>
            <a:t>,6%)</a:t>
          </a:r>
          <a:endParaRPr lang="es-ES" sz="800" b="1" i="0" strike="noStrike" kern="1200">
            <a:latin typeface="Arial"/>
            <a:cs typeface="Arial"/>
          </a:endParaRPr>
        </a:p>
      </dsp:txBody>
      <dsp:txXfrm>
        <a:off x="4149364" y="4767006"/>
        <a:ext cx="965156" cy="599264"/>
      </dsp:txXfrm>
    </dsp:sp>
    <dsp:sp modelId="{2641584A-C2CE-4049-87AB-3616523EE2C0}">
      <dsp:nvSpPr>
        <dsp:cNvPr id="0" name=""/>
        <dsp:cNvSpPr/>
      </dsp:nvSpPr>
      <dsp:spPr>
        <a:xfrm>
          <a:off x="3406733" y="2786355"/>
          <a:ext cx="1002444" cy="636552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63FEA929-7210-4DA5-B2DE-7D37BF056C0A}">
      <dsp:nvSpPr>
        <dsp:cNvPr id="0" name=""/>
        <dsp:cNvSpPr/>
      </dsp:nvSpPr>
      <dsp:spPr>
        <a:xfrm>
          <a:off x="3518116" y="2892169"/>
          <a:ext cx="1002444" cy="636552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NO ASSALARIATS</a:t>
          </a:r>
          <a:endParaRPr lang="es-ES" sz="800" b="0" i="0" strike="noStrike" kern="1200">
            <a:latin typeface="Arial"/>
            <a:cs typeface="Arial"/>
          </a:endParaRP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cs typeface="Arial"/>
            </a:rPr>
            <a:t>100.700 (+0,4%)</a:t>
          </a:r>
        </a:p>
      </dsp:txBody>
      <dsp:txXfrm>
        <a:off x="3536760" y="2910813"/>
        <a:ext cx="965156" cy="599264"/>
      </dsp:txXfrm>
    </dsp:sp>
    <dsp:sp modelId="{3CAAE861-EC7F-4C51-9E31-647E1B73EC58}">
      <dsp:nvSpPr>
        <dsp:cNvPr id="0" name=""/>
        <dsp:cNvSpPr/>
      </dsp:nvSpPr>
      <dsp:spPr>
        <a:xfrm>
          <a:off x="3406733" y="930162"/>
          <a:ext cx="1002444" cy="636552"/>
        </a:xfrm>
        <a:prstGeom prst="roundRect">
          <a:avLst>
            <a:gd name="adj" fmla="val 10000"/>
          </a:avLst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D8822D5C-5D29-46C7-9A24-200C1DA7FEE2}">
      <dsp:nvSpPr>
        <dsp:cNvPr id="0" name=""/>
        <dsp:cNvSpPr/>
      </dsp:nvSpPr>
      <dsp:spPr>
        <a:xfrm>
          <a:off x="3518116" y="1035976"/>
          <a:ext cx="1002444" cy="636552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1" i="0" strike="noStrike" kern="1200">
              <a:latin typeface="Arial"/>
              <a:cs typeface="Arial"/>
            </a:rPr>
            <a:t>POBLACIÓ NO ACTIVA</a:t>
          </a:r>
          <a:endParaRPr lang="es-ES" sz="800" b="0" i="0" strike="noStrike" kern="1200">
            <a:latin typeface="Arial"/>
            <a:cs typeface="Arial"/>
          </a:endParaRPr>
        </a:p>
        <a:p>
          <a:pPr marL="0" lvl="0" indent="0" algn="ctr" defTabSz="355600" rtl="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800" b="0" i="0" strike="noStrike" kern="1200">
              <a:latin typeface="Arial"/>
              <a:cs typeface="Arial"/>
            </a:rPr>
            <a:t>392.500 (+9,7%)</a:t>
          </a:r>
          <a:endParaRPr lang="es-ES" sz="800" kern="1200"/>
        </a:p>
      </dsp:txBody>
      <dsp:txXfrm>
        <a:off x="3536760" y="1054620"/>
        <a:ext cx="965156" cy="599264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1">
  <dgm:title val=""/>
  <dgm:desc val=""/>
  <dgm:catLst>
    <dgm:cat type="hierarchy" pri="2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hierChild1">
    <dgm:varLst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primFontSz" for="des" ptType="node" op="equ" val="65"/>
      <dgm:constr type="w" for="des" forName="composite" refType="w"/>
      <dgm:constr type="h" for="des" forName="composite" refType="w" refFor="des" refForName="composite" fact="0.667"/>
      <dgm:constr type="w" for="des" forName="composite2" refType="w" refFor="des" refForName="composite"/>
      <dgm:constr type="h" for="des" forName="composite2" refType="h" refFor="des" refForName="composite"/>
      <dgm:constr type="w" for="des" forName="composite3" refType="w" refFor="des" refForName="composite"/>
      <dgm:constr type="h" for="des" forName="composite3" refType="h" refFor="des" refForName="composite"/>
      <dgm:constr type="w" for="des" forName="composite4" refType="w" refFor="des" refForName="composite"/>
      <dgm:constr type="h" for="des" forName="composite4" refType="h" refFor="des" refForName="composite"/>
      <dgm:constr type="w" for="des" forName="composite5" refType="w" refFor="des" refForName="composite"/>
      <dgm:constr type="h" for="des" forName="composite5" refType="h" refFor="des" refForName="composite"/>
      <dgm:constr type="sibSp" refType="w" refFor="des" refForName="composite" fact="0.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p" for="des" forName="hierRoot1" refType="h" refFor="des" refForName="composite" fact="0.25"/>
      <dgm:constr type="sp" for="des" forName="hierRoot2" refType="sp" refFor="des" refForName="hierRoot1"/>
      <dgm:constr type="sp" for="des" forName="hierRoot3" refType="sp" refFor="des" refForName="hierRoot1"/>
      <dgm:constr type="sp" for="des" forName="hierRoot4" refType="sp" refFor="des" refForName="hierRoot1"/>
      <dgm:constr type="sp" for="des" forName="hierRoot5" refType="sp" refFor="des" refForName="hierRoot1"/>
    </dgm:constrLst>
    <dgm:ruleLst/>
    <dgm:forEach name="Name3" axis="ch">
      <dgm:forEach name="Name4" axis="self" ptType="node">
        <dgm:layoutNode name="hierRoot1">
          <dgm:alg type="hierRoot"/>
          <dgm:shape xmlns:r="http://schemas.openxmlformats.org/officeDocument/2006/relationships" r:blip="">
            <dgm:adjLst/>
          </dgm:shape>
          <dgm:presOf/>
          <dgm:constrLst>
            <dgm:constr type="bendDist" for="des" ptType="parTrans" refType="sp" fact="0.5"/>
          </dgm:constrLst>
          <dgm:ruleLst/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onstrLst>
              <dgm:constr type="w" for="ch" forName="background" refType="w" fact="0.9"/>
              <dgm:constr type="h" for="ch" forName="background" refType="w" refFor="ch" refForName="background" fact="0.635"/>
              <dgm:constr type="t" for="ch" forName="background"/>
              <dgm:constr type="l" for="ch" forName="background"/>
              <dgm:constr type="w" for="ch" forName="text" refType="w" fact="0.9"/>
              <dgm:constr type="h" for="ch" forName="text" refType="w" refFor="ch" refForName="text" fact="0.635"/>
              <dgm:constr type="t" for="ch" forName="text" refType="w" fact="0.095"/>
              <dgm:constr type="l" for="ch" forName="text" refType="w" fact="0.1"/>
            </dgm:constrLst>
            <dgm:ruleLst/>
            <dgm:layoutNode name="background" styleLbl="node0" moveWith="text">
              <dgm:alg type="sp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/>
              <dgm:constrLst/>
              <dgm:ruleLst/>
            </dgm:layoutNode>
            <dgm:layoutNode name="text" styleLbl="fgAcc0">
              <dgm:varLst>
                <dgm:chPref val="3"/>
              </dgm:varLst>
              <dgm:alg type="tx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 axis="self"/>
              <dgm:constrLst>
                <dgm:constr type="tMarg" refType="primFontSz" fact="0.3"/>
                <dgm:constr type="bMarg" refType="primFontSz" fact="0.3"/>
                <dgm:constr type="lMarg" refType="primFontSz" fact="0.3"/>
                <dgm:constr type="rMarg" refType="primFontSz" fact="0.3"/>
              </dgm:constrLst>
              <dgm:ruleLst>
                <dgm:rule type="primFontSz" val="5" fact="NaN" max="NaN"/>
              </dgm:ruleLst>
            </dgm:layoutNode>
          </dgm:layoutNode>
          <dgm:layoutNode name="hierChild2">
            <dgm:choose name="Name5">
              <dgm:if name="Name6" func="var" arg="dir" op="equ" val="norm">
                <dgm:alg type="hierChild">
                  <dgm:param type="linDir" val="fromL"/>
                </dgm:alg>
              </dgm:if>
              <dgm:else name="Name7">
                <dgm:alg type="hierChild">
                  <dgm:param type="linDir" val="from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Name8" axis="ch">
              <dgm:forEach name="Name9" axis="self" ptType="parTrans" cnt="1">
                <dgm:layoutNode name="Name10">
                  <dgm:alg type="conn">
                    <dgm:param type="dim" val="1D"/>
                    <dgm:param type="endSty" val="noArr"/>
                    <dgm:param type="connRout" val="bend"/>
                    <dgm:param type="bendPt" val="end"/>
                    <dgm:param type="begPts" val="bCtr"/>
                    <dgm:param type="endPts" val="tCtr"/>
                    <dgm:param type="srcNode" val="background"/>
                    <dgm:param type="dstNode" val="background2"/>
                  </dgm:alg>
                  <dgm:shape xmlns:r="http://schemas.openxmlformats.org/officeDocument/2006/relationships" type="conn" r:blip="" zOrderOff="-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forEach name="Name11" axis="self" ptType="node">
                <dgm:layoutNode name="hierRoot2">
                  <dgm:alg type="hierRoot"/>
                  <dgm:shape xmlns:r="http://schemas.openxmlformats.org/officeDocument/2006/relationships" r:blip="">
                    <dgm:adjLst/>
                  </dgm:shape>
                  <dgm:presOf/>
                  <dgm:constrLst>
                    <dgm:constr type="bendDist" for="des" ptType="parTrans" refType="sp" fact="0.5"/>
                  </dgm:constrLst>
                  <dgm:ruleLst/>
                  <dgm:layoutNode name="composite2">
                    <dgm:alg type="composite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background2" refType="w" fact="0.9"/>
                      <dgm:constr type="h" for="ch" forName="background2" refType="w" refFor="ch" refForName="background2" fact="0.635"/>
                      <dgm:constr type="t" for="ch" forName="background2"/>
                      <dgm:constr type="l" for="ch" forName="background2"/>
                      <dgm:constr type="w" for="ch" forName="text2" refType="w" fact="0.9"/>
                      <dgm:constr type="h" for="ch" forName="text2" refType="w" refFor="ch" refForName="text2" fact="0.635"/>
                      <dgm:constr type="t" for="ch" forName="text2" refType="w" fact="0.095"/>
                      <dgm:constr type="l" for="ch" forName="text2" refType="w" fact="0.1"/>
                    </dgm:constrLst>
                    <dgm:ruleLst/>
                    <dgm:layoutNode name="background2" moveWith="text2">
                      <dgm:alg type="sp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/>
                      <dgm:constrLst/>
                      <dgm:ruleLst/>
                    </dgm:layoutNode>
                    <dgm:layoutNode name="text2" styleLbl="fgAcc2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</dgm:layoutNode>
                  <dgm:layoutNode name="hierChild3">
                    <dgm:choose name="Name12">
                      <dgm:if name="Name13" func="var" arg="dir" op="equ" val="norm">
                        <dgm:alg type="hierChild">
                          <dgm:param type="linDir" val="fromL"/>
                        </dgm:alg>
                      </dgm:if>
                      <dgm:else name="Name14">
                        <dgm:alg type="hierChild">
                          <dgm:param type="linDir" val="from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15" axis="ch">
                      <dgm:forEach name="Name16" axis="self" ptType="parTrans" cnt="1">
                        <dgm:layoutNode name="Name17">
                          <dgm:alg type="conn">
                            <dgm:param type="dim" val="1D"/>
                            <dgm:param type="endSty" val="noArr"/>
                            <dgm:param type="connRout" val="bend"/>
                            <dgm:param type="bendPt" val="end"/>
                            <dgm:param type="begPts" val="bCtr"/>
                            <dgm:param type="endPts" val="tCtr"/>
                            <dgm:param type="srcNode" val="background2"/>
                            <dgm:param type="dstNode" val="background3"/>
                          </dgm:alg>
                          <dgm:shape xmlns:r="http://schemas.openxmlformats.org/officeDocument/2006/relationships" type="conn" r:blip="" zOrderOff="-999">
                            <dgm:adjLst/>
                          </dgm:shape>
                          <dgm:presOf axis="self"/>
                          <dgm:constrLst>
                            <dgm:constr type="begPad"/>
                            <dgm:constr type="endPad"/>
                          </dgm:constrLst>
                          <dgm:ruleLst/>
                        </dgm:layoutNode>
                      </dgm:forEach>
                      <dgm:forEach name="Name18" axis="self" ptType="node">
                        <dgm:layoutNode name="hierRoot3">
                          <dgm:alg type="hierRoot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bendDist" for="des" ptType="parTrans" refType="sp" fact="0.5"/>
                          </dgm:constrLst>
                          <dgm:ruleLst/>
                          <dgm:layoutNode name="composite3">
                            <dgm:alg type="composite"/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w" for="ch" forName="background3" refType="w" fact="0.9"/>
                              <dgm:constr type="h" for="ch" forName="background3" refType="w" refFor="ch" refForName="background3" fact="0.635"/>
                              <dgm:constr type="t" for="ch" forName="background3"/>
                              <dgm:constr type="l" for="ch" forName="background3"/>
                              <dgm:constr type="w" for="ch" forName="text3" refType="w" fact="0.9"/>
                              <dgm:constr type="h" for="ch" forName="text3" refType="w" refFor="ch" refForName="text3" fact="0.635"/>
                              <dgm:constr type="t" for="ch" forName="text3" refType="w" fact="0.095"/>
                              <dgm:constr type="l" for="ch" forName="text3" refType="w" fact="0.1"/>
                            </dgm:constrLst>
                            <dgm:ruleLst/>
                            <dgm:layoutNode name="background3" moveWith="text3">
                              <dgm:alg type="sp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/>
                              <dgm:constrLst/>
                              <dgm:ruleLst/>
                            </dgm:layoutNode>
                            <dgm:layoutNode name="text3" styleLbl="fgAcc3">
                              <dgm:varLst>
                                <dgm:chPref val="3"/>
                              </dgm:varLst>
                              <dgm:alg type="tx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 axis="self"/>
                              <dgm:constrLst>
                                <dgm:constr type="tMarg" refType="primFontSz" fact="0.3"/>
                                <dgm:constr type="bMarg" refType="primFontSz" fact="0.3"/>
                                <dgm:constr type="lMarg" refType="primFontSz" fact="0.3"/>
                                <dgm:constr type="rMarg" refType="primFontSz" fact="0.3"/>
                              </dgm:constrLst>
                              <dgm:ruleLst>
                                <dgm:rule type="primFontSz" val="5" fact="NaN" max="NaN"/>
                              </dgm:ruleLst>
                            </dgm:layoutNode>
                          </dgm:layoutNode>
                          <dgm:layoutNode name="hierChild4">
                            <dgm:choose name="Name19">
                              <dgm:if name="Name20" func="var" arg="dir" op="equ" val="norm">
                                <dgm:alg type="hierChild">
                                  <dgm:param type="linDir" val="fromL"/>
                                </dgm:alg>
                              </dgm:if>
                              <dgm:else name="Name21">
                                <dgm:alg type="hierChild">
                                  <dgm:param type="linDir" val="fromR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/>
                            <dgm:forEach name="repeat" axis="ch">
                              <dgm:forEach name="Name22" axis="self" ptType="parTrans" cnt="1">
                                <dgm:layoutNode name="Name23">
                                  <dgm:choose name="Name24">
                                    <dgm:if name="Name25" axis="self" func="depth" op="lte" val="4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3"/>
                                        <dgm:param type="dstNode" val="background4"/>
                                      </dgm:alg>
                                    </dgm:if>
                                    <dgm:else name="Name26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4"/>
                                        <dgm:param type="dstNode" val="background4"/>
                                      </dgm:alg>
                                    </dgm:else>
                                  </dgm:choose>
                                  <dgm:shape xmlns:r="http://schemas.openxmlformats.org/officeDocument/2006/relationships" type="conn" r:blip="" zOrderOff="-999">
                                    <dgm:adjLst/>
                                  </dgm:shape>
                                  <dgm:presOf axis="self"/>
                                  <dgm:constrLst>
                                    <dgm:constr type="begPad"/>
                                    <dgm:constr type="endPad"/>
                                  </dgm:constrLst>
                                  <dgm:ruleLst/>
                                </dgm:layoutNode>
                              </dgm:forEach>
                              <dgm:forEach name="Name27" axis="self" ptType="node">
                                <dgm:layoutNode name="hierRoot4">
                                  <dgm:alg type="hierRoot"/>
                                  <dgm:shape xmlns:r="http://schemas.openxmlformats.org/officeDocument/2006/relationships" r:blip="">
                                    <dgm:adjLst/>
                                  </dgm:shape>
                                  <dgm:presOf/>
                                  <dgm:constrLst>
                                    <dgm:constr type="bendDist" for="des" ptType="parTrans" refType="sp" fact="0.5"/>
                                  </dgm:constrLst>
                                  <dgm:ruleLst/>
                                  <dgm:layoutNode name="composite4">
                                    <dgm:alg type="composite"/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>
                                      <dgm:constr type="w" for="ch" forName="background4" refType="w" fact="0.9"/>
                                      <dgm:constr type="h" for="ch" forName="background4" refType="w" refFor="ch" refForName="background4" fact="0.635"/>
                                      <dgm:constr type="t" for="ch" forName="background4"/>
                                      <dgm:constr type="l" for="ch" forName="background4"/>
                                      <dgm:constr type="w" for="ch" forName="text4" refType="w" fact="0.9"/>
                                      <dgm:constr type="h" for="ch" forName="text4" refType="w" refFor="ch" refForName="text4" fact="0.635"/>
                                      <dgm:constr type="t" for="ch" forName="text4" refType="w" fact="0.095"/>
                                      <dgm:constr type="l" for="ch" forName="text4" refType="w" fact="0.1"/>
                                    </dgm:constrLst>
                                    <dgm:ruleLst/>
                                    <dgm:layoutNode name="background4" moveWith="text4">
                                      <dgm:alg type="sp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/>
                                      <dgm:constrLst/>
                                      <dgm:ruleLst/>
                                    </dgm:layoutNode>
                                    <dgm:layoutNode name="text4" styleLbl="fgAcc4">
                                      <dgm:varLst>
                                        <dgm:chPref val="3"/>
                                      </dgm:varLst>
                                      <dgm:alg type="tx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 axis="self"/>
                                      <dgm:constrLst>
                                        <dgm:constr type="tMarg" refType="primFontSz" fact="0.3"/>
                                        <dgm:constr type="bMarg" refType="primFontSz" fact="0.3"/>
                                        <dgm:constr type="lMarg" refType="primFontSz" fact="0.3"/>
                                        <dgm:constr type="rMarg" refType="primFontSz" fact="0.3"/>
                                      </dgm:constrLst>
                                      <dgm:ruleLst>
                                        <dgm:rule type="primFontSz" val="5" fact="NaN" max="NaN"/>
                                      </dgm:ruleLst>
                                    </dgm:layoutNode>
                                  </dgm:layoutNode>
                                  <dgm:layoutNode name="hierChild5">
                                    <dgm:choose name="Name28">
                                      <dgm:if name="Name29" func="var" arg="dir" op="equ" val="norm">
                                        <dgm:alg type="hierChild">
                                          <dgm:param type="linDir" val="fromL"/>
                                        </dgm:alg>
                                      </dgm:if>
                                      <dgm:else name="Name30">
                                        <dgm:alg type="hierChild">
                                          <dgm:param type="linDir" val="fromR"/>
                                        </dgm:alg>
                                      </dgm:else>
                                    </dgm:choose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/>
                                    <dgm:ruleLst/>
                                    <dgm:forEach name="Name31" ref="repeat"/>
                                  </dgm:layoutNode>
                                </dgm:layoutNode>
                              </dgm:forEach>
                            </dgm:forEach>
                          </dgm:layoutNode>
                        </dgm:layoutNode>
                      </dgm:forEach>
                    </dgm:forEach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Layout" Target="../diagrams/layout1.xml"/><Relationship Id="rId2" Type="http://schemas.openxmlformats.org/officeDocument/2006/relationships/diagramData" Target="../diagrams/data1.xml"/><Relationship Id="rId1" Type="http://schemas.openxmlformats.org/officeDocument/2006/relationships/image" Target="../media/image2.wmf"/><Relationship Id="rId6" Type="http://schemas.microsoft.com/office/2007/relationships/diagramDrawing" Target="../diagrams/drawing1.xml"/><Relationship Id="rId5" Type="http://schemas.openxmlformats.org/officeDocument/2006/relationships/diagramColors" Target="../diagrams/colors1.xml"/><Relationship Id="rId4" Type="http://schemas.openxmlformats.org/officeDocument/2006/relationships/diagramQuickStyle" Target="../diagrams/quickStyl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</xdr:colOff>
      <xdr:row>0</xdr:row>
      <xdr:rowOff>19080</xdr:rowOff>
    </xdr:from>
    <xdr:to>
      <xdr:col>1</xdr:col>
      <xdr:colOff>213120</xdr:colOff>
      <xdr:row>2</xdr:row>
      <xdr:rowOff>151920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520" y="19080"/>
          <a:ext cx="954360" cy="462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225360</xdr:colOff>
      <xdr:row>2</xdr:row>
      <xdr:rowOff>96480</xdr:rowOff>
    </xdr:from>
    <xdr:to>
      <xdr:col>14</xdr:col>
      <xdr:colOff>233640</xdr:colOff>
      <xdr:row>18</xdr:row>
      <xdr:rowOff>164880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27000</xdr:colOff>
      <xdr:row>0</xdr:row>
      <xdr:rowOff>0</xdr:rowOff>
    </xdr:from>
    <xdr:to>
      <xdr:col>0</xdr:col>
      <xdr:colOff>62280</xdr:colOff>
      <xdr:row>0</xdr:row>
      <xdr:rowOff>35280</xdr:rowOff>
    </xdr:to>
    <xdr:pic>
      <xdr:nvPicPr>
        <xdr:cNvPr id="2" name="RenderedShapes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7000" y="0"/>
          <a:ext cx="35280" cy="352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342899</xdr:colOff>
      <xdr:row>43</xdr:row>
      <xdr:rowOff>2</xdr:rowOff>
    </xdr:to>
    <xdr:graphicFrame macro="">
      <xdr:nvGraphicFramePr>
        <xdr:cNvPr id="3" name="2 Diagrama">
          <a:extLst>
            <a:ext uri="{FF2B5EF4-FFF2-40B4-BE49-F238E27FC236}">
              <a16:creationId xmlns:a16="http://schemas.microsoft.com/office/drawing/2014/main" id="{1D033983-3DEF-4063-A3B8-EF89F6FFD0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549360</xdr:colOff>
      <xdr:row>2</xdr:row>
      <xdr:rowOff>48600</xdr:rowOff>
    </xdr:from>
    <xdr:to>
      <xdr:col>16</xdr:col>
      <xdr:colOff>133200</xdr:colOff>
      <xdr:row>21</xdr:row>
      <xdr:rowOff>56880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29</xdr:col>
      <xdr:colOff>429840</xdr:colOff>
      <xdr:row>0</xdr:row>
      <xdr:rowOff>77400</xdr:rowOff>
    </xdr:from>
    <xdr:to>
      <xdr:col>48</xdr:col>
      <xdr:colOff>594720</xdr:colOff>
      <xdr:row>21</xdr:row>
      <xdr:rowOff>118080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/>
      </xdr:nvSpPr>
      <xdr:spPr>
        <a:xfrm>
          <a:off x="13969800" y="77400"/>
          <a:ext cx="12000600" cy="348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272880</xdr:colOff>
      <xdr:row>16</xdr:row>
      <xdr:rowOff>133920</xdr:rowOff>
    </xdr:from>
    <xdr:to>
      <xdr:col>8</xdr:col>
      <xdr:colOff>81360</xdr:colOff>
      <xdr:row>33</xdr:row>
      <xdr:rowOff>142560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54000</xdr:colOff>
      <xdr:row>9</xdr:row>
      <xdr:rowOff>77400</xdr:rowOff>
    </xdr:from>
    <xdr:to>
      <xdr:col>6</xdr:col>
      <xdr:colOff>443520</xdr:colOff>
      <xdr:row>28</xdr:row>
      <xdr:rowOff>95400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130320</xdr:colOff>
      <xdr:row>10</xdr:row>
      <xdr:rowOff>58320</xdr:rowOff>
    </xdr:from>
    <xdr:to>
      <xdr:col>6</xdr:col>
      <xdr:colOff>472320</xdr:colOff>
      <xdr:row>30</xdr:row>
      <xdr:rowOff>114480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216000</xdr:colOff>
      <xdr:row>11</xdr:row>
      <xdr:rowOff>39240</xdr:rowOff>
    </xdr:from>
    <xdr:to>
      <xdr:col>6</xdr:col>
      <xdr:colOff>119520</xdr:colOff>
      <xdr:row>32</xdr:row>
      <xdr:rowOff>9720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349200</xdr:colOff>
      <xdr:row>1</xdr:row>
      <xdr:rowOff>105840</xdr:rowOff>
    </xdr:from>
    <xdr:to>
      <xdr:col>11</xdr:col>
      <xdr:colOff>500400</xdr:colOff>
      <xdr:row>28</xdr:row>
      <xdr:rowOff>76320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http://estadisticas.mecd.gob.es/EducaJaxiPx/Tabla.htm?path=/laborales/epa/indi//l0/&amp;file=indi02.px&amp;type=pcaxis&amp;L=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0"/>
  <sheetViews>
    <sheetView tabSelected="1" zoomScaleNormal="100" workbookViewId="0">
      <selection activeCell="C3" sqref="C3"/>
    </sheetView>
  </sheetViews>
  <sheetFormatPr baseColWidth="10" defaultColWidth="10.7109375" defaultRowHeight="12.75"/>
  <cols>
    <col min="11" max="11" width="26.7109375" customWidth="1"/>
  </cols>
  <sheetData>
    <row r="2" spans="1:11">
      <c r="C2" s="181" t="s">
        <v>0</v>
      </c>
      <c r="D2" s="181"/>
      <c r="E2" s="181"/>
      <c r="F2" s="181"/>
      <c r="G2" s="181"/>
      <c r="H2" s="181"/>
    </row>
    <row r="4" spans="1:11" ht="15">
      <c r="A4" s="209" t="s">
        <v>633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</row>
    <row r="5" spans="1:11">
      <c r="A5" s="210" t="s">
        <v>1</v>
      </c>
      <c r="B5" s="210"/>
      <c r="C5" s="211" t="s">
        <v>2</v>
      </c>
      <c r="D5" s="211"/>
      <c r="E5" s="211"/>
      <c r="F5" s="211"/>
      <c r="G5" s="211"/>
      <c r="H5" s="211"/>
      <c r="I5" s="211"/>
      <c r="J5" s="211"/>
      <c r="K5" s="211"/>
    </row>
    <row r="6" spans="1:11">
      <c r="A6" s="210" t="s">
        <v>3</v>
      </c>
      <c r="B6" s="210"/>
      <c r="C6" s="211" t="s">
        <v>4</v>
      </c>
      <c r="D6" s="211"/>
      <c r="E6" s="211"/>
      <c r="F6" s="211"/>
      <c r="G6" s="211"/>
      <c r="H6" s="211"/>
      <c r="I6" s="211"/>
      <c r="J6" s="211"/>
      <c r="K6" s="211"/>
    </row>
    <row r="7" spans="1:11">
      <c r="A7" s="210" t="s">
        <v>5</v>
      </c>
      <c r="B7" s="210"/>
      <c r="C7" s="211" t="s">
        <v>6</v>
      </c>
      <c r="D7" s="211"/>
      <c r="E7" s="211"/>
      <c r="F7" s="211"/>
      <c r="G7" s="211"/>
      <c r="H7" s="211"/>
      <c r="I7" s="211"/>
      <c r="J7" s="211"/>
      <c r="K7" s="211"/>
    </row>
    <row r="8" spans="1:11">
      <c r="A8" s="210" t="s">
        <v>7</v>
      </c>
      <c r="B8" s="210"/>
      <c r="C8" s="211" t="s">
        <v>8</v>
      </c>
      <c r="D8" s="211"/>
      <c r="E8" s="211"/>
      <c r="F8" s="211"/>
      <c r="G8" s="211"/>
      <c r="H8" s="211"/>
      <c r="I8" s="211"/>
      <c r="J8" s="211"/>
      <c r="K8" s="211"/>
    </row>
    <row r="9" spans="1:11">
      <c r="A9" s="210" t="s">
        <v>9</v>
      </c>
      <c r="B9" s="210"/>
      <c r="C9" s="211" t="s">
        <v>10</v>
      </c>
      <c r="D9" s="211"/>
      <c r="E9" s="211"/>
      <c r="F9" s="211"/>
      <c r="G9" s="211"/>
      <c r="H9" s="211"/>
      <c r="I9" s="211"/>
      <c r="J9" s="211"/>
      <c r="K9" s="211"/>
    </row>
    <row r="10" spans="1:11">
      <c r="A10" s="210" t="s">
        <v>11</v>
      </c>
      <c r="B10" s="210"/>
      <c r="C10" s="211" t="s">
        <v>12</v>
      </c>
      <c r="D10" s="211"/>
      <c r="E10" s="211"/>
      <c r="F10" s="211"/>
      <c r="G10" s="211"/>
      <c r="H10" s="211"/>
      <c r="I10" s="211"/>
      <c r="J10" s="211"/>
      <c r="K10" s="211"/>
    </row>
    <row r="11" spans="1:11">
      <c r="A11" s="210" t="s">
        <v>13</v>
      </c>
      <c r="B11" s="210"/>
      <c r="C11" s="211" t="s">
        <v>14</v>
      </c>
      <c r="D11" s="211"/>
      <c r="E11" s="211"/>
      <c r="F11" s="211"/>
      <c r="G11" s="211"/>
      <c r="H11" s="211"/>
      <c r="I11" s="211"/>
      <c r="J11" s="211"/>
      <c r="K11" s="211"/>
    </row>
    <row r="12" spans="1:11">
      <c r="A12" s="210" t="s">
        <v>15</v>
      </c>
      <c r="B12" s="210"/>
      <c r="C12" s="211" t="s">
        <v>16</v>
      </c>
      <c r="D12" s="211"/>
      <c r="E12" s="211"/>
      <c r="F12" s="211"/>
      <c r="G12" s="211"/>
      <c r="H12" s="211"/>
      <c r="I12" s="211"/>
      <c r="J12" s="211"/>
      <c r="K12" s="211"/>
    </row>
    <row r="13" spans="1:11">
      <c r="A13" s="210" t="s">
        <v>17</v>
      </c>
      <c r="B13" s="210"/>
      <c r="C13" s="211" t="s">
        <v>18</v>
      </c>
      <c r="D13" s="211"/>
      <c r="E13" s="211"/>
      <c r="F13" s="211"/>
      <c r="G13" s="211"/>
      <c r="H13" s="211"/>
      <c r="I13" s="211"/>
      <c r="J13" s="211"/>
      <c r="K13" s="211"/>
    </row>
    <row r="14" spans="1:11">
      <c r="A14" s="210" t="s">
        <v>19</v>
      </c>
      <c r="B14" s="210"/>
      <c r="C14" s="211" t="s">
        <v>20</v>
      </c>
      <c r="D14" s="211"/>
      <c r="E14" s="211"/>
      <c r="F14" s="211"/>
      <c r="G14" s="211"/>
      <c r="H14" s="211"/>
      <c r="I14" s="211"/>
      <c r="J14" s="211"/>
      <c r="K14" s="211"/>
    </row>
    <row r="15" spans="1:11">
      <c r="A15" s="210" t="s">
        <v>21</v>
      </c>
      <c r="B15" s="210"/>
      <c r="C15" s="211" t="s">
        <v>22</v>
      </c>
      <c r="D15" s="211"/>
      <c r="E15" s="211"/>
      <c r="F15" s="211"/>
      <c r="G15" s="211"/>
      <c r="H15" s="211"/>
      <c r="I15" s="211"/>
      <c r="J15" s="211"/>
      <c r="K15" s="211"/>
    </row>
    <row r="16" spans="1:11">
      <c r="A16" s="210" t="s">
        <v>23</v>
      </c>
      <c r="B16" s="210"/>
      <c r="C16" s="211" t="s">
        <v>24</v>
      </c>
      <c r="D16" s="211"/>
      <c r="E16" s="211"/>
      <c r="F16" s="211"/>
      <c r="G16" s="211"/>
      <c r="H16" s="211"/>
      <c r="I16" s="211"/>
      <c r="J16" s="211"/>
      <c r="K16" s="211"/>
    </row>
    <row r="17" spans="1:11">
      <c r="A17" s="210" t="s">
        <v>25</v>
      </c>
      <c r="B17" s="210"/>
      <c r="C17" s="211" t="s">
        <v>26</v>
      </c>
      <c r="D17" s="211"/>
      <c r="E17" s="211"/>
      <c r="F17" s="211"/>
      <c r="G17" s="211"/>
      <c r="H17" s="211"/>
      <c r="I17" s="211"/>
      <c r="J17" s="211"/>
      <c r="K17" s="211"/>
    </row>
    <row r="18" spans="1:11">
      <c r="A18" s="210" t="s">
        <v>27</v>
      </c>
      <c r="B18" s="210"/>
      <c r="C18" s="211" t="s">
        <v>28</v>
      </c>
      <c r="D18" s="211"/>
      <c r="E18" s="211"/>
      <c r="F18" s="211"/>
      <c r="G18" s="211"/>
      <c r="H18" s="211"/>
      <c r="I18" s="211"/>
      <c r="J18" s="211"/>
      <c r="K18" s="211"/>
    </row>
    <row r="19" spans="1:11">
      <c r="A19" s="210" t="s">
        <v>29</v>
      </c>
      <c r="B19" s="210"/>
      <c r="C19" s="211" t="s">
        <v>30</v>
      </c>
      <c r="D19" s="211"/>
      <c r="E19" s="211"/>
      <c r="F19" s="211"/>
      <c r="G19" s="211"/>
      <c r="H19" s="211"/>
      <c r="I19" s="211"/>
      <c r="J19" s="211"/>
      <c r="K19" s="211"/>
    </row>
    <row r="20" spans="1:11">
      <c r="A20" s="210" t="s">
        <v>31</v>
      </c>
      <c r="B20" s="210"/>
      <c r="C20" s="211" t="s">
        <v>32</v>
      </c>
      <c r="D20" s="211"/>
      <c r="E20" s="211"/>
      <c r="F20" s="211"/>
      <c r="G20" s="211"/>
      <c r="H20" s="211"/>
      <c r="I20" s="211"/>
      <c r="J20" s="211"/>
      <c r="K20" s="211"/>
    </row>
    <row r="21" spans="1:11">
      <c r="A21" s="210" t="s">
        <v>33</v>
      </c>
      <c r="B21" s="210"/>
      <c r="C21" s="211" t="s">
        <v>34</v>
      </c>
      <c r="D21" s="211"/>
      <c r="E21" s="211"/>
      <c r="F21" s="211"/>
      <c r="G21" s="211"/>
      <c r="H21" s="211"/>
      <c r="I21" s="211"/>
      <c r="J21" s="211"/>
      <c r="K21" s="211"/>
    </row>
    <row r="22" spans="1:11">
      <c r="A22" s="210" t="s">
        <v>35</v>
      </c>
      <c r="B22" s="210"/>
      <c r="C22" s="211" t="s">
        <v>36</v>
      </c>
      <c r="D22" s="211"/>
      <c r="E22" s="211"/>
      <c r="F22" s="211"/>
      <c r="G22" s="211"/>
      <c r="H22" s="211"/>
      <c r="I22" s="211"/>
      <c r="J22" s="211"/>
      <c r="K22" s="211"/>
    </row>
    <row r="23" spans="1:11">
      <c r="A23" s="210" t="s">
        <v>37</v>
      </c>
      <c r="B23" s="210"/>
      <c r="C23" s="211" t="s">
        <v>38</v>
      </c>
      <c r="D23" s="211"/>
      <c r="E23" s="211"/>
      <c r="F23" s="211"/>
      <c r="G23" s="211"/>
      <c r="H23" s="211"/>
      <c r="I23" s="211"/>
      <c r="J23" s="211"/>
      <c r="K23" s="211"/>
    </row>
    <row r="24" spans="1:11">
      <c r="A24" s="210" t="s">
        <v>39</v>
      </c>
      <c r="B24" s="210"/>
      <c r="C24" s="211" t="s">
        <v>40</v>
      </c>
      <c r="D24" s="211"/>
      <c r="E24" s="211"/>
      <c r="F24" s="211"/>
      <c r="G24" s="211"/>
      <c r="H24" s="211"/>
      <c r="I24" s="211"/>
      <c r="J24" s="211"/>
      <c r="K24" s="211"/>
    </row>
    <row r="25" spans="1:11">
      <c r="A25" s="210" t="s">
        <v>41</v>
      </c>
      <c r="B25" s="210"/>
      <c r="C25" s="211" t="s">
        <v>42</v>
      </c>
      <c r="D25" s="211"/>
      <c r="E25" s="211"/>
      <c r="F25" s="211"/>
      <c r="G25" s="211"/>
      <c r="H25" s="211"/>
      <c r="I25" s="211"/>
      <c r="J25" s="211"/>
      <c r="K25" s="211"/>
    </row>
    <row r="26" spans="1:11">
      <c r="A26" s="210" t="s">
        <v>43</v>
      </c>
      <c r="B26" s="210"/>
      <c r="C26" s="211" t="s">
        <v>44</v>
      </c>
      <c r="D26" s="211"/>
      <c r="E26" s="211"/>
      <c r="F26" s="211"/>
      <c r="G26" s="211"/>
      <c r="H26" s="211"/>
      <c r="I26" s="211"/>
      <c r="J26" s="211"/>
      <c r="K26" s="211"/>
    </row>
    <row r="27" spans="1:11">
      <c r="A27" s="210" t="s">
        <v>45</v>
      </c>
      <c r="B27" s="210"/>
      <c r="C27" s="211" t="s">
        <v>46</v>
      </c>
      <c r="D27" s="211"/>
      <c r="E27" s="211"/>
      <c r="F27" s="211"/>
      <c r="G27" s="211"/>
      <c r="H27" s="211"/>
      <c r="I27" s="211"/>
      <c r="J27" s="211"/>
      <c r="K27" s="211"/>
    </row>
    <row r="28" spans="1:11">
      <c r="A28" s="210" t="s">
        <v>47</v>
      </c>
      <c r="B28" s="210"/>
      <c r="C28" s="211" t="s">
        <v>48</v>
      </c>
      <c r="D28" s="211"/>
      <c r="E28" s="211"/>
      <c r="F28" s="211"/>
      <c r="G28" s="211"/>
      <c r="H28" s="211"/>
      <c r="I28" s="211"/>
      <c r="J28" s="211"/>
      <c r="K28" s="211"/>
    </row>
    <row r="29" spans="1:11">
      <c r="A29" s="210" t="s">
        <v>49</v>
      </c>
      <c r="B29" s="210"/>
      <c r="C29" s="211" t="s">
        <v>50</v>
      </c>
      <c r="D29" s="211"/>
      <c r="E29" s="211"/>
      <c r="F29" s="211"/>
      <c r="G29" s="211"/>
      <c r="H29" s="211"/>
      <c r="I29" s="211"/>
      <c r="J29" s="211"/>
      <c r="K29" s="211"/>
    </row>
    <row r="30" spans="1:11">
      <c r="A30" s="210" t="s">
        <v>51</v>
      </c>
      <c r="B30" s="210"/>
      <c r="C30" s="211" t="s">
        <v>52</v>
      </c>
      <c r="D30" s="211"/>
      <c r="E30" s="211"/>
      <c r="F30" s="211"/>
      <c r="G30" s="211"/>
      <c r="H30" s="211"/>
      <c r="I30" s="211"/>
      <c r="J30" s="211"/>
      <c r="K30" s="211"/>
    </row>
    <row r="31" spans="1:11">
      <c r="A31" s="210" t="s">
        <v>53</v>
      </c>
      <c r="B31" s="210"/>
      <c r="C31" s="211" t="s">
        <v>54</v>
      </c>
      <c r="D31" s="211"/>
      <c r="E31" s="211"/>
      <c r="F31" s="211"/>
      <c r="G31" s="211"/>
      <c r="H31" s="211"/>
      <c r="I31" s="211"/>
      <c r="J31" s="211"/>
      <c r="K31" s="211"/>
    </row>
    <row r="32" spans="1:11">
      <c r="A32" s="210" t="s">
        <v>55</v>
      </c>
      <c r="B32" s="210"/>
      <c r="C32" s="211" t="s">
        <v>56</v>
      </c>
      <c r="D32" s="211"/>
      <c r="E32" s="211"/>
      <c r="F32" s="211"/>
      <c r="G32" s="211"/>
      <c r="H32" s="211"/>
      <c r="I32" s="211"/>
      <c r="J32" s="211"/>
      <c r="K32" s="211"/>
    </row>
    <row r="33" spans="1:11">
      <c r="A33" s="210" t="s">
        <v>57</v>
      </c>
      <c r="B33" s="210"/>
      <c r="C33" s="211" t="s">
        <v>58</v>
      </c>
      <c r="D33" s="211"/>
      <c r="E33" s="211"/>
      <c r="F33" s="211"/>
      <c r="G33" s="211"/>
      <c r="H33" s="211"/>
      <c r="I33" s="211"/>
      <c r="J33" s="211"/>
      <c r="K33" s="211"/>
    </row>
    <row r="34" spans="1:11" ht="13.5" customHeight="1">
      <c r="A34" s="210" t="s">
        <v>59</v>
      </c>
      <c r="B34" s="210"/>
      <c r="C34" s="211" t="s">
        <v>60</v>
      </c>
      <c r="D34" s="211"/>
      <c r="E34" s="211"/>
      <c r="F34" s="211"/>
      <c r="G34" s="211"/>
      <c r="H34" s="211"/>
      <c r="I34" s="211"/>
      <c r="J34" s="211"/>
      <c r="K34" s="211"/>
    </row>
    <row r="35" spans="1:11" ht="13.5" customHeight="1">
      <c r="A35" s="210" t="s">
        <v>61</v>
      </c>
      <c r="B35" s="210"/>
      <c r="C35" s="212" t="s">
        <v>62</v>
      </c>
      <c r="D35" s="212"/>
      <c r="E35" s="212"/>
      <c r="F35" s="212"/>
      <c r="G35" s="212"/>
      <c r="H35" s="212"/>
      <c r="I35" s="212"/>
      <c r="J35" s="212"/>
      <c r="K35" s="212"/>
    </row>
    <row r="36" spans="1:11" ht="13.5" customHeight="1">
      <c r="A36" s="210" t="s">
        <v>63</v>
      </c>
      <c r="B36" s="210"/>
      <c r="C36" s="212" t="s">
        <v>64</v>
      </c>
      <c r="D36" s="212"/>
      <c r="E36" s="212"/>
      <c r="F36" s="212"/>
      <c r="G36" s="212"/>
      <c r="H36" s="212"/>
      <c r="I36" s="212"/>
      <c r="J36" s="212"/>
      <c r="K36" s="212"/>
    </row>
    <row r="37" spans="1:11" ht="13.5" customHeight="1">
      <c r="A37" s="213" t="s">
        <v>65</v>
      </c>
      <c r="B37" s="213"/>
      <c r="C37" s="211" t="s">
        <v>66</v>
      </c>
      <c r="D37" s="211"/>
      <c r="E37" s="211"/>
      <c r="F37" s="211"/>
      <c r="G37" s="211"/>
      <c r="H37" s="211"/>
      <c r="I37" s="211"/>
      <c r="J37" s="211"/>
      <c r="K37" s="211"/>
    </row>
    <row r="38" spans="1:11" ht="13.5" customHeight="1">
      <c r="A38" s="214" t="s">
        <v>67</v>
      </c>
      <c r="B38" s="214"/>
      <c r="C38" s="212" t="s">
        <v>68</v>
      </c>
      <c r="D38" s="212"/>
      <c r="E38" s="212"/>
      <c r="F38" s="212"/>
      <c r="G38" s="212"/>
      <c r="H38" s="212"/>
      <c r="I38" s="212"/>
      <c r="J38" s="212"/>
      <c r="K38" s="212"/>
    </row>
    <row r="39" spans="1:11" ht="13.5" customHeight="1">
      <c r="A39" s="214" t="s">
        <v>69</v>
      </c>
      <c r="B39" s="214"/>
      <c r="C39" s="215" t="s">
        <v>70</v>
      </c>
      <c r="D39" s="215"/>
      <c r="E39" s="215"/>
      <c r="F39" s="215"/>
      <c r="G39" s="215"/>
      <c r="H39" s="215"/>
      <c r="I39" s="215"/>
      <c r="J39" s="215"/>
      <c r="K39" s="215"/>
    </row>
    <row r="40" spans="1:11" ht="12.95" customHeight="1">
      <c r="A40" s="214" t="s">
        <v>71</v>
      </c>
      <c r="B40" s="214"/>
      <c r="C40" s="212" t="s">
        <v>72</v>
      </c>
      <c r="D40" s="212"/>
      <c r="E40" s="212"/>
      <c r="F40" s="212"/>
      <c r="G40" s="212"/>
      <c r="H40" s="212"/>
      <c r="I40" s="212"/>
      <c r="J40" s="212"/>
      <c r="K40" s="212"/>
    </row>
    <row r="41" spans="1:11">
      <c r="A41" s="216"/>
      <c r="B41" s="216"/>
      <c r="C41" s="216"/>
      <c r="D41" s="216"/>
      <c r="E41" s="216"/>
      <c r="F41" s="216"/>
      <c r="G41" s="216"/>
      <c r="H41" s="216"/>
      <c r="I41" s="216"/>
      <c r="J41" s="216"/>
      <c r="K41" s="216"/>
    </row>
    <row r="42" spans="1:11">
      <c r="A42" s="217" t="s">
        <v>73</v>
      </c>
      <c r="B42" s="217"/>
      <c r="C42" s="217"/>
      <c r="D42" s="217"/>
      <c r="E42" s="217"/>
      <c r="F42" s="217"/>
      <c r="G42" s="217"/>
      <c r="H42" s="217"/>
      <c r="I42" s="217"/>
      <c r="J42" s="217"/>
      <c r="K42" s="217"/>
    </row>
    <row r="43" spans="1:11">
      <c r="A43" s="214" t="s">
        <v>74</v>
      </c>
      <c r="B43" s="214"/>
      <c r="C43" s="212" t="s">
        <v>75</v>
      </c>
      <c r="D43" s="212"/>
      <c r="E43" s="212"/>
      <c r="F43" s="212"/>
      <c r="G43" s="212"/>
      <c r="H43" s="212"/>
      <c r="I43" s="212"/>
      <c r="J43" s="212"/>
      <c r="K43" s="212"/>
    </row>
    <row r="44" spans="1:11">
      <c r="A44" s="214" t="s">
        <v>76</v>
      </c>
      <c r="B44" s="214"/>
      <c r="C44" s="212" t="s">
        <v>75</v>
      </c>
      <c r="D44" s="212"/>
      <c r="E44" s="212"/>
      <c r="F44" s="212"/>
      <c r="G44" s="212"/>
      <c r="H44" s="212"/>
      <c r="I44" s="212"/>
      <c r="J44" s="212"/>
      <c r="K44" s="212"/>
    </row>
    <row r="45" spans="1:11">
      <c r="A45" s="214" t="s">
        <v>77</v>
      </c>
      <c r="B45" s="214"/>
      <c r="C45" s="212" t="s">
        <v>75</v>
      </c>
      <c r="D45" s="212"/>
      <c r="E45" s="212"/>
      <c r="F45" s="212"/>
      <c r="G45" s="212"/>
      <c r="H45" s="212"/>
      <c r="I45" s="212"/>
      <c r="J45" s="212"/>
      <c r="K45" s="212"/>
    </row>
    <row r="46" spans="1:11">
      <c r="A46" s="214" t="s">
        <v>78</v>
      </c>
      <c r="B46" s="214"/>
      <c r="C46" s="212" t="s">
        <v>75</v>
      </c>
      <c r="D46" s="212"/>
      <c r="E46" s="212"/>
      <c r="F46" s="212"/>
      <c r="G46" s="212"/>
      <c r="H46" s="212"/>
      <c r="I46" s="212"/>
      <c r="J46" s="212"/>
      <c r="K46" s="212"/>
    </row>
    <row r="47" spans="1:11">
      <c r="A47" s="214" t="s">
        <v>79</v>
      </c>
      <c r="B47" s="214"/>
      <c r="C47" s="211" t="s">
        <v>75</v>
      </c>
      <c r="D47" s="211"/>
      <c r="E47" s="211"/>
      <c r="F47" s="211"/>
      <c r="G47" s="211"/>
      <c r="H47" s="211"/>
      <c r="I47" s="211"/>
      <c r="J47" s="211"/>
      <c r="K47" s="211"/>
    </row>
    <row r="48" spans="1:11">
      <c r="A48" s="214" t="s">
        <v>80</v>
      </c>
      <c r="B48" s="214"/>
      <c r="C48" s="218" t="s">
        <v>75</v>
      </c>
      <c r="D48" s="218"/>
      <c r="E48" s="218"/>
      <c r="F48" s="218"/>
      <c r="G48" s="218"/>
      <c r="H48" s="218"/>
      <c r="I48" s="218"/>
      <c r="J48" s="218"/>
      <c r="K48" s="218"/>
    </row>
    <row r="49" spans="1:11">
      <c r="A49" s="214" t="s">
        <v>81</v>
      </c>
      <c r="B49" s="214"/>
      <c r="C49" s="211" t="s">
        <v>75</v>
      </c>
      <c r="D49" s="211"/>
      <c r="E49" s="211"/>
      <c r="F49" s="211"/>
      <c r="G49" s="211"/>
      <c r="H49" s="211"/>
      <c r="I49" s="211"/>
      <c r="J49" s="211"/>
      <c r="K49" s="211"/>
    </row>
    <row r="50" spans="1:11">
      <c r="A50" s="214" t="s">
        <v>82</v>
      </c>
      <c r="B50" s="214"/>
      <c r="C50" s="211" t="s">
        <v>75</v>
      </c>
      <c r="D50" s="211"/>
      <c r="E50" s="211"/>
      <c r="F50" s="211"/>
      <c r="G50" s="211"/>
      <c r="H50" s="211"/>
      <c r="I50" s="211"/>
      <c r="J50" s="211"/>
      <c r="K50" s="211"/>
    </row>
  </sheetData>
  <mergeCells count="91">
    <mergeCell ref="A50:B50"/>
    <mergeCell ref="C50:K50"/>
    <mergeCell ref="A47:B47"/>
    <mergeCell ref="C47:K47"/>
    <mergeCell ref="A48:B48"/>
    <mergeCell ref="C48:K48"/>
    <mergeCell ref="A49:B49"/>
    <mergeCell ref="C49:K49"/>
    <mergeCell ref="A44:B44"/>
    <mergeCell ref="C44:K44"/>
    <mergeCell ref="A45:B45"/>
    <mergeCell ref="C45:K45"/>
    <mergeCell ref="A46:B46"/>
    <mergeCell ref="C46:K46"/>
    <mergeCell ref="A40:B40"/>
    <mergeCell ref="C40:K40"/>
    <mergeCell ref="A41:K41"/>
    <mergeCell ref="A42:K42"/>
    <mergeCell ref="A43:B43"/>
    <mergeCell ref="C43:K43"/>
    <mergeCell ref="A37:B37"/>
    <mergeCell ref="C37:K37"/>
    <mergeCell ref="A38:B38"/>
    <mergeCell ref="C38:K38"/>
    <mergeCell ref="A39:B39"/>
    <mergeCell ref="C39:K39"/>
    <mergeCell ref="A34:B34"/>
    <mergeCell ref="C34:K34"/>
    <mergeCell ref="A35:B35"/>
    <mergeCell ref="C35:K35"/>
    <mergeCell ref="A36:B36"/>
    <mergeCell ref="C36:K36"/>
    <mergeCell ref="A31:B31"/>
    <mergeCell ref="C31:K31"/>
    <mergeCell ref="A32:B32"/>
    <mergeCell ref="C32:K32"/>
    <mergeCell ref="A33:B33"/>
    <mergeCell ref="C33:K33"/>
    <mergeCell ref="A28:B28"/>
    <mergeCell ref="C28:K28"/>
    <mergeCell ref="A29:B29"/>
    <mergeCell ref="C29:K29"/>
    <mergeCell ref="A30:B30"/>
    <mergeCell ref="C30:K30"/>
    <mergeCell ref="A25:B25"/>
    <mergeCell ref="C25:K25"/>
    <mergeCell ref="A26:B26"/>
    <mergeCell ref="C26:K26"/>
    <mergeCell ref="A27:B27"/>
    <mergeCell ref="C27:K27"/>
    <mergeCell ref="A22:B22"/>
    <mergeCell ref="C22:K22"/>
    <mergeCell ref="A23:B23"/>
    <mergeCell ref="C23:K23"/>
    <mergeCell ref="A24:B24"/>
    <mergeCell ref="C24:K24"/>
    <mergeCell ref="A19:B19"/>
    <mergeCell ref="C19:K19"/>
    <mergeCell ref="A20:B20"/>
    <mergeCell ref="C20:K20"/>
    <mergeCell ref="A21:B21"/>
    <mergeCell ref="C21:K21"/>
    <mergeCell ref="A16:B16"/>
    <mergeCell ref="C16:K16"/>
    <mergeCell ref="A17:B17"/>
    <mergeCell ref="C17:K17"/>
    <mergeCell ref="A18:B18"/>
    <mergeCell ref="C18:K18"/>
    <mergeCell ref="A13:B13"/>
    <mergeCell ref="C13:K13"/>
    <mergeCell ref="A14:B14"/>
    <mergeCell ref="C14:K14"/>
    <mergeCell ref="A15:B15"/>
    <mergeCell ref="C15:K15"/>
    <mergeCell ref="A10:B10"/>
    <mergeCell ref="C10:K10"/>
    <mergeCell ref="A11:B11"/>
    <mergeCell ref="C11:K11"/>
    <mergeCell ref="A12:B12"/>
    <mergeCell ref="C12:K12"/>
    <mergeCell ref="A7:B7"/>
    <mergeCell ref="C7:K7"/>
    <mergeCell ref="A8:B8"/>
    <mergeCell ref="C8:K8"/>
    <mergeCell ref="A9:B9"/>
    <mergeCell ref="C9:K9"/>
    <mergeCell ref="A4:K4"/>
    <mergeCell ref="A5:B5"/>
    <mergeCell ref="C5:K5"/>
    <mergeCell ref="A6:B6"/>
    <mergeCell ref="C6:K6"/>
  </mergeCells>
  <hyperlinks>
    <hyperlink ref="A5" location="'Q1'!A1" display="Quadre II-1.1." xr:uid="{00000000-0004-0000-0000-000000000000}"/>
    <hyperlink ref="A6" location="'Q2'!A1" display="Quadre II-1.2." xr:uid="{00000000-0004-0000-0000-000001000000}"/>
    <hyperlink ref="A7" location="'Q3'!A1" display="Quadre II-1.3" xr:uid="{00000000-0004-0000-0000-000002000000}"/>
    <hyperlink ref="A8" location="'Q4'!A1" display="Quadre II-1.4." xr:uid="{00000000-0004-0000-0000-000003000000}"/>
    <hyperlink ref="A9" location="'Q5'!A1" display="Quadre II-1-5." xr:uid="{00000000-0004-0000-0000-000004000000}"/>
    <hyperlink ref="A10" location="'Q6'!A1" display="Quadre II-1.6." xr:uid="{00000000-0004-0000-0000-000005000000}"/>
    <hyperlink ref="A11" location="'Q7'!A1" display="Quadre II-1.7." xr:uid="{00000000-0004-0000-0000-000006000000}"/>
    <hyperlink ref="A12" location="'Q8'!A1" display="Quadre II-1.8." xr:uid="{00000000-0004-0000-0000-000007000000}"/>
    <hyperlink ref="A13" location="'Q9'!A1" display="Quadre II-1.9." xr:uid="{00000000-0004-0000-0000-000008000000}"/>
    <hyperlink ref="A14" location="'Q10'!A1" display="Quadre II-1.10." xr:uid="{00000000-0004-0000-0000-000009000000}"/>
    <hyperlink ref="A15" location="'G1'!A1" display="Gràfic II-1.1" xr:uid="{00000000-0004-0000-0000-00000A000000}"/>
    <hyperlink ref="A16" location="'Q11'!A1" display="Quadre II-1.11." xr:uid="{00000000-0004-0000-0000-00000B000000}"/>
    <hyperlink ref="A17" location="'Q12'!A1" display="Quadre II-1.12." xr:uid="{00000000-0004-0000-0000-00000C000000}"/>
    <hyperlink ref="A18" location="'Q13'!A1" display="Quadre II-1.13." xr:uid="{00000000-0004-0000-0000-00000D000000}"/>
    <hyperlink ref="A19" location="'Q14'!A1" display="Quadre II-1.14. " xr:uid="{00000000-0004-0000-0000-00000E000000}"/>
    <hyperlink ref="A20" location="'Q15'!A1" display="Quadre II-1.15." xr:uid="{00000000-0004-0000-0000-00000F000000}"/>
    <hyperlink ref="A21" location="'Q16'!A1" display="Quadre II-1.16." xr:uid="{00000000-0004-0000-0000-000010000000}"/>
    <hyperlink ref="A22" location="'Q17'!A1" display="Quadre II-1.17." xr:uid="{00000000-0004-0000-0000-000011000000}"/>
    <hyperlink ref="A23" location="'Q18'!A1" display="Quadre II-1.18. " xr:uid="{00000000-0004-0000-0000-000012000000}"/>
    <hyperlink ref="A24" location="'Q19'!A1" display="Quadre II-1.19." xr:uid="{00000000-0004-0000-0000-000013000000}"/>
    <hyperlink ref="A25" location="'Q20'!A1" display="Quadre II-1.20." xr:uid="{00000000-0004-0000-0000-000014000000}"/>
    <hyperlink ref="A26" location="'Q21'!A1" display="Quadre II-1.21." xr:uid="{00000000-0004-0000-0000-000015000000}"/>
    <hyperlink ref="A27" location="'G2'!A1" display="Gràfic II-1.2." xr:uid="{00000000-0004-0000-0000-000016000000}"/>
    <hyperlink ref="A28" location="'Q22'!A1" display="Quadre II-1.22." xr:uid="{00000000-0004-0000-0000-000017000000}"/>
    <hyperlink ref="A29" location="'Q23'!A1" display="Quadre II-1.23." xr:uid="{00000000-0004-0000-0000-000018000000}"/>
    <hyperlink ref="A30" location="'Q24'!A1" display="Quadre II-1.24. " xr:uid="{00000000-0004-0000-0000-000019000000}"/>
    <hyperlink ref="A31" location="'QA1'!A1" display="Quadre IIA- 1.1. " xr:uid="{00000000-0004-0000-0000-00001A000000}"/>
    <hyperlink ref="A32" location="'QA2'!A1" display="Quadre IIA-1.2. " xr:uid="{00000000-0004-0000-0000-00001B000000}"/>
    <hyperlink ref="A33" location="'QA3'!A1" display="Quadre IIA-1.3. " xr:uid="{00000000-0004-0000-0000-00001C000000}"/>
    <hyperlink ref="A34" location="'QA4'!A1" display="Quadre IIA-1.4. " xr:uid="{00000000-0004-0000-0000-00001D000000}"/>
    <hyperlink ref="A35" location="'GA1'!A1" display="Gràfic IIA-1.1." xr:uid="{00000000-0004-0000-0000-00001E000000}"/>
    <hyperlink ref="A36" location="'GA2'!A1" display="Gràfic IIA-1.2." xr:uid="{00000000-0004-0000-0000-00001F000000}"/>
    <hyperlink ref="A37" location="'GA3'!A1" display="Gràfic IIA-1.3. _x000a_" xr:uid="{00000000-0004-0000-0000-000020000000}"/>
    <hyperlink ref="A38" location="'GA4'!A1" display="Gràfic IIA-1.4." xr:uid="{00000000-0004-0000-0000-000021000000}"/>
    <hyperlink ref="A39" location="'GA5'!A1" display="Gràfic IIA-1.5." xr:uid="{00000000-0004-0000-0000-000022000000}"/>
    <hyperlink ref="A40" location="'GA6'!A1" display="Gràfic IIA-1.6." xr:uid="{00000000-0004-0000-0000-000023000000}"/>
    <hyperlink ref="A43" location="'QA5'!A1" display="Quadre IIA-1.5. " xr:uid="{00000000-0004-0000-0000-000024000000}"/>
    <hyperlink ref="A44" location="'QA6'!A1" display="Quadre IIA-1.6. " xr:uid="{00000000-0004-0000-0000-000025000000}"/>
    <hyperlink ref="A45" location="'QA7'!A1" display="Quadre IIA-1.7. " xr:uid="{00000000-0004-0000-0000-000026000000}"/>
    <hyperlink ref="A46" location="'QA8'!A1" display="Quadre IIA-1.8. " xr:uid="{00000000-0004-0000-0000-000027000000}"/>
    <hyperlink ref="A47" location="'QA9'!A1" display="Quadre IIA-1.9. " xr:uid="{00000000-0004-0000-0000-000028000000}"/>
    <hyperlink ref="A48" location="'QA10'!A1" display="Quadre IIA-1.10. " xr:uid="{00000000-0004-0000-0000-000029000000}"/>
    <hyperlink ref="A49" location="'QA11'!A1" display="Quadre IIA-1.11. " xr:uid="{00000000-0004-0000-0000-00002A000000}"/>
    <hyperlink ref="A50" location="'QA12'!A1" display="Quadre IIA-1.12. " xr:uid="{00000000-0004-0000-0000-00002B000000}"/>
  </hyperlinks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A1:AMJ20"/>
  <sheetViews>
    <sheetView zoomScaleNormal="100" workbookViewId="0">
      <selection sqref="A1:F1"/>
    </sheetView>
  </sheetViews>
  <sheetFormatPr baseColWidth="10" defaultColWidth="8.5703125" defaultRowHeight="12.75"/>
  <cols>
    <col min="1" max="1" width="14" style="1" customWidth="1"/>
    <col min="2" max="6" width="10.28515625" style="1" customWidth="1"/>
    <col min="7" max="1024" width="8.5703125" style="1"/>
  </cols>
  <sheetData>
    <row r="1" spans="1:6">
      <c r="A1" s="220" t="s">
        <v>160</v>
      </c>
      <c r="B1" s="220"/>
      <c r="C1" s="220"/>
      <c r="D1" s="220"/>
      <c r="E1" s="220"/>
      <c r="F1" s="220"/>
    </row>
    <row r="2" spans="1:6">
      <c r="A2" s="15"/>
      <c r="B2" s="16" t="s">
        <v>161</v>
      </c>
      <c r="C2" s="16" t="s">
        <v>162</v>
      </c>
      <c r="D2" s="16" t="s">
        <v>102</v>
      </c>
      <c r="E2" s="16" t="s">
        <v>163</v>
      </c>
      <c r="F2" s="16" t="s">
        <v>164</v>
      </c>
    </row>
    <row r="3" spans="1:6">
      <c r="A3" s="15" t="s">
        <v>136</v>
      </c>
      <c r="B3" s="70">
        <v>38126</v>
      </c>
      <c r="C3" s="70">
        <v>36196</v>
      </c>
      <c r="D3" s="70">
        <v>74322</v>
      </c>
      <c r="E3" s="71">
        <f t="shared" ref="E3:E15" si="0">+B3/D3*100</f>
        <v>51.298404241005358</v>
      </c>
      <c r="F3" s="71">
        <f t="shared" ref="F3:F15" si="1">100-E3</f>
        <v>48.701595758994642</v>
      </c>
    </row>
    <row r="4" spans="1:6">
      <c r="A4" s="15" t="s">
        <v>137</v>
      </c>
      <c r="B4" s="70">
        <v>35434</v>
      </c>
      <c r="C4" s="70">
        <v>43817</v>
      </c>
      <c r="D4" s="70">
        <v>79251</v>
      </c>
      <c r="E4" s="71">
        <f t="shared" si="0"/>
        <v>44.7111077462745</v>
      </c>
      <c r="F4" s="71">
        <f t="shared" si="1"/>
        <v>55.2888922537255</v>
      </c>
    </row>
    <row r="5" spans="1:6">
      <c r="A5" s="15" t="s">
        <v>138</v>
      </c>
      <c r="B5" s="70">
        <v>35630</v>
      </c>
      <c r="C5" s="70">
        <v>41357</v>
      </c>
      <c r="D5" s="70">
        <v>76987</v>
      </c>
      <c r="E5" s="71">
        <f t="shared" si="0"/>
        <v>46.280540870536583</v>
      </c>
      <c r="F5" s="71">
        <f t="shared" si="1"/>
        <v>53.719459129463417</v>
      </c>
    </row>
    <row r="6" spans="1:6">
      <c r="A6" s="15" t="s">
        <v>139</v>
      </c>
      <c r="B6" s="70">
        <v>38908</v>
      </c>
      <c r="C6" s="70">
        <v>45262</v>
      </c>
      <c r="D6" s="70">
        <v>84170</v>
      </c>
      <c r="E6" s="71">
        <f t="shared" si="0"/>
        <v>46.225496019959607</v>
      </c>
      <c r="F6" s="71">
        <f t="shared" si="1"/>
        <v>53.774503980040393</v>
      </c>
    </row>
    <row r="7" spans="1:6">
      <c r="A7" s="15" t="s">
        <v>140</v>
      </c>
      <c r="B7" s="70">
        <v>41603</v>
      </c>
      <c r="C7" s="70">
        <v>49010</v>
      </c>
      <c r="D7" s="70">
        <v>90613</v>
      </c>
      <c r="E7" s="71">
        <f t="shared" si="0"/>
        <v>45.912838113736434</v>
      </c>
      <c r="F7" s="71">
        <f t="shared" si="1"/>
        <v>54.087161886263566</v>
      </c>
    </row>
    <row r="8" spans="1:6">
      <c r="A8" s="15" t="s">
        <v>141</v>
      </c>
      <c r="B8" s="70">
        <v>42008</v>
      </c>
      <c r="C8" s="70">
        <v>50492</v>
      </c>
      <c r="D8" s="70">
        <v>92500</v>
      </c>
      <c r="E8" s="71">
        <f t="shared" si="0"/>
        <v>45.414054054054056</v>
      </c>
      <c r="F8" s="71">
        <f t="shared" si="1"/>
        <v>54.585945945945944</v>
      </c>
    </row>
    <row r="9" spans="1:6">
      <c r="A9" s="15" t="s">
        <v>142</v>
      </c>
      <c r="B9" s="70">
        <v>45428</v>
      </c>
      <c r="C9" s="70">
        <v>53307</v>
      </c>
      <c r="D9" s="70">
        <v>98735</v>
      </c>
      <c r="E9" s="71">
        <f t="shared" si="0"/>
        <v>46.010026839519931</v>
      </c>
      <c r="F9" s="71">
        <f t="shared" si="1"/>
        <v>53.989973160480069</v>
      </c>
    </row>
    <row r="10" spans="1:6">
      <c r="A10" s="15" t="s">
        <v>143</v>
      </c>
      <c r="B10" s="70">
        <v>44583</v>
      </c>
      <c r="C10" s="70">
        <v>52474</v>
      </c>
      <c r="D10" s="70">
        <v>97057</v>
      </c>
      <c r="E10" s="71">
        <f t="shared" si="0"/>
        <v>45.934863018638531</v>
      </c>
      <c r="F10" s="71">
        <f t="shared" si="1"/>
        <v>54.065136981361469</v>
      </c>
    </row>
    <row r="11" spans="1:6">
      <c r="A11" s="15" t="s">
        <v>144</v>
      </c>
      <c r="B11" s="70">
        <v>41524</v>
      </c>
      <c r="C11" s="70">
        <v>49788</v>
      </c>
      <c r="D11" s="70">
        <v>91312</v>
      </c>
      <c r="E11" s="71">
        <f t="shared" si="0"/>
        <v>45.474855440686873</v>
      </c>
      <c r="F11" s="71">
        <f t="shared" si="1"/>
        <v>54.525144559313127</v>
      </c>
    </row>
    <row r="12" spans="1:6">
      <c r="A12" s="15" t="s">
        <v>145</v>
      </c>
      <c r="B12" s="70">
        <v>34408</v>
      </c>
      <c r="C12" s="70">
        <v>41371</v>
      </c>
      <c r="D12" s="70">
        <v>75779</v>
      </c>
      <c r="E12" s="71">
        <f t="shared" si="0"/>
        <v>45.405719262592534</v>
      </c>
      <c r="F12" s="71">
        <f t="shared" si="1"/>
        <v>54.594280737407466</v>
      </c>
    </row>
    <row r="13" spans="1:6">
      <c r="A13" s="15" t="s">
        <v>146</v>
      </c>
      <c r="B13" s="70">
        <v>32374</v>
      </c>
      <c r="C13" s="70">
        <v>39827</v>
      </c>
      <c r="D13" s="70">
        <v>72201</v>
      </c>
      <c r="E13" s="71">
        <f t="shared" si="0"/>
        <v>44.838714145233446</v>
      </c>
      <c r="F13" s="71">
        <f t="shared" si="1"/>
        <v>55.161285854766554</v>
      </c>
    </row>
    <row r="14" spans="1:6">
      <c r="A14" s="15" t="s">
        <v>147</v>
      </c>
      <c r="B14" s="70">
        <v>31741</v>
      </c>
      <c r="C14" s="70">
        <v>38713</v>
      </c>
      <c r="D14" s="70">
        <v>70454</v>
      </c>
      <c r="E14" s="71">
        <f t="shared" si="0"/>
        <v>45.052090725863685</v>
      </c>
      <c r="F14" s="71">
        <f t="shared" si="1"/>
        <v>54.947909274136315</v>
      </c>
    </row>
    <row r="15" spans="1:6">
      <c r="A15" s="17" t="s">
        <v>165</v>
      </c>
      <c r="B15" s="72">
        <f>AVERAGE(B3:B14)</f>
        <v>38480.583333333336</v>
      </c>
      <c r="C15" s="72">
        <f>AVERAGE(C3:C14)</f>
        <v>45134.5</v>
      </c>
      <c r="D15" s="72">
        <f>AVERAGE(D3:D14)</f>
        <v>83615.083333333328</v>
      </c>
      <c r="E15" s="73">
        <f t="shared" si="0"/>
        <v>46.021102651933816</v>
      </c>
      <c r="F15" s="73">
        <f t="shared" si="1"/>
        <v>53.978897348066184</v>
      </c>
    </row>
    <row r="16" spans="1:6">
      <c r="A16" s="219" t="s">
        <v>105</v>
      </c>
      <c r="B16" s="219"/>
      <c r="C16" s="219"/>
      <c r="D16" s="219"/>
      <c r="E16" s="219"/>
      <c r="F16" s="219"/>
    </row>
    <row r="20" spans="2:4">
      <c r="B20" s="20"/>
      <c r="C20" s="20"/>
      <c r="D20" s="20"/>
    </row>
  </sheetData>
  <mergeCells count="2">
    <mergeCell ref="A1:F1"/>
    <mergeCell ref="A16:F16"/>
  </mergeCells>
  <printOptions horizontalCentered="1"/>
  <pageMargins left="0.59027777777777801" right="0.59027777777777801" top="0.98402777777777795" bottom="0.98402777777777795" header="0.51180555555555496" footer="0.51180555555555496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AMJ16"/>
  <sheetViews>
    <sheetView zoomScaleNormal="100" workbookViewId="0">
      <selection sqref="A1:F1"/>
    </sheetView>
  </sheetViews>
  <sheetFormatPr baseColWidth="10" defaultColWidth="8.5703125" defaultRowHeight="12.75"/>
  <cols>
    <col min="1" max="1" width="8.5703125" style="74"/>
    <col min="2" max="4" width="10.7109375" style="74" customWidth="1"/>
    <col min="5" max="5" width="11.42578125" style="74" customWidth="1"/>
    <col min="6" max="6" width="9.85546875" style="74" customWidth="1"/>
    <col min="7" max="1024" width="8.5703125" style="74"/>
  </cols>
  <sheetData>
    <row r="1" spans="1:9" ht="11.25" customHeight="1">
      <c r="A1" s="226" t="s">
        <v>166</v>
      </c>
      <c r="B1" s="226"/>
      <c r="C1" s="226"/>
      <c r="D1" s="226"/>
      <c r="E1" s="226"/>
      <c r="F1" s="226"/>
    </row>
    <row r="2" spans="1:9" ht="11.25" customHeight="1">
      <c r="A2" s="231"/>
      <c r="B2" s="232" t="s">
        <v>167</v>
      </c>
      <c r="C2" s="233" t="s">
        <v>168</v>
      </c>
      <c r="D2" s="233"/>
      <c r="E2" s="232" t="s">
        <v>169</v>
      </c>
      <c r="F2" s="232"/>
    </row>
    <row r="3" spans="1:9">
      <c r="A3" s="231"/>
      <c r="B3" s="232"/>
      <c r="C3" s="49" t="s">
        <v>153</v>
      </c>
      <c r="D3" s="49" t="s">
        <v>170</v>
      </c>
      <c r="E3" s="16" t="s">
        <v>171</v>
      </c>
      <c r="F3" s="16" t="s">
        <v>172</v>
      </c>
    </row>
    <row r="4" spans="1:9">
      <c r="A4" s="35">
        <v>2009</v>
      </c>
      <c r="B4" s="47">
        <v>484300</v>
      </c>
      <c r="C4" s="47">
        <v>-29200</v>
      </c>
      <c r="D4" s="48">
        <v>-5.6864654333008797</v>
      </c>
      <c r="E4" s="48">
        <v>-8.8322837706330102</v>
      </c>
      <c r="F4" s="48">
        <v>-5.8430501990033097</v>
      </c>
      <c r="G4" s="41"/>
    </row>
    <row r="5" spans="1:9">
      <c r="A5" s="35">
        <v>2010</v>
      </c>
      <c r="B5" s="47">
        <v>478400</v>
      </c>
      <c r="C5" s="47">
        <v>-5900</v>
      </c>
      <c r="D5" s="48">
        <v>-1.21825314887466</v>
      </c>
      <c r="E5" s="48">
        <v>-0.97558646783992797</v>
      </c>
      <c r="F5" s="48">
        <v>-2.26777986842882</v>
      </c>
      <c r="G5" s="41"/>
    </row>
    <row r="6" spans="1:9">
      <c r="A6" s="35">
        <v>2011</v>
      </c>
      <c r="B6" s="47">
        <v>465100</v>
      </c>
      <c r="C6" s="47">
        <v>-13300</v>
      </c>
      <c r="D6" s="48">
        <v>-2.7801003344481598</v>
      </c>
      <c r="E6" s="48">
        <v>-4.3873895831352403</v>
      </c>
      <c r="F6" s="48">
        <v>-6.7163729522702198</v>
      </c>
      <c r="G6" s="41"/>
    </row>
    <row r="7" spans="1:9">
      <c r="A7" s="35">
        <v>2012</v>
      </c>
      <c r="B7" s="47">
        <v>471800</v>
      </c>
      <c r="C7" s="47">
        <v>6700</v>
      </c>
      <c r="D7" s="48">
        <v>1.4405504192646701</v>
      </c>
      <c r="E7" s="48">
        <v>0.52730711389263896</v>
      </c>
      <c r="F7" s="48">
        <v>-0.27823321183940702</v>
      </c>
      <c r="G7" s="41"/>
    </row>
    <row r="8" spans="1:9">
      <c r="A8" s="35">
        <v>2013</v>
      </c>
      <c r="B8" s="47">
        <v>475800</v>
      </c>
      <c r="C8" s="47">
        <v>4000</v>
      </c>
      <c r="D8" s="48">
        <v>0.84781687155574403</v>
      </c>
      <c r="E8" s="48">
        <v>2.9324538189235301</v>
      </c>
      <c r="F8" s="48">
        <v>3.6381007212508401</v>
      </c>
      <c r="G8" s="41"/>
    </row>
    <row r="9" spans="1:9">
      <c r="A9" s="35">
        <v>2014</v>
      </c>
      <c r="B9" s="47">
        <v>482900</v>
      </c>
      <c r="C9" s="47">
        <v>7100</v>
      </c>
      <c r="D9" s="48">
        <v>1.4922236233711601</v>
      </c>
      <c r="E9" s="48">
        <v>1.3909611613369699</v>
      </c>
      <c r="F9" s="48">
        <v>1.6968696020854801</v>
      </c>
      <c r="G9" s="41"/>
    </row>
    <row r="10" spans="1:9">
      <c r="A10" s="35">
        <v>2015</v>
      </c>
      <c r="B10" s="47">
        <v>509600</v>
      </c>
      <c r="C10" s="47">
        <v>26700</v>
      </c>
      <c r="D10" s="48">
        <v>5.5290950507351404</v>
      </c>
      <c r="E10" s="48">
        <v>3.1866987900232</v>
      </c>
      <c r="F10" s="48">
        <v>3.1318689505806598</v>
      </c>
      <c r="G10" s="41"/>
    </row>
    <row r="11" spans="1:9">
      <c r="A11" s="35">
        <v>2016</v>
      </c>
      <c r="B11" s="47">
        <v>530600</v>
      </c>
      <c r="C11" s="47">
        <v>21000</v>
      </c>
      <c r="D11" s="48">
        <v>4.1208791208791196</v>
      </c>
      <c r="E11" s="48">
        <v>2.8065975477123701</v>
      </c>
      <c r="F11" s="48">
        <v>5.7349317767942498</v>
      </c>
      <c r="G11" s="41"/>
    </row>
    <row r="12" spans="1:9">
      <c r="A12" s="35">
        <v>2017</v>
      </c>
      <c r="B12" s="47">
        <v>537500</v>
      </c>
      <c r="C12" s="47">
        <v>6900</v>
      </c>
      <c r="D12" s="48">
        <v>1.3004146249528801</v>
      </c>
      <c r="E12" s="48">
        <v>0.57153685520867603</v>
      </c>
      <c r="F12" s="48">
        <v>1.3608290729432599</v>
      </c>
      <c r="G12" s="41"/>
      <c r="H12" s="23"/>
      <c r="I12" s="23"/>
    </row>
    <row r="13" spans="1:9">
      <c r="A13" s="35">
        <v>2018</v>
      </c>
      <c r="B13" s="47">
        <v>560175</v>
      </c>
      <c r="C13" s="47">
        <v>22675</v>
      </c>
      <c r="D13" s="48">
        <v>4.2186046511627904</v>
      </c>
      <c r="E13" s="48">
        <v>6</v>
      </c>
      <c r="F13" s="48">
        <v>6.2</v>
      </c>
      <c r="G13" s="41"/>
      <c r="H13" s="23"/>
      <c r="I13" s="23"/>
    </row>
    <row r="14" spans="1:9">
      <c r="A14" s="35">
        <v>2019</v>
      </c>
      <c r="B14" s="47">
        <v>571150</v>
      </c>
      <c r="C14" s="47">
        <v>10975</v>
      </c>
      <c r="D14" s="48">
        <v>1.95920917570402</v>
      </c>
      <c r="E14" s="48">
        <v>1.1000000000000001</v>
      </c>
      <c r="F14" s="48">
        <v>1.3</v>
      </c>
      <c r="G14" s="41"/>
      <c r="H14" s="76"/>
      <c r="I14" s="76"/>
    </row>
    <row r="15" spans="1:9">
      <c r="A15" s="77">
        <v>2020</v>
      </c>
      <c r="B15" s="78">
        <v>528225</v>
      </c>
      <c r="C15" s="78">
        <v>-42925</v>
      </c>
      <c r="D15" s="79">
        <v>-7.5155388251772699</v>
      </c>
      <c r="E15" s="46">
        <v>-22.370775478745099</v>
      </c>
      <c r="F15" s="46">
        <v>-23.5039676580977</v>
      </c>
    </row>
    <row r="16" spans="1:9">
      <c r="A16" s="219" t="s">
        <v>173</v>
      </c>
      <c r="B16" s="219"/>
      <c r="C16" s="219"/>
      <c r="D16" s="219"/>
      <c r="E16" s="219"/>
      <c r="F16" s="219"/>
    </row>
  </sheetData>
  <mergeCells count="6">
    <mergeCell ref="A16:F16"/>
    <mergeCell ref="A1:F1"/>
    <mergeCell ref="A2:A3"/>
    <mergeCell ref="B2:B3"/>
    <mergeCell ref="C2:D2"/>
    <mergeCell ref="E2:F2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A1:AMF22"/>
  <sheetViews>
    <sheetView zoomScaleNormal="100" workbookViewId="0">
      <selection activeCell="B5" sqref="B5"/>
    </sheetView>
  </sheetViews>
  <sheetFormatPr baseColWidth="10" defaultColWidth="11" defaultRowHeight="12.75"/>
  <cols>
    <col min="1" max="1" width="4.42578125" style="80" customWidth="1"/>
    <col min="2" max="1020" width="11" style="80"/>
    <col min="1021" max="1024" width="8.85546875" customWidth="1"/>
  </cols>
  <sheetData>
    <row r="1" spans="2:10" ht="27.75" customHeight="1">
      <c r="B1" s="234" t="s">
        <v>174</v>
      </c>
      <c r="C1" s="234"/>
      <c r="D1" s="234"/>
      <c r="E1" s="234"/>
      <c r="F1" s="234"/>
      <c r="G1" s="234"/>
      <c r="H1" s="234"/>
    </row>
    <row r="2" spans="2:10">
      <c r="B2" s="81" t="s">
        <v>173</v>
      </c>
      <c r="C2" s="82"/>
      <c r="D2" s="82"/>
      <c r="E2" s="82"/>
      <c r="F2" s="82"/>
      <c r="G2" s="82"/>
      <c r="H2" s="82"/>
      <c r="I2" s="82"/>
      <c r="J2" s="82"/>
    </row>
    <row r="18" ht="12.75" customHeight="1"/>
    <row r="20" ht="12.75" customHeight="1"/>
    <row r="22" ht="12.75" customHeight="1"/>
  </sheetData>
  <mergeCells count="1">
    <mergeCell ref="B1:H1"/>
  </mergeCells>
  <printOptions horizontalCentered="1"/>
  <pageMargins left="0" right="0.196527777777778" top="0.196527777777778" bottom="0.196527777777778" header="0.51180555555555496" footer="0.51180555555555496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A1:AMJ35"/>
  <sheetViews>
    <sheetView topLeftCell="A19" zoomScaleNormal="100" workbookViewId="0">
      <selection sqref="A1:F1"/>
    </sheetView>
  </sheetViews>
  <sheetFormatPr baseColWidth="10" defaultColWidth="8.5703125" defaultRowHeight="12.75"/>
  <cols>
    <col min="1" max="1" width="17.28515625" style="1" customWidth="1"/>
    <col min="2" max="1024" width="8.5703125" style="1"/>
  </cols>
  <sheetData>
    <row r="1" spans="1:8" ht="23.25" customHeight="1">
      <c r="A1" s="226" t="s">
        <v>175</v>
      </c>
      <c r="B1" s="226"/>
      <c r="C1" s="226"/>
      <c r="D1" s="226"/>
      <c r="E1" s="226"/>
      <c r="F1" s="226"/>
      <c r="H1" s="74"/>
    </row>
    <row r="2" spans="1:8">
      <c r="A2" s="83"/>
      <c r="B2" s="16" t="s">
        <v>118</v>
      </c>
      <c r="C2" s="16" t="s">
        <v>119</v>
      </c>
      <c r="D2" s="16" t="s">
        <v>120</v>
      </c>
      <c r="E2" s="16" t="s">
        <v>121</v>
      </c>
      <c r="F2" s="16" t="s">
        <v>102</v>
      </c>
      <c r="H2" s="84"/>
    </row>
    <row r="3" spans="1:8">
      <c r="A3" s="15" t="s">
        <v>176</v>
      </c>
      <c r="B3" s="71">
        <v>3.7</v>
      </c>
      <c r="C3" s="71">
        <v>25.5</v>
      </c>
      <c r="D3" s="71">
        <v>36.700000000000003</v>
      </c>
      <c r="E3" s="71">
        <v>363.6</v>
      </c>
      <c r="F3" s="71">
        <v>429.5</v>
      </c>
      <c r="H3" s="84"/>
    </row>
    <row r="4" spans="1:8">
      <c r="A4" s="15" t="s">
        <v>177</v>
      </c>
      <c r="B4" s="71">
        <v>5.5</v>
      </c>
      <c r="C4" s="71">
        <v>25.9</v>
      </c>
      <c r="D4" s="71">
        <v>38.799999999999997</v>
      </c>
      <c r="E4" s="71">
        <v>426.5</v>
      </c>
      <c r="F4" s="71">
        <v>496.7</v>
      </c>
    </row>
    <row r="5" spans="1:8">
      <c r="A5" s="15" t="s">
        <v>178</v>
      </c>
      <c r="B5" s="71">
        <v>5.6</v>
      </c>
      <c r="C5" s="71">
        <v>25.6</v>
      </c>
      <c r="D5" s="71">
        <v>35.299999999999997</v>
      </c>
      <c r="E5" s="71">
        <v>455.9</v>
      </c>
      <c r="F5" s="71">
        <v>522.4</v>
      </c>
    </row>
    <row r="6" spans="1:8">
      <c r="A6" s="15" t="s">
        <v>179</v>
      </c>
      <c r="B6" s="71">
        <v>5.4</v>
      </c>
      <c r="C6" s="71">
        <v>29</v>
      </c>
      <c r="D6" s="71">
        <v>37.200000000000003</v>
      </c>
      <c r="E6" s="71">
        <v>383.2</v>
      </c>
      <c r="F6" s="71">
        <v>454.8</v>
      </c>
      <c r="G6" s="85"/>
    </row>
    <row r="7" spans="1:8">
      <c r="A7" s="15" t="s">
        <v>180</v>
      </c>
      <c r="B7" s="71">
        <v>6.5</v>
      </c>
      <c r="C7" s="71">
        <v>26.6</v>
      </c>
      <c r="D7" s="71">
        <v>38.5</v>
      </c>
      <c r="E7" s="71">
        <v>346.9</v>
      </c>
      <c r="F7" s="71">
        <v>418.5</v>
      </c>
      <c r="G7" s="86"/>
    </row>
    <row r="8" spans="1:8">
      <c r="A8" s="15" t="s">
        <v>181</v>
      </c>
      <c r="B8" s="71">
        <v>6</v>
      </c>
      <c r="C8" s="71">
        <v>28.7</v>
      </c>
      <c r="D8" s="71">
        <v>41.2</v>
      </c>
      <c r="E8" s="71">
        <v>425.9</v>
      </c>
      <c r="F8" s="71">
        <v>501.8</v>
      </c>
      <c r="G8" s="86"/>
    </row>
    <row r="9" spans="1:8">
      <c r="A9" s="15" t="s">
        <v>182</v>
      </c>
      <c r="B9" s="71">
        <v>5.0999999999999996</v>
      </c>
      <c r="C9" s="71">
        <v>34.700000000000003</v>
      </c>
      <c r="D9" s="71">
        <v>41.6</v>
      </c>
      <c r="E9" s="71">
        <v>451.3</v>
      </c>
      <c r="F9" s="71">
        <v>532.70000000000005</v>
      </c>
      <c r="G9" s="86"/>
    </row>
    <row r="10" spans="1:8">
      <c r="A10" s="15" t="s">
        <v>183</v>
      </c>
      <c r="B10" s="71">
        <v>4.3</v>
      </c>
      <c r="C10" s="71">
        <v>37.5</v>
      </c>
      <c r="D10" s="71">
        <v>42.2</v>
      </c>
      <c r="E10" s="71">
        <v>394.4</v>
      </c>
      <c r="F10" s="71">
        <v>478.5</v>
      </c>
      <c r="G10" s="86"/>
      <c r="H10" s="86"/>
    </row>
    <row r="11" spans="1:8">
      <c r="A11" s="15" t="s">
        <v>184</v>
      </c>
      <c r="B11" s="71">
        <v>5.9</v>
      </c>
      <c r="C11" s="71">
        <v>36.1</v>
      </c>
      <c r="D11" s="71">
        <v>48.1</v>
      </c>
      <c r="E11" s="71">
        <v>365.7</v>
      </c>
      <c r="F11" s="71">
        <v>455.9</v>
      </c>
    </row>
    <row r="12" spans="1:8">
      <c r="A12" s="15" t="s">
        <v>185</v>
      </c>
      <c r="B12" s="71">
        <v>5.3</v>
      </c>
      <c r="C12" s="71">
        <v>37.200000000000003</v>
      </c>
      <c r="D12" s="71">
        <v>46.9</v>
      </c>
      <c r="E12" s="71">
        <v>436.3</v>
      </c>
      <c r="F12" s="71">
        <v>525.79999999999995</v>
      </c>
    </row>
    <row r="13" spans="1:8">
      <c r="A13" s="15" t="s">
        <v>186</v>
      </c>
      <c r="B13" s="71">
        <v>5.7</v>
      </c>
      <c r="C13" s="71">
        <v>40.299999999999997</v>
      </c>
      <c r="D13" s="71">
        <v>41.7</v>
      </c>
      <c r="E13" s="71">
        <v>467.6</v>
      </c>
      <c r="F13" s="71">
        <v>555.29999999999995</v>
      </c>
    </row>
    <row r="14" spans="1:8">
      <c r="A14" s="15" t="s">
        <v>187</v>
      </c>
      <c r="B14" s="71">
        <v>4.3</v>
      </c>
      <c r="C14" s="71">
        <v>37.700000000000003</v>
      </c>
      <c r="D14" s="71">
        <v>43.1</v>
      </c>
      <c r="E14" s="71">
        <v>416.4</v>
      </c>
      <c r="F14" s="71">
        <v>501.5</v>
      </c>
    </row>
    <row r="15" spans="1:8">
      <c r="A15" s="15" t="s">
        <v>188</v>
      </c>
      <c r="B15" s="71">
        <v>5.9</v>
      </c>
      <c r="C15" s="71">
        <v>36.799999999999997</v>
      </c>
      <c r="D15" s="71">
        <v>47.2</v>
      </c>
      <c r="E15" s="71">
        <v>401.2</v>
      </c>
      <c r="F15" s="71">
        <v>491.1</v>
      </c>
    </row>
    <row r="16" spans="1:8">
      <c r="A16" s="15" t="s">
        <v>189</v>
      </c>
      <c r="B16" s="71">
        <v>4.3</v>
      </c>
      <c r="C16" s="71">
        <v>35.4</v>
      </c>
      <c r="D16" s="71">
        <v>49.1</v>
      </c>
      <c r="E16" s="71">
        <v>458.4</v>
      </c>
      <c r="F16" s="71">
        <v>547.1</v>
      </c>
    </row>
    <row r="17" spans="1:8">
      <c r="A17" s="15" t="s">
        <v>190</v>
      </c>
      <c r="B17" s="71">
        <v>3.8</v>
      </c>
      <c r="C17" s="71">
        <v>35.799999999999997</v>
      </c>
      <c r="D17" s="71">
        <v>51</v>
      </c>
      <c r="E17" s="71">
        <v>481.9</v>
      </c>
      <c r="F17" s="71">
        <v>572.5</v>
      </c>
    </row>
    <row r="18" spans="1:8">
      <c r="A18" s="15" t="s">
        <v>191</v>
      </c>
      <c r="B18" s="71">
        <v>3.8</v>
      </c>
      <c r="C18" s="71">
        <v>33.6</v>
      </c>
      <c r="D18" s="71">
        <v>52.9</v>
      </c>
      <c r="E18" s="71">
        <v>421.3</v>
      </c>
      <c r="F18" s="71">
        <v>511.6</v>
      </c>
      <c r="G18" s="87"/>
    </row>
    <row r="19" spans="1:8">
      <c r="A19" s="15" t="s">
        <v>192</v>
      </c>
      <c r="B19" s="71">
        <v>3.6</v>
      </c>
      <c r="C19" s="71">
        <v>36.200000000000003</v>
      </c>
      <c r="D19" s="71">
        <v>55.1</v>
      </c>
      <c r="E19" s="71">
        <v>394.6</v>
      </c>
      <c r="F19" s="71">
        <v>489.5</v>
      </c>
      <c r="G19" s="87"/>
    </row>
    <row r="20" spans="1:8">
      <c r="A20" s="15" t="s">
        <v>193</v>
      </c>
      <c r="B20" s="71">
        <v>4.3</v>
      </c>
      <c r="C20" s="71">
        <v>41.1</v>
      </c>
      <c r="D20" s="71">
        <v>54.6</v>
      </c>
      <c r="E20" s="71">
        <v>454.6</v>
      </c>
      <c r="F20" s="71">
        <v>554.5</v>
      </c>
      <c r="G20" s="87"/>
    </row>
    <row r="21" spans="1:8">
      <c r="A21" s="15" t="s">
        <v>194</v>
      </c>
      <c r="B21" s="71">
        <v>4.5999999999999996</v>
      </c>
      <c r="C21" s="71">
        <v>40.700000000000003</v>
      </c>
      <c r="D21" s="71">
        <v>48.1</v>
      </c>
      <c r="E21" s="71">
        <v>492.4</v>
      </c>
      <c r="F21" s="71">
        <v>585.79999999999995</v>
      </c>
      <c r="G21" s="87"/>
    </row>
    <row r="22" spans="1:8">
      <c r="A22" s="15" t="s">
        <v>195</v>
      </c>
      <c r="B22" s="71">
        <v>5.4</v>
      </c>
      <c r="C22" s="71">
        <v>46.4</v>
      </c>
      <c r="D22" s="71">
        <v>49</v>
      </c>
      <c r="E22" s="71">
        <v>419.5</v>
      </c>
      <c r="F22" s="71">
        <v>520.29999999999995</v>
      </c>
      <c r="G22" s="87"/>
    </row>
    <row r="23" spans="1:8">
      <c r="A23" s="15" t="s">
        <v>196</v>
      </c>
      <c r="B23" s="71">
        <v>9.4</v>
      </c>
      <c r="C23" s="71">
        <v>43.9</v>
      </c>
      <c r="D23" s="71">
        <v>48.9</v>
      </c>
      <c r="E23" s="71">
        <v>386.6</v>
      </c>
      <c r="F23" s="71">
        <v>488.7</v>
      </c>
    </row>
    <row r="24" spans="1:8">
      <c r="A24" s="15" t="s">
        <v>197</v>
      </c>
      <c r="B24" s="71">
        <v>9.6</v>
      </c>
      <c r="C24" s="71">
        <v>42.6</v>
      </c>
      <c r="D24" s="71">
        <v>48.8</v>
      </c>
      <c r="E24" s="71">
        <v>473.1</v>
      </c>
      <c r="F24" s="71">
        <v>574.20000000000005</v>
      </c>
    </row>
    <row r="25" spans="1:8">
      <c r="A25" s="15" t="s">
        <v>198</v>
      </c>
      <c r="B25" s="71">
        <v>9</v>
      </c>
      <c r="C25" s="71">
        <v>38.200000000000003</v>
      </c>
      <c r="D25" s="71">
        <v>45.3</v>
      </c>
      <c r="E25" s="71">
        <v>529.20000000000005</v>
      </c>
      <c r="F25" s="71">
        <v>621.70000000000005</v>
      </c>
    </row>
    <row r="26" spans="1:8">
      <c r="A26" s="15" t="s">
        <v>199</v>
      </c>
      <c r="B26" s="71">
        <v>7.4</v>
      </c>
      <c r="C26" s="71">
        <v>36.200000000000003</v>
      </c>
      <c r="D26" s="71">
        <v>52.4</v>
      </c>
      <c r="E26" s="71">
        <v>460.1</v>
      </c>
      <c r="F26" s="71">
        <v>556.1</v>
      </c>
    </row>
    <row r="27" spans="1:8">
      <c r="A27" s="15" t="s">
        <v>200</v>
      </c>
      <c r="B27" s="71">
        <v>7.3</v>
      </c>
      <c r="C27" s="71">
        <v>36.6</v>
      </c>
      <c r="D27" s="71">
        <v>62.1</v>
      </c>
      <c r="E27" s="71">
        <v>410.1</v>
      </c>
      <c r="F27" s="71">
        <v>516.1</v>
      </c>
    </row>
    <row r="28" spans="1:8">
      <c r="A28" s="15" t="s">
        <v>201</v>
      </c>
      <c r="B28" s="71">
        <v>7.9</v>
      </c>
      <c r="C28" s="71">
        <v>35.5</v>
      </c>
      <c r="D28" s="71">
        <v>64.900000000000006</v>
      </c>
      <c r="E28" s="71">
        <v>470.5</v>
      </c>
      <c r="F28" s="71">
        <v>578.70000000000005</v>
      </c>
    </row>
    <row r="29" spans="1:8">
      <c r="A29" s="15" t="s">
        <v>202</v>
      </c>
      <c r="B29" s="71">
        <v>4</v>
      </c>
      <c r="C29" s="71">
        <v>38.299999999999997</v>
      </c>
      <c r="D29" s="71">
        <v>60.7</v>
      </c>
      <c r="E29" s="71">
        <v>516.70000000000005</v>
      </c>
      <c r="F29" s="71">
        <v>619.70000000000005</v>
      </c>
    </row>
    <row r="30" spans="1:8">
      <c r="A30" s="15" t="s">
        <v>203</v>
      </c>
      <c r="B30" s="71">
        <v>4.2</v>
      </c>
      <c r="C30" s="71">
        <v>37.6</v>
      </c>
      <c r="D30" s="71">
        <v>67.3</v>
      </c>
      <c r="E30" s="71">
        <v>461</v>
      </c>
      <c r="F30" s="71">
        <v>570.1</v>
      </c>
    </row>
    <row r="31" spans="1:8">
      <c r="A31" s="15" t="s">
        <v>204</v>
      </c>
      <c r="B31" s="71">
        <v>5</v>
      </c>
      <c r="C31" s="71">
        <v>36.4</v>
      </c>
      <c r="D31" s="71">
        <v>64.2</v>
      </c>
      <c r="E31" s="71">
        <v>397.5</v>
      </c>
      <c r="F31" s="71">
        <v>503</v>
      </c>
      <c r="H31" s="88"/>
    </row>
    <row r="32" spans="1:8">
      <c r="A32" s="15" t="s">
        <v>205</v>
      </c>
      <c r="B32" s="71">
        <v>4.7</v>
      </c>
      <c r="C32" s="71">
        <v>31.4</v>
      </c>
      <c r="D32" s="71">
        <v>55.9</v>
      </c>
      <c r="E32" s="71">
        <v>420.2</v>
      </c>
      <c r="F32" s="71">
        <v>512.20000000000005</v>
      </c>
    </row>
    <row r="33" spans="1:6">
      <c r="A33" s="15" t="s">
        <v>206</v>
      </c>
      <c r="B33" s="71">
        <v>5.5</v>
      </c>
      <c r="C33" s="71">
        <v>39.799999999999997</v>
      </c>
      <c r="D33" s="71">
        <v>54.4</v>
      </c>
      <c r="E33" s="71">
        <v>474.2</v>
      </c>
      <c r="F33" s="71">
        <v>573.9</v>
      </c>
    </row>
    <row r="34" spans="1:6">
      <c r="A34" s="15" t="s">
        <v>207</v>
      </c>
      <c r="B34" s="71">
        <v>4.8</v>
      </c>
      <c r="C34" s="71">
        <v>36.5</v>
      </c>
      <c r="D34" s="71">
        <v>52.9</v>
      </c>
      <c r="E34" s="71">
        <v>429.5</v>
      </c>
      <c r="F34" s="71">
        <v>523.79999999999995</v>
      </c>
    </row>
    <row r="35" spans="1:6">
      <c r="A35" s="219" t="s">
        <v>173</v>
      </c>
      <c r="B35" s="219"/>
      <c r="C35" s="219"/>
      <c r="D35" s="219"/>
      <c r="E35" s="219"/>
      <c r="F35" s="219"/>
    </row>
  </sheetData>
  <mergeCells count="2">
    <mergeCell ref="A1:F1"/>
    <mergeCell ref="A35:F35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A1:AMA24"/>
  <sheetViews>
    <sheetView zoomScaleNormal="100" workbookViewId="0">
      <selection sqref="A1:K1"/>
    </sheetView>
  </sheetViews>
  <sheetFormatPr baseColWidth="10" defaultColWidth="8.5703125" defaultRowHeight="12.75"/>
  <cols>
    <col min="1" max="1" width="13.42578125" style="74" customWidth="1"/>
    <col min="2" max="10" width="8.5703125" style="74"/>
    <col min="11" max="11" width="10.28515625" style="74" customWidth="1"/>
    <col min="12" max="1015" width="8.5703125" style="1"/>
    <col min="1016" max="1024" width="8.85546875" customWidth="1"/>
  </cols>
  <sheetData>
    <row r="1" spans="1:16">
      <c r="A1" s="220" t="s">
        <v>208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</row>
    <row r="2" spans="1:16">
      <c r="A2" s="235"/>
      <c r="B2" s="233">
        <v>2019</v>
      </c>
      <c r="C2" s="233"/>
      <c r="D2" s="233"/>
      <c r="E2" s="233"/>
      <c r="F2" s="233"/>
      <c r="G2" s="233">
        <v>2020</v>
      </c>
      <c r="H2" s="233"/>
      <c r="I2" s="233"/>
      <c r="J2" s="233"/>
      <c r="K2" s="233"/>
    </row>
    <row r="3" spans="1:16">
      <c r="A3" s="235"/>
      <c r="B3" s="16" t="s">
        <v>209</v>
      </c>
      <c r="C3" s="16" t="s">
        <v>210</v>
      </c>
      <c r="D3" s="16" t="s">
        <v>211</v>
      </c>
      <c r="E3" s="16" t="s">
        <v>212</v>
      </c>
      <c r="F3" s="16" t="s">
        <v>213</v>
      </c>
      <c r="G3" s="16" t="s">
        <v>209</v>
      </c>
      <c r="H3" s="16" t="s">
        <v>210</v>
      </c>
      <c r="I3" s="16" t="s">
        <v>211</v>
      </c>
      <c r="J3" s="16" t="s">
        <v>212</v>
      </c>
      <c r="K3" s="16" t="s">
        <v>213</v>
      </c>
    </row>
    <row r="4" spans="1:16">
      <c r="A4" s="44" t="s">
        <v>114</v>
      </c>
      <c r="B4" s="73">
        <v>58.35</v>
      </c>
      <c r="C4" s="73">
        <v>58.74</v>
      </c>
      <c r="D4" s="73">
        <v>58.72</v>
      </c>
      <c r="E4" s="73">
        <v>58.74</v>
      </c>
      <c r="F4" s="73">
        <v>58.64</v>
      </c>
      <c r="G4" s="73" t="s">
        <v>214</v>
      </c>
      <c r="H4" s="73">
        <v>55.54</v>
      </c>
      <c r="I4" s="73">
        <v>57.83</v>
      </c>
      <c r="J4" s="73">
        <v>58.19</v>
      </c>
      <c r="K4" s="73">
        <v>57.435000000000002</v>
      </c>
      <c r="P4" s="87"/>
    </row>
    <row r="5" spans="1:16">
      <c r="A5" s="35" t="s">
        <v>215</v>
      </c>
      <c r="B5" s="71">
        <v>56.65</v>
      </c>
      <c r="C5" s="71">
        <v>57.04</v>
      </c>
      <c r="D5" s="71">
        <v>56.85</v>
      </c>
      <c r="E5" s="71">
        <v>56.63</v>
      </c>
      <c r="F5" s="71">
        <v>56.79</v>
      </c>
      <c r="G5" s="71">
        <v>56.3</v>
      </c>
      <c r="H5" s="71">
        <v>52.72</v>
      </c>
      <c r="I5" s="71">
        <v>55.77</v>
      </c>
      <c r="J5" s="71">
        <v>56.69</v>
      </c>
      <c r="K5" s="71">
        <v>55.37</v>
      </c>
      <c r="P5" s="87"/>
    </row>
    <row r="6" spans="1:16">
      <c r="A6" s="35" t="s">
        <v>216</v>
      </c>
      <c r="B6" s="71">
        <v>58.63</v>
      </c>
      <c r="C6" s="71">
        <v>59.17</v>
      </c>
      <c r="D6" s="71">
        <v>59.69</v>
      </c>
      <c r="E6" s="71">
        <v>59.31</v>
      </c>
      <c r="F6" s="71">
        <v>59.2</v>
      </c>
      <c r="G6" s="71">
        <v>58.72</v>
      </c>
      <c r="H6" s="71">
        <v>57.37</v>
      </c>
      <c r="I6" s="71">
        <v>57.95</v>
      </c>
      <c r="J6" s="71">
        <v>58.41</v>
      </c>
      <c r="K6" s="71">
        <v>58.112499999999997</v>
      </c>
      <c r="P6" s="87"/>
    </row>
    <row r="7" spans="1:16">
      <c r="A7" s="35" t="s">
        <v>217</v>
      </c>
      <c r="B7" s="71">
        <v>50.92</v>
      </c>
      <c r="C7" s="71">
        <v>50.37</v>
      </c>
      <c r="D7" s="71">
        <v>50.74</v>
      </c>
      <c r="E7" s="71">
        <v>50.77</v>
      </c>
      <c r="F7" s="71">
        <v>50.7</v>
      </c>
      <c r="G7" s="71">
        <v>50.95</v>
      </c>
      <c r="H7" s="71">
        <v>48.91</v>
      </c>
      <c r="I7" s="71">
        <v>50.05</v>
      </c>
      <c r="J7" s="71">
        <v>50.18</v>
      </c>
      <c r="K7" s="71">
        <v>50.022500000000001</v>
      </c>
      <c r="P7" s="87"/>
    </row>
    <row r="8" spans="1:16">
      <c r="A8" s="44" t="s">
        <v>113</v>
      </c>
      <c r="B8" s="73">
        <v>62.42</v>
      </c>
      <c r="C8" s="73">
        <v>65.83</v>
      </c>
      <c r="D8" s="73">
        <v>67.02</v>
      </c>
      <c r="E8" s="73">
        <v>62.37</v>
      </c>
      <c r="F8" s="73">
        <v>64.41</v>
      </c>
      <c r="G8" s="73">
        <v>60.31</v>
      </c>
      <c r="H8" s="73">
        <v>59.67</v>
      </c>
      <c r="I8" s="73">
        <v>64.67</v>
      </c>
      <c r="J8" s="73">
        <v>61.79</v>
      </c>
      <c r="K8" s="73">
        <v>61.61</v>
      </c>
      <c r="P8" s="87"/>
    </row>
    <row r="9" spans="1:16">
      <c r="A9" s="35" t="s">
        <v>218</v>
      </c>
      <c r="B9" s="71">
        <v>60.03</v>
      </c>
      <c r="C9" s="71">
        <v>60.21</v>
      </c>
      <c r="D9" s="71">
        <v>59.5</v>
      </c>
      <c r="E9" s="71">
        <v>60.65</v>
      </c>
      <c r="F9" s="71">
        <v>60.1</v>
      </c>
      <c r="G9" s="71">
        <v>59.77</v>
      </c>
      <c r="H9" s="71">
        <v>54.54</v>
      </c>
      <c r="I9" s="71">
        <v>56.78</v>
      </c>
      <c r="J9" s="71">
        <v>57.43</v>
      </c>
      <c r="K9" s="71">
        <v>57.13</v>
      </c>
      <c r="P9" s="87"/>
    </row>
    <row r="10" spans="1:16">
      <c r="A10" s="35" t="s">
        <v>219</v>
      </c>
      <c r="B10" s="71">
        <v>54.84</v>
      </c>
      <c r="C10" s="71">
        <v>54.46</v>
      </c>
      <c r="D10" s="71">
        <v>55.19</v>
      </c>
      <c r="E10" s="71">
        <v>55.73</v>
      </c>
      <c r="F10" s="71">
        <v>55.06</v>
      </c>
      <c r="G10" s="71">
        <v>54.37</v>
      </c>
      <c r="H10" s="71">
        <v>51.55</v>
      </c>
      <c r="I10" s="71">
        <v>55.21</v>
      </c>
      <c r="J10" s="71">
        <v>54.12</v>
      </c>
      <c r="K10" s="71">
        <v>53.8125</v>
      </c>
      <c r="P10" s="87"/>
    </row>
    <row r="11" spans="1:16">
      <c r="A11" s="35" t="s">
        <v>220</v>
      </c>
      <c r="B11" s="71">
        <v>53.81</v>
      </c>
      <c r="C11" s="71">
        <v>54.83</v>
      </c>
      <c r="D11" s="71">
        <v>55.35</v>
      </c>
      <c r="E11" s="71">
        <v>55.33</v>
      </c>
      <c r="F11" s="71">
        <v>54.83</v>
      </c>
      <c r="G11" s="71">
        <v>54.64</v>
      </c>
      <c r="H11" s="71">
        <v>51.84</v>
      </c>
      <c r="I11" s="71">
        <v>54.42</v>
      </c>
      <c r="J11" s="71">
        <v>54.21</v>
      </c>
      <c r="K11" s="71">
        <v>53.777500000000003</v>
      </c>
      <c r="P11" s="87"/>
    </row>
    <row r="12" spans="1:16">
      <c r="A12" s="35" t="s">
        <v>221</v>
      </c>
      <c r="B12" s="71">
        <v>58.62</v>
      </c>
      <c r="C12" s="71">
        <v>58.34</v>
      </c>
      <c r="D12" s="71">
        <v>58.41</v>
      </c>
      <c r="E12" s="71">
        <v>58.54</v>
      </c>
      <c r="F12" s="71">
        <v>58.48</v>
      </c>
      <c r="G12" s="71">
        <v>57.87</v>
      </c>
      <c r="H12" s="71">
        <v>54.8</v>
      </c>
      <c r="I12" s="71">
        <v>57.79</v>
      </c>
      <c r="J12" s="71">
        <v>58.59</v>
      </c>
      <c r="K12" s="71">
        <v>57.262500000000003</v>
      </c>
      <c r="P12" s="87"/>
    </row>
    <row r="13" spans="1:16">
      <c r="A13" s="35" t="s">
        <v>222</v>
      </c>
      <c r="B13" s="71">
        <v>61.38</v>
      </c>
      <c r="C13" s="71">
        <v>61.55</v>
      </c>
      <c r="D13" s="71">
        <v>61.72</v>
      </c>
      <c r="E13" s="71">
        <v>61.57</v>
      </c>
      <c r="F13" s="71">
        <v>61.56</v>
      </c>
      <c r="G13" s="71">
        <v>61.14</v>
      </c>
      <c r="H13" s="71">
        <v>58.53</v>
      </c>
      <c r="I13" s="71">
        <v>60.52</v>
      </c>
      <c r="J13" s="71">
        <v>61.16</v>
      </c>
      <c r="K13" s="71">
        <v>60.337499999999999</v>
      </c>
      <c r="P13" s="87"/>
    </row>
    <row r="14" spans="1:16">
      <c r="A14" s="35" t="s">
        <v>223</v>
      </c>
      <c r="B14" s="71">
        <v>57.53</v>
      </c>
      <c r="C14" s="71">
        <v>58.41</v>
      </c>
      <c r="D14" s="71">
        <v>58.42</v>
      </c>
      <c r="E14" s="71">
        <v>58.49</v>
      </c>
      <c r="F14" s="71">
        <v>58.21</v>
      </c>
      <c r="G14" s="71">
        <v>57.59</v>
      </c>
      <c r="H14" s="71">
        <v>55.45</v>
      </c>
      <c r="I14" s="71">
        <v>58.08</v>
      </c>
      <c r="J14" s="71">
        <v>57.56</v>
      </c>
      <c r="K14" s="71">
        <v>57.17</v>
      </c>
      <c r="P14" s="87"/>
    </row>
    <row r="15" spans="1:16">
      <c r="A15" s="35" t="s">
        <v>224</v>
      </c>
      <c r="B15" s="71">
        <v>55.65</v>
      </c>
      <c r="C15" s="71">
        <v>55.48</v>
      </c>
      <c r="D15" s="71">
        <v>55.78</v>
      </c>
      <c r="E15" s="71">
        <v>55.66</v>
      </c>
      <c r="F15" s="71">
        <v>55.64</v>
      </c>
      <c r="G15" s="71">
        <v>55.02</v>
      </c>
      <c r="H15" s="71">
        <v>52.86</v>
      </c>
      <c r="I15" s="71">
        <v>54.8</v>
      </c>
      <c r="J15" s="71">
        <v>54.92</v>
      </c>
      <c r="K15" s="71">
        <v>54.4</v>
      </c>
      <c r="P15" s="87"/>
    </row>
    <row r="16" spans="1:16">
      <c r="A16" s="35" t="s">
        <v>225</v>
      </c>
      <c r="B16" s="71">
        <v>52.88</v>
      </c>
      <c r="C16" s="71">
        <v>53.08</v>
      </c>
      <c r="D16" s="71">
        <v>53.48</v>
      </c>
      <c r="E16" s="71">
        <v>53.13</v>
      </c>
      <c r="F16" s="71">
        <v>53.14</v>
      </c>
      <c r="G16" s="71">
        <v>53.01</v>
      </c>
      <c r="H16" s="71">
        <v>51.01</v>
      </c>
      <c r="I16" s="71">
        <v>52.48</v>
      </c>
      <c r="J16" s="71">
        <v>52.3</v>
      </c>
      <c r="K16" s="71">
        <v>52.2</v>
      </c>
      <c r="P16" s="87"/>
    </row>
    <row r="17" spans="1:16">
      <c r="A17" s="35" t="s">
        <v>226</v>
      </c>
      <c r="B17" s="71">
        <v>62.71</v>
      </c>
      <c r="C17" s="71">
        <v>62.86</v>
      </c>
      <c r="D17" s="71">
        <v>62.37</v>
      </c>
      <c r="E17" s="71">
        <v>63.4</v>
      </c>
      <c r="F17" s="71">
        <v>62.83</v>
      </c>
      <c r="G17" s="71">
        <v>62.96</v>
      </c>
      <c r="H17" s="71">
        <v>60.48</v>
      </c>
      <c r="I17" s="71">
        <v>61.79</v>
      </c>
      <c r="J17" s="71">
        <v>63.33</v>
      </c>
      <c r="K17" s="71">
        <v>62.14</v>
      </c>
      <c r="P17" s="87"/>
    </row>
    <row r="18" spans="1:16">
      <c r="A18" s="35" t="s">
        <v>227</v>
      </c>
      <c r="B18" s="71">
        <v>58.67</v>
      </c>
      <c r="C18" s="71">
        <v>59.09</v>
      </c>
      <c r="D18" s="71">
        <v>59.08</v>
      </c>
      <c r="E18" s="71">
        <v>59.64</v>
      </c>
      <c r="F18" s="71">
        <v>59.12</v>
      </c>
      <c r="G18" s="71">
        <v>59.01</v>
      </c>
      <c r="H18" s="71">
        <v>56.88</v>
      </c>
      <c r="I18" s="71">
        <v>60.65</v>
      </c>
      <c r="J18" s="71">
        <v>58.81</v>
      </c>
      <c r="K18" s="71">
        <v>58.837499999999999</v>
      </c>
      <c r="P18" s="87"/>
    </row>
    <row r="19" spans="1:16">
      <c r="A19" s="35" t="s">
        <v>228</v>
      </c>
      <c r="B19" s="71">
        <v>57.76</v>
      </c>
      <c r="C19" s="71">
        <v>59.28</v>
      </c>
      <c r="D19" s="71">
        <v>58.86</v>
      </c>
      <c r="E19" s="71">
        <v>58.64</v>
      </c>
      <c r="F19" s="71">
        <v>58.63</v>
      </c>
      <c r="G19" s="71">
        <v>57.45</v>
      </c>
      <c r="H19" s="71">
        <v>55.74</v>
      </c>
      <c r="I19" s="71">
        <v>57.25</v>
      </c>
      <c r="J19" s="71">
        <v>58.07</v>
      </c>
      <c r="K19" s="71">
        <v>57.127499999999998</v>
      </c>
      <c r="P19" s="87"/>
    </row>
    <row r="20" spans="1:16">
      <c r="A20" s="35" t="s">
        <v>229</v>
      </c>
      <c r="B20" s="71">
        <v>56.6</v>
      </c>
      <c r="C20" s="71">
        <v>56.47</v>
      </c>
      <c r="D20" s="71">
        <v>55.85</v>
      </c>
      <c r="E20" s="71">
        <v>55.8</v>
      </c>
      <c r="F20" s="71">
        <v>56.18</v>
      </c>
      <c r="G20" s="71">
        <v>55.28</v>
      </c>
      <c r="H20" s="71">
        <v>53.7</v>
      </c>
      <c r="I20" s="71">
        <v>55.72</v>
      </c>
      <c r="J20" s="71">
        <v>55.5</v>
      </c>
      <c r="K20" s="71">
        <v>55.05</v>
      </c>
      <c r="P20" s="87"/>
    </row>
    <row r="21" spans="1:16">
      <c r="A21" s="35" t="s">
        <v>230</v>
      </c>
      <c r="B21" s="71">
        <v>59.52</v>
      </c>
      <c r="C21" s="71">
        <v>60.24</v>
      </c>
      <c r="D21" s="71">
        <v>59.08</v>
      </c>
      <c r="E21" s="71">
        <v>59.19</v>
      </c>
      <c r="F21" s="71">
        <v>59.51</v>
      </c>
      <c r="G21" s="71">
        <v>59.11</v>
      </c>
      <c r="H21" s="71">
        <v>56.79</v>
      </c>
      <c r="I21" s="71">
        <v>58.29</v>
      </c>
      <c r="J21" s="71">
        <v>59.41</v>
      </c>
      <c r="K21" s="71">
        <v>58.4</v>
      </c>
      <c r="P21" s="87"/>
    </row>
    <row r="22" spans="1:16">
      <c r="A22" s="35" t="s">
        <v>231</v>
      </c>
      <c r="B22" s="71">
        <v>57.35</v>
      </c>
      <c r="C22" s="71">
        <v>57.52</v>
      </c>
      <c r="D22" s="71">
        <v>58.63</v>
      </c>
      <c r="E22" s="71">
        <v>58.82</v>
      </c>
      <c r="F22" s="71">
        <v>58.08</v>
      </c>
      <c r="G22" s="71">
        <v>58.61</v>
      </c>
      <c r="H22" s="71">
        <v>55.03</v>
      </c>
      <c r="I22" s="71">
        <v>55.8</v>
      </c>
      <c r="J22" s="71">
        <v>56.05</v>
      </c>
      <c r="K22" s="71">
        <v>56.372500000000002</v>
      </c>
      <c r="P22" s="87"/>
    </row>
    <row r="23" spans="1:16">
      <c r="A23" s="35" t="s">
        <v>232</v>
      </c>
      <c r="B23" s="71">
        <v>63.33</v>
      </c>
      <c r="C23" s="71">
        <v>62.05</v>
      </c>
      <c r="D23" s="71">
        <v>58.41</v>
      </c>
      <c r="E23" s="71">
        <v>58.08</v>
      </c>
      <c r="F23" s="71">
        <v>60.46</v>
      </c>
      <c r="G23" s="71">
        <v>58.29</v>
      </c>
      <c r="H23" s="71">
        <v>61.15</v>
      </c>
      <c r="I23" s="71">
        <v>63.99</v>
      </c>
      <c r="J23" s="71">
        <v>65.540000000000006</v>
      </c>
      <c r="K23" s="71">
        <v>62.2425</v>
      </c>
      <c r="P23" s="87"/>
    </row>
    <row r="24" spans="1:16">
      <c r="A24" s="219" t="s">
        <v>173</v>
      </c>
      <c r="B24" s="219"/>
      <c r="C24" s="219"/>
      <c r="D24" s="219"/>
      <c r="E24" s="219"/>
      <c r="F24" s="219"/>
      <c r="G24" s="219"/>
      <c r="H24" s="219"/>
      <c r="I24" s="219"/>
      <c r="J24" s="219"/>
      <c r="K24" s="219"/>
    </row>
  </sheetData>
  <mergeCells count="5">
    <mergeCell ref="A1:K1"/>
    <mergeCell ref="A2:A3"/>
    <mergeCell ref="B2:F2"/>
    <mergeCell ref="G2:K2"/>
    <mergeCell ref="A24:K24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</sheetPr>
  <dimension ref="A1:AMJ34"/>
  <sheetViews>
    <sheetView zoomScaleNormal="100" workbookViewId="0">
      <selection sqref="A1:K1"/>
    </sheetView>
  </sheetViews>
  <sheetFormatPr baseColWidth="10" defaultColWidth="8.5703125" defaultRowHeight="12.75"/>
  <cols>
    <col min="1" max="1" width="16" style="74" customWidth="1"/>
    <col min="2" max="10" width="8.5703125" style="74"/>
    <col min="11" max="11" width="10.140625" style="74" customWidth="1"/>
    <col min="12" max="1024" width="8.5703125" style="74"/>
  </cols>
  <sheetData>
    <row r="1" spans="1:18">
      <c r="A1" s="220" t="s">
        <v>233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</row>
    <row r="2" spans="1:18">
      <c r="A2" s="235"/>
      <c r="B2" s="233">
        <v>2019</v>
      </c>
      <c r="C2" s="233"/>
      <c r="D2" s="233"/>
      <c r="E2" s="233"/>
      <c r="F2" s="233"/>
      <c r="G2" s="233">
        <v>2020</v>
      </c>
      <c r="H2" s="233"/>
      <c r="I2" s="233"/>
      <c r="J2" s="233"/>
      <c r="K2" s="233"/>
    </row>
    <row r="3" spans="1:18">
      <c r="A3" s="235"/>
      <c r="B3" s="16" t="s">
        <v>209</v>
      </c>
      <c r="C3" s="16" t="s">
        <v>210</v>
      </c>
      <c r="D3" s="16" t="s">
        <v>211</v>
      </c>
      <c r="E3" s="16" t="s">
        <v>212</v>
      </c>
      <c r="F3" s="16" t="s">
        <v>213</v>
      </c>
      <c r="G3" s="16" t="s">
        <v>209</v>
      </c>
      <c r="H3" s="16" t="s">
        <v>210</v>
      </c>
      <c r="I3" s="16" t="s">
        <v>211</v>
      </c>
      <c r="J3" s="16" t="s">
        <v>212</v>
      </c>
      <c r="K3" s="16" t="s">
        <v>213</v>
      </c>
    </row>
    <row r="4" spans="1:18">
      <c r="A4" s="44" t="s">
        <v>114</v>
      </c>
      <c r="B4" s="73">
        <v>49.78</v>
      </c>
      <c r="C4" s="73">
        <v>50.51</v>
      </c>
      <c r="D4" s="73">
        <v>50.54</v>
      </c>
      <c r="E4" s="73">
        <v>50.64</v>
      </c>
      <c r="F4" s="73">
        <v>50.37</v>
      </c>
      <c r="G4" s="73">
        <v>49.8</v>
      </c>
      <c r="H4" s="73">
        <v>47.03</v>
      </c>
      <c r="I4" s="73">
        <v>48.43</v>
      </c>
      <c r="J4" s="73">
        <v>48.81</v>
      </c>
      <c r="K4" s="73">
        <v>48.517499999999998</v>
      </c>
      <c r="M4" s="90"/>
      <c r="N4" s="91"/>
      <c r="O4" s="92"/>
      <c r="P4" s="93"/>
      <c r="Q4" s="93"/>
      <c r="R4" s="93"/>
    </row>
    <row r="5" spans="1:18">
      <c r="A5" s="35" t="s">
        <v>215</v>
      </c>
      <c r="B5" s="71">
        <v>44.71</v>
      </c>
      <c r="C5" s="71">
        <v>45.04</v>
      </c>
      <c r="D5" s="71">
        <v>44.45</v>
      </c>
      <c r="E5" s="71">
        <v>44.85</v>
      </c>
      <c r="F5" s="71">
        <v>44.76</v>
      </c>
      <c r="G5" s="71">
        <v>44.35</v>
      </c>
      <c r="H5" s="71">
        <v>41.48</v>
      </c>
      <c r="I5" s="71">
        <v>42.5</v>
      </c>
      <c r="J5" s="71">
        <v>43.8</v>
      </c>
      <c r="K5" s="71">
        <v>43.032499999999999</v>
      </c>
      <c r="M5" s="90"/>
      <c r="N5" s="94"/>
      <c r="O5" s="95"/>
      <c r="P5" s="93"/>
      <c r="Q5" s="93"/>
      <c r="R5" s="93"/>
    </row>
    <row r="6" spans="1:18">
      <c r="A6" s="35" t="s">
        <v>216</v>
      </c>
      <c r="B6" s="71">
        <v>52.48</v>
      </c>
      <c r="C6" s="71">
        <v>53.26</v>
      </c>
      <c r="D6" s="71">
        <v>53.9</v>
      </c>
      <c r="E6" s="71">
        <v>53.42</v>
      </c>
      <c r="F6" s="71">
        <v>53.27</v>
      </c>
      <c r="G6" s="71">
        <v>52.47</v>
      </c>
      <c r="H6" s="71">
        <v>50.61</v>
      </c>
      <c r="I6" s="71">
        <v>51.05</v>
      </c>
      <c r="J6" s="71">
        <v>51.11</v>
      </c>
      <c r="K6" s="71">
        <v>51.31</v>
      </c>
      <c r="M6" s="90"/>
      <c r="N6" s="94"/>
      <c r="O6" s="95"/>
      <c r="P6" s="93"/>
      <c r="Q6" s="93"/>
      <c r="R6" s="93"/>
    </row>
    <row r="7" spans="1:18">
      <c r="A7" s="35" t="s">
        <v>217</v>
      </c>
      <c r="B7" s="71">
        <v>43.27</v>
      </c>
      <c r="C7" s="71">
        <v>43.23</v>
      </c>
      <c r="D7" s="71">
        <v>43.41</v>
      </c>
      <c r="E7" s="71">
        <v>44.1</v>
      </c>
      <c r="F7" s="71">
        <v>43.5</v>
      </c>
      <c r="G7" s="71">
        <v>43.63</v>
      </c>
      <c r="H7" s="71">
        <v>41.84</v>
      </c>
      <c r="I7" s="71">
        <v>42.96</v>
      </c>
      <c r="J7" s="71">
        <v>43.41</v>
      </c>
      <c r="K7" s="71">
        <v>42.96</v>
      </c>
      <c r="M7" s="90"/>
      <c r="N7" s="94"/>
      <c r="O7" s="95"/>
      <c r="P7" s="93"/>
      <c r="Q7" s="93"/>
      <c r="R7" s="93"/>
    </row>
    <row r="8" spans="1:18">
      <c r="A8" s="44" t="s">
        <v>113</v>
      </c>
      <c r="B8" s="73">
        <v>51.77</v>
      </c>
      <c r="C8" s="73">
        <v>57.84</v>
      </c>
      <c r="D8" s="73">
        <v>61.54</v>
      </c>
      <c r="E8" s="73">
        <v>56.19</v>
      </c>
      <c r="F8" s="73">
        <v>56.84</v>
      </c>
      <c r="G8" s="73">
        <v>49.34</v>
      </c>
      <c r="H8" s="73">
        <v>50.16</v>
      </c>
      <c r="I8" s="73">
        <v>56.08</v>
      </c>
      <c r="J8" s="73">
        <v>51.08</v>
      </c>
      <c r="K8" s="73">
        <v>51.664999999999999</v>
      </c>
      <c r="M8" s="90"/>
      <c r="N8" s="94"/>
      <c r="O8" s="95"/>
      <c r="P8" s="93"/>
      <c r="Q8" s="93"/>
      <c r="R8" s="93"/>
    </row>
    <row r="9" spans="1:18">
      <c r="A9" s="35" t="s">
        <v>218</v>
      </c>
      <c r="B9" s="71">
        <v>47.41</v>
      </c>
      <c r="C9" s="71">
        <v>47.56</v>
      </c>
      <c r="D9" s="71">
        <v>46.89</v>
      </c>
      <c r="E9" s="71">
        <v>49.26</v>
      </c>
      <c r="F9" s="71">
        <v>47.78</v>
      </c>
      <c r="G9" s="71">
        <v>48.54</v>
      </c>
      <c r="H9" s="71">
        <v>42.78</v>
      </c>
      <c r="I9" s="71">
        <v>42.57</v>
      </c>
      <c r="J9" s="71">
        <v>42.95</v>
      </c>
      <c r="K9" s="71">
        <v>44.21</v>
      </c>
      <c r="M9" s="90"/>
      <c r="N9" s="94"/>
      <c r="O9" s="95"/>
      <c r="P9" s="93"/>
      <c r="Q9" s="93"/>
      <c r="R9" s="93"/>
    </row>
    <row r="10" spans="1:18">
      <c r="A10" s="35" t="s">
        <v>219</v>
      </c>
      <c r="B10" s="71">
        <v>48.15</v>
      </c>
      <c r="C10" s="71">
        <v>49.55</v>
      </c>
      <c r="D10" s="71">
        <v>50.37</v>
      </c>
      <c r="E10" s="71">
        <v>49.5</v>
      </c>
      <c r="F10" s="71">
        <v>49.4</v>
      </c>
      <c r="G10" s="71">
        <v>48.34</v>
      </c>
      <c r="H10" s="71">
        <v>44.46</v>
      </c>
      <c r="I10" s="71">
        <v>48.58</v>
      </c>
      <c r="J10" s="71">
        <v>47.74</v>
      </c>
      <c r="K10" s="71">
        <v>47.28</v>
      </c>
      <c r="M10" s="90"/>
      <c r="N10" s="94"/>
      <c r="O10" s="95"/>
      <c r="P10" s="93"/>
      <c r="Q10" s="93"/>
      <c r="R10" s="93"/>
    </row>
    <row r="11" spans="1:18">
      <c r="A11" s="35" t="s">
        <v>220</v>
      </c>
      <c r="B11" s="71">
        <v>47.13</v>
      </c>
      <c r="C11" s="71">
        <v>48.39</v>
      </c>
      <c r="D11" s="71">
        <v>49.16</v>
      </c>
      <c r="E11" s="71">
        <v>49.13</v>
      </c>
      <c r="F11" s="71">
        <v>48.45</v>
      </c>
      <c r="G11" s="71">
        <v>48.19</v>
      </c>
      <c r="H11" s="71">
        <v>45.43</v>
      </c>
      <c r="I11" s="71">
        <v>47.62</v>
      </c>
      <c r="J11" s="71">
        <v>47.91</v>
      </c>
      <c r="K11" s="71">
        <v>47.287500000000001</v>
      </c>
      <c r="M11" s="90"/>
      <c r="N11" s="94"/>
      <c r="O11" s="95"/>
      <c r="P11" s="93"/>
      <c r="Q11" s="93"/>
      <c r="R11" s="93"/>
    </row>
    <row r="12" spans="1:18">
      <c r="A12" s="35" t="s">
        <v>221</v>
      </c>
      <c r="B12" s="71">
        <v>49.39</v>
      </c>
      <c r="C12" s="71">
        <v>48.76</v>
      </c>
      <c r="D12" s="71">
        <v>49.01</v>
      </c>
      <c r="E12" s="71">
        <v>48.85</v>
      </c>
      <c r="F12" s="71">
        <v>49</v>
      </c>
      <c r="G12" s="71">
        <v>47.39</v>
      </c>
      <c r="H12" s="71">
        <v>45.57</v>
      </c>
      <c r="I12" s="71">
        <v>47.19</v>
      </c>
      <c r="J12" s="71">
        <v>48.4</v>
      </c>
      <c r="K12" s="71">
        <v>47.137500000000003</v>
      </c>
      <c r="M12" s="90"/>
      <c r="N12" s="91"/>
      <c r="O12" s="92"/>
      <c r="P12" s="93"/>
      <c r="Q12" s="93"/>
      <c r="R12" s="93"/>
    </row>
    <row r="13" spans="1:18">
      <c r="A13" s="35" t="s">
        <v>222</v>
      </c>
      <c r="B13" s="71">
        <v>54.24</v>
      </c>
      <c r="C13" s="71">
        <v>54.68</v>
      </c>
      <c r="D13" s="71">
        <v>55.01</v>
      </c>
      <c r="E13" s="71">
        <v>55.14</v>
      </c>
      <c r="F13" s="71">
        <v>54.77</v>
      </c>
      <c r="G13" s="71">
        <v>54.62</v>
      </c>
      <c r="H13" s="71">
        <v>51.05</v>
      </c>
      <c r="I13" s="71">
        <v>52.52</v>
      </c>
      <c r="J13" s="71">
        <v>52.68</v>
      </c>
      <c r="K13" s="71">
        <v>52.717500000000001</v>
      </c>
      <c r="M13" s="90"/>
      <c r="N13" s="94"/>
      <c r="O13" s="95"/>
      <c r="P13" s="93"/>
      <c r="Q13" s="93"/>
      <c r="R13" s="93"/>
    </row>
    <row r="14" spans="1:18">
      <c r="A14" s="35" t="s">
        <v>234</v>
      </c>
      <c r="B14" s="71">
        <v>49.41</v>
      </c>
      <c r="C14" s="71">
        <v>50.06</v>
      </c>
      <c r="D14" s="71">
        <v>50.3</v>
      </c>
      <c r="E14" s="71">
        <v>50.22</v>
      </c>
      <c r="F14" s="71">
        <v>50</v>
      </c>
      <c r="G14" s="71">
        <v>49.3</v>
      </c>
      <c r="H14" s="71">
        <v>46.17</v>
      </c>
      <c r="I14" s="71">
        <v>48.06</v>
      </c>
      <c r="J14" s="71">
        <v>48.14</v>
      </c>
      <c r="K14" s="71">
        <v>47.917499999999997</v>
      </c>
      <c r="M14" s="90"/>
      <c r="N14" s="94"/>
      <c r="O14" s="95"/>
      <c r="P14" s="93"/>
      <c r="Q14" s="93"/>
      <c r="R14" s="93"/>
    </row>
    <row r="15" spans="1:18">
      <c r="A15" s="35" t="s">
        <v>224</v>
      </c>
      <c r="B15" s="71">
        <v>43.12</v>
      </c>
      <c r="C15" s="71">
        <v>44.13</v>
      </c>
      <c r="D15" s="71">
        <v>44.8</v>
      </c>
      <c r="E15" s="71">
        <v>42.59</v>
      </c>
      <c r="F15" s="71">
        <v>43.66</v>
      </c>
      <c r="G15" s="71">
        <v>42.04</v>
      </c>
      <c r="H15" s="71">
        <v>41.56</v>
      </c>
      <c r="I15" s="71">
        <v>43.36</v>
      </c>
      <c r="J15" s="71">
        <v>43.21</v>
      </c>
      <c r="K15" s="71">
        <v>42.542499999999997</v>
      </c>
      <c r="M15" s="90"/>
      <c r="N15" s="94"/>
      <c r="O15" s="95"/>
      <c r="P15" s="93"/>
      <c r="Q15" s="93"/>
      <c r="R15" s="93"/>
    </row>
    <row r="16" spans="1:18">
      <c r="A16" s="35" t="s">
        <v>225</v>
      </c>
      <c r="B16" s="71">
        <v>46.28</v>
      </c>
      <c r="C16" s="71">
        <v>47.07</v>
      </c>
      <c r="D16" s="71">
        <v>47.33</v>
      </c>
      <c r="E16" s="71">
        <v>46.89</v>
      </c>
      <c r="F16" s="71">
        <v>46.9</v>
      </c>
      <c r="G16" s="71">
        <v>46.31</v>
      </c>
      <c r="H16" s="71">
        <v>44.91</v>
      </c>
      <c r="I16" s="71">
        <v>46.28</v>
      </c>
      <c r="J16" s="71">
        <v>46.2</v>
      </c>
      <c r="K16" s="71">
        <v>45.924999999999997</v>
      </c>
      <c r="M16" s="90"/>
      <c r="N16" s="94"/>
      <c r="O16" s="95"/>
      <c r="P16" s="93"/>
      <c r="Q16" s="93"/>
      <c r="R16" s="93"/>
    </row>
    <row r="17" spans="1:18">
      <c r="A17" s="35" t="s">
        <v>226</v>
      </c>
      <c r="B17" s="71">
        <v>55.37</v>
      </c>
      <c r="C17" s="71">
        <v>56.23</v>
      </c>
      <c r="D17" s="71">
        <v>55.97</v>
      </c>
      <c r="E17" s="71">
        <v>57.06</v>
      </c>
      <c r="F17" s="71">
        <v>56.16</v>
      </c>
      <c r="G17" s="71">
        <v>56.28</v>
      </c>
      <c r="H17" s="71">
        <v>52.85</v>
      </c>
      <c r="I17" s="71">
        <v>53.6</v>
      </c>
      <c r="J17" s="71">
        <v>54.76</v>
      </c>
      <c r="K17" s="71">
        <v>54.372500000000002</v>
      </c>
      <c r="M17" s="90"/>
      <c r="N17" s="94"/>
      <c r="O17" s="95"/>
      <c r="P17" s="93"/>
      <c r="Q17" s="93"/>
      <c r="R17" s="93"/>
    </row>
    <row r="18" spans="1:18">
      <c r="A18" s="35" t="s">
        <v>227</v>
      </c>
      <c r="B18" s="71">
        <v>49.8</v>
      </c>
      <c r="C18" s="71">
        <v>51.2</v>
      </c>
      <c r="D18" s="71">
        <v>50.71</v>
      </c>
      <c r="E18" s="71">
        <v>50.06</v>
      </c>
      <c r="F18" s="71">
        <v>50.44</v>
      </c>
      <c r="G18" s="71">
        <v>49.3</v>
      </c>
      <c r="H18" s="71">
        <v>47.99</v>
      </c>
      <c r="I18" s="71">
        <v>50.22</v>
      </c>
      <c r="J18" s="71">
        <v>49.75</v>
      </c>
      <c r="K18" s="71">
        <v>49.314999999999998</v>
      </c>
      <c r="M18" s="90"/>
      <c r="N18" s="94"/>
      <c r="O18" s="95"/>
      <c r="P18" s="93"/>
      <c r="Q18" s="93"/>
      <c r="R18" s="93"/>
    </row>
    <row r="19" spans="1:18">
      <c r="A19" s="35" t="s">
        <v>228</v>
      </c>
      <c r="B19" s="71">
        <v>53.03</v>
      </c>
      <c r="C19" s="71">
        <v>54.79</v>
      </c>
      <c r="D19" s="71">
        <v>54.04</v>
      </c>
      <c r="E19" s="71">
        <v>53.35</v>
      </c>
      <c r="F19" s="71">
        <v>53.8</v>
      </c>
      <c r="G19" s="71">
        <v>52.54</v>
      </c>
      <c r="H19" s="71">
        <v>50.12</v>
      </c>
      <c r="I19" s="71">
        <v>51.56</v>
      </c>
      <c r="J19" s="71">
        <v>51.3</v>
      </c>
      <c r="K19" s="71">
        <v>51.38</v>
      </c>
      <c r="M19" s="90"/>
      <c r="N19" s="94"/>
      <c r="O19" s="95"/>
      <c r="P19" s="93"/>
      <c r="Q19" s="93"/>
      <c r="R19" s="93"/>
    </row>
    <row r="20" spans="1:18">
      <c r="A20" s="35" t="s">
        <v>229</v>
      </c>
      <c r="B20" s="71">
        <v>51.16</v>
      </c>
      <c r="C20" s="71">
        <v>51.59</v>
      </c>
      <c r="D20" s="71">
        <v>50.67</v>
      </c>
      <c r="E20" s="71">
        <v>50.73</v>
      </c>
      <c r="F20" s="71">
        <v>51.04</v>
      </c>
      <c r="G20" s="71">
        <v>50.46</v>
      </c>
      <c r="H20" s="71">
        <v>48.8</v>
      </c>
      <c r="I20" s="71">
        <v>49.95</v>
      </c>
      <c r="J20" s="71">
        <v>49.97</v>
      </c>
      <c r="K20" s="71">
        <v>49.795000000000002</v>
      </c>
      <c r="M20" s="90"/>
      <c r="N20" s="94"/>
      <c r="O20" s="95"/>
      <c r="P20" s="93"/>
      <c r="Q20" s="93"/>
      <c r="R20" s="93"/>
    </row>
    <row r="21" spans="1:18">
      <c r="A21" s="35" t="s">
        <v>230</v>
      </c>
      <c r="B21" s="71">
        <v>52.91</v>
      </c>
      <c r="C21" s="71">
        <v>54.3</v>
      </c>
      <c r="D21" s="71">
        <v>53.77</v>
      </c>
      <c r="E21" s="71">
        <v>53.34</v>
      </c>
      <c r="F21" s="71">
        <v>53.58</v>
      </c>
      <c r="G21" s="71">
        <v>52.48</v>
      </c>
      <c r="H21" s="71">
        <v>51.05</v>
      </c>
      <c r="I21" s="71">
        <v>51.58</v>
      </c>
      <c r="J21" s="71">
        <v>53.26</v>
      </c>
      <c r="K21" s="71">
        <v>52.092500000000001</v>
      </c>
      <c r="M21" s="90"/>
      <c r="N21" s="94"/>
      <c r="O21" s="95"/>
      <c r="P21" s="93"/>
      <c r="Q21" s="90"/>
      <c r="R21" s="93"/>
    </row>
    <row r="22" spans="1:18">
      <c r="A22" s="35" t="s">
        <v>231</v>
      </c>
      <c r="B22" s="71">
        <v>44.55</v>
      </c>
      <c r="C22" s="71">
        <v>43.36</v>
      </c>
      <c r="D22" s="71">
        <v>41.77</v>
      </c>
      <c r="E22" s="71">
        <v>42.59</v>
      </c>
      <c r="F22" s="71">
        <v>43.07</v>
      </c>
      <c r="G22" s="71">
        <v>44.61</v>
      </c>
      <c r="H22" s="71">
        <v>43.86</v>
      </c>
      <c r="I22" s="71">
        <v>40.659999999999997</v>
      </c>
      <c r="J22" s="71">
        <v>41.07</v>
      </c>
      <c r="K22" s="71">
        <v>42.55</v>
      </c>
      <c r="M22" s="90"/>
      <c r="N22" s="93"/>
      <c r="O22" s="93"/>
      <c r="P22" s="93"/>
      <c r="Q22" s="93"/>
      <c r="R22" s="93"/>
    </row>
    <row r="23" spans="1:18">
      <c r="A23" s="35" t="s">
        <v>232</v>
      </c>
      <c r="B23" s="71">
        <v>46.91</v>
      </c>
      <c r="C23" s="71">
        <v>45.79</v>
      </c>
      <c r="D23" s="71">
        <v>41.48</v>
      </c>
      <c r="E23" s="71">
        <v>42.51</v>
      </c>
      <c r="F23" s="71">
        <v>44.17</v>
      </c>
      <c r="G23" s="71">
        <v>44.83</v>
      </c>
      <c r="H23" s="71">
        <v>46.86</v>
      </c>
      <c r="I23" s="71">
        <v>48.55</v>
      </c>
      <c r="J23" s="71">
        <v>49.93</v>
      </c>
      <c r="K23" s="71">
        <v>47.542499999999997</v>
      </c>
      <c r="M23" s="90"/>
      <c r="N23" s="93"/>
      <c r="O23" s="93"/>
      <c r="P23" s="93"/>
      <c r="Q23" s="93"/>
      <c r="R23" s="93"/>
    </row>
    <row r="24" spans="1:18">
      <c r="A24" s="219" t="s">
        <v>173</v>
      </c>
      <c r="B24" s="219"/>
      <c r="C24" s="219"/>
      <c r="D24" s="219"/>
      <c r="E24" s="219"/>
      <c r="F24" s="219"/>
      <c r="G24" s="219"/>
      <c r="H24" s="219"/>
      <c r="I24" s="219"/>
      <c r="J24" s="219"/>
      <c r="K24" s="219"/>
    </row>
    <row r="34" spans="12:12">
      <c r="L34" s="74" t="s">
        <v>214</v>
      </c>
    </row>
  </sheetData>
  <mergeCells count="5">
    <mergeCell ref="A1:K1"/>
    <mergeCell ref="A2:A3"/>
    <mergeCell ref="B2:F2"/>
    <mergeCell ref="G2:K2"/>
    <mergeCell ref="A24:K24"/>
  </mergeCells>
  <printOptions horizontalCentered="1"/>
  <pageMargins left="0.39374999999999999" right="0.39374999999999999" top="0.59027777777777801" bottom="0.59027777777777801" header="0.51180555555555496" footer="0.51180555555555496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/>
  </sheetPr>
  <dimension ref="A1:AMJ30"/>
  <sheetViews>
    <sheetView zoomScaleNormal="100" workbookViewId="0">
      <selection sqref="A1:J1"/>
    </sheetView>
  </sheetViews>
  <sheetFormatPr baseColWidth="10" defaultColWidth="8.5703125" defaultRowHeight="12.75"/>
  <cols>
    <col min="1" max="1" width="13.28515625" style="74" customWidth="1"/>
    <col min="2" max="1024" width="8.5703125" style="74"/>
  </cols>
  <sheetData>
    <row r="1" spans="1:10">
      <c r="A1" s="220" t="s">
        <v>235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0">
      <c r="A2" s="231"/>
      <c r="B2" s="229" t="s">
        <v>236</v>
      </c>
      <c r="C2" s="229"/>
      <c r="D2" s="229"/>
      <c r="E2" s="229" t="s">
        <v>237</v>
      </c>
      <c r="F2" s="229"/>
      <c r="G2" s="229"/>
      <c r="H2" s="229" t="s">
        <v>238</v>
      </c>
      <c r="I2" s="229"/>
      <c r="J2" s="229"/>
    </row>
    <row r="3" spans="1:10" ht="22.5">
      <c r="A3" s="231"/>
      <c r="B3" s="25">
        <v>2019</v>
      </c>
      <c r="C3" s="25">
        <v>2020</v>
      </c>
      <c r="D3" s="25" t="s">
        <v>239</v>
      </c>
      <c r="E3" s="25">
        <v>2019</v>
      </c>
      <c r="F3" s="25">
        <v>2020</v>
      </c>
      <c r="G3" s="25" t="s">
        <v>239</v>
      </c>
      <c r="H3" s="25">
        <v>2019</v>
      </c>
      <c r="I3" s="25">
        <v>2020</v>
      </c>
      <c r="J3" s="25" t="s">
        <v>239</v>
      </c>
    </row>
    <row r="4" spans="1:10">
      <c r="A4" s="44" t="s">
        <v>240</v>
      </c>
      <c r="B4" s="68">
        <v>64.406575558412896</v>
      </c>
      <c r="C4" s="68">
        <v>61.61</v>
      </c>
      <c r="D4" s="68">
        <f t="shared" ref="D4:D18" si="0">C4-B4</f>
        <v>-2.7965755584128971</v>
      </c>
      <c r="E4" s="68">
        <v>56.843568747188499</v>
      </c>
      <c r="F4" s="68">
        <v>51.664999999999999</v>
      </c>
      <c r="G4" s="68">
        <f t="shared" ref="G4:G18" si="1">F4-E4</f>
        <v>-5.1785687471884998</v>
      </c>
      <c r="H4" s="68">
        <v>11.7426004187495</v>
      </c>
      <c r="I4" s="68">
        <v>16.14</v>
      </c>
      <c r="J4" s="68">
        <f t="shared" ref="J4:J18" si="2">I4-H4</f>
        <v>4.3973995812505002</v>
      </c>
    </row>
    <row r="5" spans="1:10">
      <c r="A5" s="96" t="s">
        <v>241</v>
      </c>
      <c r="B5" s="69">
        <v>20.156597638199599</v>
      </c>
      <c r="C5" s="69">
        <v>16.495000000000001</v>
      </c>
      <c r="D5" s="69">
        <f t="shared" si="0"/>
        <v>-3.6615976381995985</v>
      </c>
      <c r="E5" s="69">
        <v>11.028153345884</v>
      </c>
      <c r="F5" s="69">
        <v>7.1124999999999998</v>
      </c>
      <c r="G5" s="69">
        <f t="shared" si="1"/>
        <v>-3.9156533458840004</v>
      </c>
      <c r="H5" s="69">
        <v>45.287624708129897</v>
      </c>
      <c r="I5" s="69">
        <v>56.967500000000001</v>
      </c>
      <c r="J5" s="69">
        <f t="shared" si="2"/>
        <v>11.679875291870104</v>
      </c>
    </row>
    <row r="6" spans="1:10">
      <c r="A6" s="96" t="s">
        <v>242</v>
      </c>
      <c r="B6" s="69">
        <v>65.5649763574107</v>
      </c>
      <c r="C6" s="69">
        <v>52.02</v>
      </c>
      <c r="D6" s="69">
        <f t="shared" si="0"/>
        <v>-13.544976357410697</v>
      </c>
      <c r="E6" s="69">
        <v>48.9108103701288</v>
      </c>
      <c r="F6" s="69">
        <v>32.340000000000003</v>
      </c>
      <c r="G6" s="69">
        <f t="shared" si="1"/>
        <v>-16.570810370128797</v>
      </c>
      <c r="H6" s="69">
        <v>25.401009673969799</v>
      </c>
      <c r="I6" s="69">
        <v>38.35</v>
      </c>
      <c r="J6" s="69">
        <f t="shared" si="2"/>
        <v>12.948990326030202</v>
      </c>
    </row>
    <row r="7" spans="1:10">
      <c r="A7" s="96" t="s">
        <v>243</v>
      </c>
      <c r="B7" s="69">
        <v>87.252233302813593</v>
      </c>
      <c r="C7" s="69">
        <v>84.375</v>
      </c>
      <c r="D7" s="69">
        <f t="shared" si="0"/>
        <v>-2.8772333028135932</v>
      </c>
      <c r="E7" s="69">
        <v>78.119642105932996</v>
      </c>
      <c r="F7" s="69">
        <v>71.657499999999999</v>
      </c>
      <c r="G7" s="69">
        <f t="shared" si="1"/>
        <v>-6.4621421059329975</v>
      </c>
      <c r="H7" s="69">
        <v>10.4668853176348</v>
      </c>
      <c r="I7" s="69">
        <v>15.11</v>
      </c>
      <c r="J7" s="69">
        <f t="shared" si="2"/>
        <v>4.6431146823651996</v>
      </c>
    </row>
    <row r="8" spans="1:10">
      <c r="A8" s="96" t="s">
        <v>244</v>
      </c>
      <c r="B8" s="69">
        <v>31.390943368863802</v>
      </c>
      <c r="C8" s="69">
        <v>31.752500000000001</v>
      </c>
      <c r="D8" s="69">
        <f t="shared" si="0"/>
        <v>0.36155663113619951</v>
      </c>
      <c r="E8" s="69">
        <v>28.4164793464337</v>
      </c>
      <c r="F8" s="69">
        <v>28.127500000000001</v>
      </c>
      <c r="G8" s="69">
        <f t="shared" si="1"/>
        <v>-0.28897934643369894</v>
      </c>
      <c r="H8" s="69">
        <v>9.48</v>
      </c>
      <c r="I8" s="69">
        <v>11.4</v>
      </c>
      <c r="J8" s="69">
        <f t="shared" si="2"/>
        <v>1.92</v>
      </c>
    </row>
    <row r="9" spans="1:10" ht="12" customHeight="1">
      <c r="A9" s="75" t="s">
        <v>103</v>
      </c>
      <c r="B9" s="97">
        <v>69.491375976176997</v>
      </c>
      <c r="C9" s="97">
        <v>66.364999999999995</v>
      </c>
      <c r="D9" s="97">
        <f t="shared" si="0"/>
        <v>-3.1263759761770018</v>
      </c>
      <c r="E9" s="97">
        <v>62.337454134461403</v>
      </c>
      <c r="F9" s="97">
        <v>56.427500000000002</v>
      </c>
      <c r="G9" s="97">
        <f t="shared" si="1"/>
        <v>-5.9099541344614011</v>
      </c>
      <c r="H9" s="97">
        <v>10.2946901557512</v>
      </c>
      <c r="I9" s="97">
        <v>14.97</v>
      </c>
      <c r="J9" s="97">
        <f t="shared" si="2"/>
        <v>4.675309844248801</v>
      </c>
    </row>
    <row r="10" spans="1:10" ht="12" customHeight="1">
      <c r="A10" s="96" t="s">
        <v>241</v>
      </c>
      <c r="B10" s="69">
        <v>20.6168495135583</v>
      </c>
      <c r="C10" s="69">
        <v>22.942499999999999</v>
      </c>
      <c r="D10" s="69">
        <f t="shared" si="0"/>
        <v>2.3256504864416989</v>
      </c>
      <c r="E10" s="69">
        <v>12.5936659076796</v>
      </c>
      <c r="F10" s="69">
        <v>10.3025</v>
      </c>
      <c r="G10" s="69">
        <f t="shared" si="1"/>
        <v>-2.2911659076796003</v>
      </c>
      <c r="H10" s="69">
        <v>38.9156626506024</v>
      </c>
      <c r="I10" s="69">
        <v>53.29</v>
      </c>
      <c r="J10" s="69">
        <f t="shared" si="2"/>
        <v>14.374337349397599</v>
      </c>
    </row>
    <row r="11" spans="1:10" ht="12" customHeight="1">
      <c r="A11" s="96" t="s">
        <v>242</v>
      </c>
      <c r="B11" s="69">
        <v>69.460250104478106</v>
      </c>
      <c r="C11" s="69">
        <v>56.87</v>
      </c>
      <c r="D11" s="69">
        <f t="shared" si="0"/>
        <v>-12.590250104478109</v>
      </c>
      <c r="E11" s="69">
        <v>52.727681872247402</v>
      </c>
      <c r="F11" s="69">
        <v>37.322499999999998</v>
      </c>
      <c r="G11" s="69">
        <f t="shared" si="1"/>
        <v>-15.405181872247404</v>
      </c>
      <c r="H11" s="69">
        <v>24.089415467209701</v>
      </c>
      <c r="I11" s="69">
        <v>34.5</v>
      </c>
      <c r="J11" s="69">
        <f t="shared" si="2"/>
        <v>10.410584532790299</v>
      </c>
    </row>
    <row r="12" spans="1:10" ht="12" customHeight="1">
      <c r="A12" s="96" t="s">
        <v>243</v>
      </c>
      <c r="B12" s="69">
        <v>91.642250118032607</v>
      </c>
      <c r="C12" s="69">
        <v>88.332499999999996</v>
      </c>
      <c r="D12" s="69">
        <f t="shared" si="0"/>
        <v>-3.3097501180326105</v>
      </c>
      <c r="E12" s="69">
        <v>83.476476796178503</v>
      </c>
      <c r="F12" s="69">
        <v>75.842500000000001</v>
      </c>
      <c r="G12" s="69">
        <f t="shared" si="1"/>
        <v>-7.6339767961785014</v>
      </c>
      <c r="H12" s="69">
        <v>8.9104897700970902</v>
      </c>
      <c r="I12" s="69">
        <v>14.147500000000001</v>
      </c>
      <c r="J12" s="69">
        <f t="shared" si="2"/>
        <v>5.2370102299029107</v>
      </c>
    </row>
    <row r="13" spans="1:10" ht="12" customHeight="1">
      <c r="A13" s="96" t="s">
        <v>244</v>
      </c>
      <c r="B13" s="69">
        <v>36.098140595394803</v>
      </c>
      <c r="C13" s="69">
        <v>35.369999999999997</v>
      </c>
      <c r="D13" s="69">
        <f t="shared" si="0"/>
        <v>-0.72814059539480525</v>
      </c>
      <c r="E13" s="69">
        <v>32.864896110986201</v>
      </c>
      <c r="F13" s="69">
        <v>32.342500000000001</v>
      </c>
      <c r="G13" s="69">
        <f t="shared" si="1"/>
        <v>-0.52239611098620031</v>
      </c>
      <c r="H13" s="69">
        <v>8.9568172517481308</v>
      </c>
      <c r="I13" s="69">
        <v>8.5675000000000008</v>
      </c>
      <c r="J13" s="69">
        <f t="shared" si="2"/>
        <v>-0.38931725174813003</v>
      </c>
    </row>
    <row r="14" spans="1:10" ht="12" customHeight="1">
      <c r="A14" s="75" t="s">
        <v>104</v>
      </c>
      <c r="B14" s="97">
        <v>59.390235704880602</v>
      </c>
      <c r="C14" s="97">
        <v>56.914999999999999</v>
      </c>
      <c r="D14" s="97">
        <f t="shared" si="0"/>
        <v>-2.4752357048806033</v>
      </c>
      <c r="E14" s="97">
        <v>51.423086504205202</v>
      </c>
      <c r="F14" s="97">
        <v>46.962499999999999</v>
      </c>
      <c r="G14" s="97">
        <f t="shared" si="1"/>
        <v>-4.4605865042052031</v>
      </c>
      <c r="H14" s="97">
        <v>13.414914263458</v>
      </c>
      <c r="I14" s="97">
        <v>17.489999999999998</v>
      </c>
      <c r="J14" s="97">
        <f t="shared" si="2"/>
        <v>4.0750857365419986</v>
      </c>
    </row>
    <row r="15" spans="1:10" ht="12" customHeight="1">
      <c r="A15" s="96" t="s">
        <v>241</v>
      </c>
      <c r="B15" s="69">
        <v>19.664438443490202</v>
      </c>
      <c r="C15" s="69">
        <v>9.61</v>
      </c>
      <c r="D15" s="69">
        <f t="shared" si="0"/>
        <v>-10.054438443490202</v>
      </c>
      <c r="E15" s="69">
        <v>9.3541104077205706</v>
      </c>
      <c r="F15" s="69">
        <v>3.7</v>
      </c>
      <c r="G15" s="69">
        <f t="shared" si="1"/>
        <v>-5.6541104077205704</v>
      </c>
      <c r="H15" s="69">
        <v>52.431337235479504</v>
      </c>
      <c r="I15" s="69">
        <v>61.677500000000002</v>
      </c>
      <c r="J15" s="69">
        <f t="shared" si="2"/>
        <v>9.2461627645204985</v>
      </c>
    </row>
    <row r="16" spans="1:10" ht="12" customHeight="1">
      <c r="A16" s="96" t="s">
        <v>242</v>
      </c>
      <c r="B16" s="69">
        <v>61.555768785362098</v>
      </c>
      <c r="C16" s="69">
        <v>46.977499999999999</v>
      </c>
      <c r="D16" s="69">
        <f t="shared" si="0"/>
        <v>-14.578268785362098</v>
      </c>
      <c r="E16" s="69">
        <v>44.982298249677399</v>
      </c>
      <c r="F16" s="69">
        <v>27.1675</v>
      </c>
      <c r="G16" s="69">
        <f t="shared" si="1"/>
        <v>-17.814798249677398</v>
      </c>
      <c r="H16" s="69">
        <v>26.924317351107302</v>
      </c>
      <c r="I16" s="69">
        <v>42.772500000000001</v>
      </c>
      <c r="J16" s="69">
        <f t="shared" si="2"/>
        <v>15.848182648892699</v>
      </c>
    </row>
    <row r="17" spans="1:10" ht="12" customHeight="1">
      <c r="A17" s="96" t="s">
        <v>243</v>
      </c>
      <c r="B17" s="69">
        <v>82.698657909046105</v>
      </c>
      <c r="C17" s="69">
        <v>80.272499999999994</v>
      </c>
      <c r="D17" s="69">
        <f t="shared" si="0"/>
        <v>-2.4261579090461112</v>
      </c>
      <c r="E17" s="69">
        <v>72.562576296088196</v>
      </c>
      <c r="F17" s="69">
        <v>67.314999999999998</v>
      </c>
      <c r="G17" s="69">
        <f t="shared" si="1"/>
        <v>-5.247576296088198</v>
      </c>
      <c r="H17" s="69">
        <v>12.256645838322701</v>
      </c>
      <c r="I17" s="69">
        <v>16.227499999999999</v>
      </c>
      <c r="J17" s="69">
        <f t="shared" si="2"/>
        <v>3.9708541616772983</v>
      </c>
    </row>
    <row r="18" spans="1:10" ht="12" customHeight="1">
      <c r="A18" s="96" t="s">
        <v>244</v>
      </c>
      <c r="B18" s="69">
        <v>27.209921900404499</v>
      </c>
      <c r="C18" s="69">
        <v>28.532499999999999</v>
      </c>
      <c r="D18" s="69">
        <f t="shared" si="0"/>
        <v>1.3225780995954999</v>
      </c>
      <c r="E18" s="69">
        <v>24.464741084722899</v>
      </c>
      <c r="F18" s="69">
        <v>24.372499999999999</v>
      </c>
      <c r="G18" s="69">
        <f t="shared" si="1"/>
        <v>-9.2241084722900268E-2</v>
      </c>
      <c r="H18" s="69">
        <v>10.0888963435089</v>
      </c>
      <c r="I18" s="69">
        <v>14.727499999999999</v>
      </c>
      <c r="J18" s="69">
        <f t="shared" si="2"/>
        <v>4.6386036564910995</v>
      </c>
    </row>
    <row r="19" spans="1:10">
      <c r="A19" s="219" t="s">
        <v>173</v>
      </c>
      <c r="B19" s="219"/>
      <c r="C19" s="219"/>
      <c r="D19" s="219"/>
      <c r="E19" s="219"/>
      <c r="F19" s="219"/>
      <c r="G19" s="219"/>
      <c r="H19" s="219"/>
      <c r="I19" s="219"/>
      <c r="J19" s="219"/>
    </row>
    <row r="21" spans="1:10" ht="12" customHeight="1"/>
    <row r="22" spans="1:10" ht="12" customHeight="1">
      <c r="B22" s="98"/>
      <c r="C22" s="98"/>
    </row>
    <row r="23" spans="1:10" ht="12" customHeight="1"/>
    <row r="24" spans="1:10" ht="12" customHeight="1"/>
    <row r="25" spans="1:10" ht="12" customHeight="1"/>
    <row r="26" spans="1:10" ht="12" customHeight="1"/>
    <row r="27" spans="1:10" ht="12" customHeight="1"/>
    <row r="28" spans="1:10" ht="12" customHeight="1"/>
    <row r="29" spans="1:10" ht="12" customHeight="1"/>
    <row r="30" spans="1:10" ht="12" customHeight="1"/>
  </sheetData>
  <mergeCells count="6">
    <mergeCell ref="A19:J19"/>
    <mergeCell ref="A1:J1"/>
    <mergeCell ref="A2:A3"/>
    <mergeCell ref="B2:D2"/>
    <mergeCell ref="E2:G2"/>
    <mergeCell ref="H2:J2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/>
  </sheetPr>
  <dimension ref="A1:AMD26"/>
  <sheetViews>
    <sheetView zoomScaleNormal="100" workbookViewId="0">
      <selection sqref="A1:D1"/>
    </sheetView>
  </sheetViews>
  <sheetFormatPr baseColWidth="10" defaultColWidth="8.5703125" defaultRowHeight="12.75"/>
  <cols>
    <col min="1" max="1" width="18.140625" style="1" customWidth="1"/>
    <col min="2" max="4" width="10.42578125" style="1" customWidth="1"/>
    <col min="5" max="6" width="8.5703125" style="1"/>
    <col min="7" max="7" width="8.85546875" style="1" customWidth="1"/>
    <col min="8" max="1018" width="8.5703125" style="1"/>
    <col min="1019" max="1024" width="8.85546875" customWidth="1"/>
  </cols>
  <sheetData>
    <row r="1" spans="1:7" ht="24" customHeight="1">
      <c r="A1" s="226" t="s">
        <v>245</v>
      </c>
      <c r="B1" s="226"/>
      <c r="C1" s="226"/>
      <c r="D1" s="226"/>
    </row>
    <row r="2" spans="1:7" ht="22.5">
      <c r="A2" s="15"/>
      <c r="B2" s="25" t="s">
        <v>246</v>
      </c>
      <c r="C2" s="25" t="s">
        <v>247</v>
      </c>
      <c r="D2" s="25" t="s">
        <v>248</v>
      </c>
    </row>
    <row r="3" spans="1:7" ht="12.75" customHeight="1">
      <c r="A3" s="17" t="s">
        <v>114</v>
      </c>
      <c r="B3" s="99">
        <v>2478374</v>
      </c>
      <c r="C3" s="99">
        <v>6800571</v>
      </c>
      <c r="D3" s="100">
        <f t="shared" ref="D3:D22" si="0">(B3/C3)*100</f>
        <v>36.443616278691891</v>
      </c>
      <c r="G3" s="85"/>
    </row>
    <row r="4" spans="1:7">
      <c r="A4" s="15" t="s">
        <v>215</v>
      </c>
      <c r="B4" s="101">
        <v>380027</v>
      </c>
      <c r="C4" s="101">
        <v>1288328</v>
      </c>
      <c r="D4" s="102">
        <f t="shared" si="0"/>
        <v>29.49769002924721</v>
      </c>
      <c r="G4" s="85"/>
    </row>
    <row r="5" spans="1:7">
      <c r="A5" s="15" t="s">
        <v>216</v>
      </c>
      <c r="B5" s="101">
        <v>74738</v>
      </c>
      <c r="C5" s="101">
        <v>179942</v>
      </c>
      <c r="D5" s="102">
        <f t="shared" si="0"/>
        <v>41.534494448211092</v>
      </c>
      <c r="G5" s="85"/>
    </row>
    <row r="6" spans="1:7" ht="12.75" customHeight="1">
      <c r="A6" s="15" t="s">
        <v>217</v>
      </c>
      <c r="B6" s="101">
        <v>32883</v>
      </c>
      <c r="C6" s="101">
        <v>110141</v>
      </c>
      <c r="D6" s="102">
        <f t="shared" si="0"/>
        <v>29.855367211120292</v>
      </c>
      <c r="G6" s="85"/>
    </row>
    <row r="7" spans="1:7" ht="12.75" customHeight="1">
      <c r="A7" s="17" t="s">
        <v>113</v>
      </c>
      <c r="B7" s="99">
        <v>70815</v>
      </c>
      <c r="C7" s="99">
        <v>185620</v>
      </c>
      <c r="D7" s="100">
        <f t="shared" si="0"/>
        <v>38.150522572998604</v>
      </c>
      <c r="G7" s="85"/>
    </row>
    <row r="8" spans="1:7" ht="12.75" customHeight="1">
      <c r="A8" s="15" t="s">
        <v>218</v>
      </c>
      <c r="B8" s="101">
        <v>110065</v>
      </c>
      <c r="C8" s="101">
        <v>346975</v>
      </c>
      <c r="D8" s="102">
        <f t="shared" si="0"/>
        <v>31.721305569565533</v>
      </c>
      <c r="G8" s="85"/>
    </row>
    <row r="9" spans="1:7" ht="12.75" customHeight="1">
      <c r="A9" s="15" t="s">
        <v>219</v>
      </c>
      <c r="B9" s="101">
        <v>22562</v>
      </c>
      <c r="C9" s="101">
        <v>71923</v>
      </c>
      <c r="D9" s="102">
        <f t="shared" si="0"/>
        <v>31.369659218886863</v>
      </c>
      <c r="G9" s="85"/>
    </row>
    <row r="10" spans="1:7">
      <c r="A10" s="15" t="s">
        <v>220</v>
      </c>
      <c r="B10" s="101">
        <v>109816</v>
      </c>
      <c r="C10" s="101">
        <v>292269</v>
      </c>
      <c r="D10" s="102">
        <f t="shared" si="0"/>
        <v>37.573605137732706</v>
      </c>
      <c r="G10" s="85"/>
    </row>
    <row r="11" spans="1:7" ht="12.75" customHeight="1">
      <c r="A11" s="15" t="s">
        <v>221</v>
      </c>
      <c r="B11" s="101">
        <v>101144</v>
      </c>
      <c r="C11" s="101">
        <v>303878</v>
      </c>
      <c r="D11" s="102">
        <f t="shared" si="0"/>
        <v>33.284410190931887</v>
      </c>
      <c r="G11" s="85"/>
    </row>
    <row r="12" spans="1:7" ht="12.75" customHeight="1">
      <c r="A12" s="15" t="s">
        <v>222</v>
      </c>
      <c r="B12" s="101">
        <v>495471</v>
      </c>
      <c r="C12" s="101">
        <v>1137679</v>
      </c>
      <c r="D12" s="102">
        <f t="shared" si="0"/>
        <v>43.551036803878773</v>
      </c>
      <c r="G12" s="85"/>
    </row>
    <row r="13" spans="1:7">
      <c r="A13" s="15" t="s">
        <v>223</v>
      </c>
      <c r="B13" s="101">
        <v>264030</v>
      </c>
      <c r="C13" s="101">
        <v>715003</v>
      </c>
      <c r="D13" s="102">
        <f t="shared" si="0"/>
        <v>36.92711778831697</v>
      </c>
      <c r="G13" s="85"/>
    </row>
    <row r="14" spans="1:7">
      <c r="A14" s="15" t="s">
        <v>224</v>
      </c>
      <c r="B14" s="101">
        <v>48144</v>
      </c>
      <c r="C14" s="101">
        <v>155203</v>
      </c>
      <c r="D14" s="102">
        <f t="shared" si="0"/>
        <v>31.020018942932804</v>
      </c>
      <c r="G14" s="85"/>
    </row>
    <row r="15" spans="1:7" ht="12.75" customHeight="1">
      <c r="A15" s="15" t="s">
        <v>225</v>
      </c>
      <c r="B15" s="101">
        <v>107773</v>
      </c>
      <c r="C15" s="101">
        <v>318570</v>
      </c>
      <c r="D15" s="102">
        <f t="shared" si="0"/>
        <v>33.830241391217001</v>
      </c>
      <c r="G15" s="85"/>
    </row>
    <row r="16" spans="1:7">
      <c r="A16" s="15" t="s">
        <v>226</v>
      </c>
      <c r="B16" s="101">
        <v>411345</v>
      </c>
      <c r="C16" s="101">
        <v>1002242</v>
      </c>
      <c r="D16" s="102">
        <f t="shared" si="0"/>
        <v>41.042482753666285</v>
      </c>
      <c r="G16" s="85"/>
    </row>
    <row r="17" spans="1:7">
      <c r="A17" s="15" t="s">
        <v>227</v>
      </c>
      <c r="B17" s="101">
        <v>90974</v>
      </c>
      <c r="C17" s="101">
        <v>242060</v>
      </c>
      <c r="D17" s="102">
        <f t="shared" si="0"/>
        <v>37.583243823845329</v>
      </c>
      <c r="G17" s="85"/>
    </row>
    <row r="18" spans="1:7" ht="12.75" customHeight="1">
      <c r="A18" s="15" t="s">
        <v>228</v>
      </c>
      <c r="B18" s="101">
        <v>34833</v>
      </c>
      <c r="C18" s="101">
        <v>96170</v>
      </c>
      <c r="D18" s="102">
        <f t="shared" si="0"/>
        <v>36.220235000519914</v>
      </c>
      <c r="G18" s="85"/>
    </row>
    <row r="19" spans="1:7" ht="12.75" customHeight="1">
      <c r="A19" s="15" t="s">
        <v>229</v>
      </c>
      <c r="B19" s="101">
        <v>98801</v>
      </c>
      <c r="C19" s="101">
        <v>280491</v>
      </c>
      <c r="D19" s="102">
        <f t="shared" si="0"/>
        <v>35.224303097069068</v>
      </c>
      <c r="G19" s="85"/>
    </row>
    <row r="20" spans="1:7" ht="12.75" customHeight="1">
      <c r="A20" s="15" t="s">
        <v>230</v>
      </c>
      <c r="B20" s="101">
        <v>17971</v>
      </c>
      <c r="C20" s="101">
        <v>42670</v>
      </c>
      <c r="D20" s="102">
        <f t="shared" si="0"/>
        <v>42.11624091867823</v>
      </c>
      <c r="G20" s="85"/>
    </row>
    <row r="21" spans="1:7" ht="12.75" customHeight="1">
      <c r="A21" s="15" t="s">
        <v>231</v>
      </c>
      <c r="B21" s="101">
        <v>3704</v>
      </c>
      <c r="C21" s="101">
        <v>16303</v>
      </c>
      <c r="D21" s="102">
        <f t="shared" si="0"/>
        <v>22.719744832239467</v>
      </c>
      <c r="G21" s="85"/>
    </row>
    <row r="22" spans="1:7">
      <c r="A22" s="15" t="s">
        <v>232</v>
      </c>
      <c r="B22" s="101">
        <v>3278</v>
      </c>
      <c r="C22" s="101">
        <v>15104</v>
      </c>
      <c r="D22" s="102">
        <f t="shared" si="0"/>
        <v>21.702860169491526</v>
      </c>
      <c r="G22" s="85"/>
    </row>
    <row r="23" spans="1:7" ht="12.75" customHeight="1">
      <c r="A23" s="219" t="s">
        <v>173</v>
      </c>
      <c r="B23" s="219"/>
      <c r="C23" s="219"/>
      <c r="D23" s="219"/>
    </row>
    <row r="26" spans="1:7">
      <c r="D26" s="85"/>
    </row>
  </sheetData>
  <mergeCells count="2">
    <mergeCell ref="A1:D1"/>
    <mergeCell ref="A23:D23"/>
  </mergeCells>
  <printOptions horizontalCentered="1"/>
  <pageMargins left="0.78749999999999998" right="0.78749999999999998" top="0.98402777777777795" bottom="0.98402777777777795" header="0.51180555555555496" footer="0.51180555555555496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/>
  </sheetPr>
  <dimension ref="A1:ALZ25"/>
  <sheetViews>
    <sheetView zoomScaleNormal="100" workbookViewId="0">
      <selection sqref="A1:D1"/>
    </sheetView>
  </sheetViews>
  <sheetFormatPr baseColWidth="10" defaultColWidth="8.5703125" defaultRowHeight="12.75"/>
  <cols>
    <col min="1" max="1" width="19" style="1" customWidth="1"/>
    <col min="2" max="4" width="11" style="1" customWidth="1"/>
    <col min="5" max="1014" width="8.5703125" style="1"/>
    <col min="1015" max="1024" width="8.85546875" customWidth="1"/>
  </cols>
  <sheetData>
    <row r="1" spans="1:14" ht="22.5" customHeight="1">
      <c r="A1" s="226" t="s">
        <v>249</v>
      </c>
      <c r="B1" s="226"/>
      <c r="C1" s="226"/>
      <c r="D1" s="226"/>
    </row>
    <row r="2" spans="1:14" ht="12.75" customHeight="1">
      <c r="A2" s="15"/>
      <c r="B2" s="16" t="s">
        <v>102</v>
      </c>
      <c r="C2" s="16" t="s">
        <v>103</v>
      </c>
      <c r="D2" s="16" t="s">
        <v>104</v>
      </c>
    </row>
    <row r="3" spans="1:14">
      <c r="A3" s="103" t="s">
        <v>250</v>
      </c>
      <c r="B3" s="104">
        <v>10.199999999999999</v>
      </c>
      <c r="C3" s="105">
        <v>11.9</v>
      </c>
      <c r="D3" s="106">
        <v>8.4</v>
      </c>
      <c r="F3" s="1">
        <v>2019</v>
      </c>
      <c r="H3" s="107"/>
      <c r="I3" s="107"/>
      <c r="J3" s="107"/>
      <c r="K3" s="107"/>
      <c r="L3" s="107"/>
      <c r="M3" s="107"/>
      <c r="N3" s="107"/>
    </row>
    <row r="4" spans="1:14">
      <c r="A4" s="17" t="s">
        <v>114</v>
      </c>
      <c r="B4" s="108">
        <v>16.044799999999999</v>
      </c>
      <c r="C4" s="73">
        <v>20.223099999999999</v>
      </c>
      <c r="D4" s="73">
        <v>11.627599999999999</v>
      </c>
      <c r="H4" s="107"/>
      <c r="I4" s="107"/>
      <c r="J4" s="109"/>
      <c r="K4" s="109"/>
      <c r="L4" s="110"/>
      <c r="M4" s="107"/>
      <c r="N4" s="107"/>
    </row>
    <row r="5" spans="1:14">
      <c r="A5" s="15" t="s">
        <v>215</v>
      </c>
      <c r="B5" s="111">
        <v>21.841000000000001</v>
      </c>
      <c r="C5" s="111">
        <v>26.703900000000001</v>
      </c>
      <c r="D5" s="71">
        <v>16.770900000000001</v>
      </c>
      <c r="H5" s="107"/>
      <c r="I5" s="112"/>
      <c r="J5" s="113"/>
      <c r="K5" s="113"/>
      <c r="L5" s="114"/>
      <c r="M5" s="107"/>
      <c r="N5" s="107"/>
    </row>
    <row r="6" spans="1:14">
      <c r="A6" s="15" t="s">
        <v>216</v>
      </c>
      <c r="B6" s="111">
        <v>14.2401</v>
      </c>
      <c r="C6" s="111">
        <v>19.142199999999999</v>
      </c>
      <c r="D6" s="71">
        <v>9.1136999999999997</v>
      </c>
      <c r="H6" s="107"/>
      <c r="I6" s="107"/>
      <c r="J6" s="109"/>
      <c r="K6" s="109"/>
      <c r="L6" s="110"/>
      <c r="M6" s="107"/>
      <c r="N6" s="107"/>
    </row>
    <row r="7" spans="1:14">
      <c r="A7" s="15" t="s">
        <v>217</v>
      </c>
      <c r="B7" s="111">
        <v>8.9375</v>
      </c>
      <c r="C7" s="111">
        <v>10.9511</v>
      </c>
      <c r="D7" s="71">
        <v>6.7816999999999998</v>
      </c>
      <c r="H7" s="107"/>
      <c r="I7" s="107"/>
      <c r="J7" s="109"/>
      <c r="K7" s="109"/>
      <c r="L7" s="110"/>
      <c r="M7" s="107"/>
      <c r="N7" s="107"/>
    </row>
    <row r="8" spans="1:14">
      <c r="A8" s="17" t="s">
        <v>113</v>
      </c>
      <c r="B8" s="108">
        <v>21.297499999999999</v>
      </c>
      <c r="C8" s="108">
        <v>29.370699999999999</v>
      </c>
      <c r="D8" s="73">
        <v>12.4011</v>
      </c>
      <c r="H8" s="107"/>
      <c r="I8" s="107"/>
      <c r="J8" s="109"/>
      <c r="K8" s="109"/>
      <c r="L8" s="110"/>
      <c r="M8" s="107"/>
      <c r="N8" s="107"/>
    </row>
    <row r="9" spans="1:14">
      <c r="A9" s="15" t="s">
        <v>218</v>
      </c>
      <c r="B9" s="111">
        <v>18.221499999999999</v>
      </c>
      <c r="C9" s="111">
        <v>21.7608</v>
      </c>
      <c r="D9" s="71">
        <v>14.6869</v>
      </c>
      <c r="H9" s="107"/>
      <c r="I9" s="107"/>
      <c r="J9" s="109"/>
      <c r="K9" s="109"/>
      <c r="L9" s="110"/>
      <c r="M9" s="107"/>
      <c r="N9" s="107"/>
    </row>
    <row r="10" spans="1:14">
      <c r="A10" s="15" t="s">
        <v>219</v>
      </c>
      <c r="B10" s="111">
        <v>9.1280000000000001</v>
      </c>
      <c r="C10" s="111">
        <v>11.7561</v>
      </c>
      <c r="D10" s="71">
        <v>6.4756</v>
      </c>
      <c r="H10" s="107"/>
      <c r="I10" s="107"/>
      <c r="J10" s="109"/>
      <c r="K10" s="109"/>
      <c r="L10" s="110"/>
      <c r="M10" s="107"/>
      <c r="N10" s="107"/>
    </row>
    <row r="11" spans="1:14">
      <c r="A11" s="15" t="s">
        <v>220</v>
      </c>
      <c r="B11" s="111">
        <v>15.4138</v>
      </c>
      <c r="C11" s="111">
        <v>18.606200000000001</v>
      </c>
      <c r="D11" s="71">
        <v>12.082700000000001</v>
      </c>
      <c r="H11" s="107"/>
      <c r="I11" s="112"/>
      <c r="J11" s="113"/>
      <c r="K11" s="114"/>
      <c r="L11" s="114"/>
      <c r="M11" s="107"/>
      <c r="N11" s="107"/>
    </row>
    <row r="12" spans="1:14">
      <c r="A12" s="15" t="s">
        <v>221</v>
      </c>
      <c r="B12" s="111">
        <v>18.677800000000001</v>
      </c>
      <c r="C12" s="111">
        <v>23.1462</v>
      </c>
      <c r="D12" s="71">
        <v>13.8635</v>
      </c>
      <c r="H12" s="107"/>
      <c r="I12" s="107"/>
      <c r="J12" s="109"/>
      <c r="K12" s="109"/>
      <c r="L12" s="110"/>
      <c r="M12" s="107"/>
      <c r="N12" s="107"/>
    </row>
    <row r="13" spans="1:14">
      <c r="A13" s="15" t="s">
        <v>222</v>
      </c>
      <c r="B13" s="111">
        <v>17.393000000000001</v>
      </c>
      <c r="C13" s="111">
        <v>23.239599999999999</v>
      </c>
      <c r="D13" s="71">
        <v>11.0937</v>
      </c>
      <c r="H13" s="107"/>
      <c r="I13" s="107"/>
      <c r="J13" s="109"/>
      <c r="K13" s="109"/>
      <c r="L13" s="110"/>
      <c r="M13" s="107"/>
      <c r="N13" s="107"/>
    </row>
    <row r="14" spans="1:14">
      <c r="A14" s="15" t="s">
        <v>234</v>
      </c>
      <c r="B14" s="111">
        <v>15.4785</v>
      </c>
      <c r="C14" s="111">
        <v>18.9955</v>
      </c>
      <c r="D14" s="71">
        <v>11.626799999999999</v>
      </c>
      <c r="H14" s="107"/>
      <c r="I14" s="107"/>
      <c r="J14" s="109"/>
      <c r="K14" s="109"/>
      <c r="L14" s="110"/>
      <c r="M14" s="107"/>
      <c r="N14" s="107"/>
    </row>
    <row r="15" spans="1:14">
      <c r="A15" s="15" t="s">
        <v>224</v>
      </c>
      <c r="B15" s="111">
        <v>18.368400000000001</v>
      </c>
      <c r="C15" s="111">
        <v>24.436299999999999</v>
      </c>
      <c r="D15" s="71">
        <v>12.0276</v>
      </c>
      <c r="H15" s="107"/>
      <c r="I15" s="107"/>
      <c r="J15" s="109"/>
      <c r="K15" s="109"/>
      <c r="L15" s="110"/>
      <c r="M15" s="107"/>
      <c r="N15" s="107"/>
    </row>
    <row r="16" spans="1:14">
      <c r="A16" s="15" t="s">
        <v>225</v>
      </c>
      <c r="B16" s="111">
        <v>11.969799999999999</v>
      </c>
      <c r="C16" s="111">
        <v>15.4628</v>
      </c>
      <c r="D16" s="71">
        <v>8.2210999999999999</v>
      </c>
      <c r="H16" s="107"/>
      <c r="I16" s="107"/>
      <c r="J16" s="109"/>
      <c r="K16" s="109"/>
      <c r="L16" s="110"/>
      <c r="M16" s="107"/>
      <c r="N16" s="107"/>
    </row>
    <row r="17" spans="1:14">
      <c r="A17" s="15" t="s">
        <v>226</v>
      </c>
      <c r="B17" s="111">
        <v>9.9650999999999996</v>
      </c>
      <c r="C17" s="111">
        <v>12.623699999999999</v>
      </c>
      <c r="D17" s="71">
        <v>7.2378</v>
      </c>
      <c r="H17" s="107"/>
      <c r="I17" s="107"/>
      <c r="J17" s="109"/>
      <c r="K17" s="109"/>
      <c r="L17" s="110"/>
      <c r="M17" s="107"/>
      <c r="N17" s="107"/>
    </row>
    <row r="18" spans="1:14">
      <c r="A18" s="15" t="s">
        <v>227</v>
      </c>
      <c r="B18" s="111">
        <v>18.661899999999999</v>
      </c>
      <c r="C18" s="111">
        <v>22.389600000000002</v>
      </c>
      <c r="D18" s="71">
        <v>14.466200000000001</v>
      </c>
      <c r="H18" s="107"/>
      <c r="I18" s="107"/>
      <c r="J18" s="109"/>
      <c r="K18" s="109"/>
      <c r="L18" s="110"/>
      <c r="M18" s="107"/>
      <c r="N18" s="107"/>
    </row>
    <row r="19" spans="1:14">
      <c r="A19" s="15" t="s">
        <v>228</v>
      </c>
      <c r="B19" s="111">
        <v>10.7765</v>
      </c>
      <c r="C19" s="111">
        <v>13.9062</v>
      </c>
      <c r="D19" s="71">
        <v>7.8468</v>
      </c>
      <c r="H19" s="107"/>
      <c r="I19" s="107"/>
      <c r="J19" s="109"/>
      <c r="K19" s="109"/>
      <c r="L19" s="110"/>
      <c r="M19" s="107"/>
      <c r="N19" s="107"/>
    </row>
    <row r="20" spans="1:14">
      <c r="A20" s="15" t="s">
        <v>229</v>
      </c>
      <c r="B20" s="111">
        <v>6.5103</v>
      </c>
      <c r="C20" s="111">
        <v>8.5085999999999995</v>
      </c>
      <c r="D20" s="71">
        <v>4.3331999999999997</v>
      </c>
      <c r="H20" s="107"/>
      <c r="I20" s="107"/>
      <c r="J20" s="109"/>
      <c r="K20" s="109"/>
      <c r="L20" s="110"/>
      <c r="M20" s="107"/>
      <c r="N20" s="107"/>
    </row>
    <row r="21" spans="1:14">
      <c r="A21" s="15" t="s">
        <v>230</v>
      </c>
      <c r="B21" s="111">
        <v>14.5869</v>
      </c>
      <c r="C21" s="111">
        <v>17.943200000000001</v>
      </c>
      <c r="D21" s="71">
        <v>10.933400000000001</v>
      </c>
      <c r="H21" s="107"/>
      <c r="I21" s="107"/>
      <c r="J21" s="109"/>
      <c r="K21" s="109"/>
      <c r="L21" s="110"/>
      <c r="M21" s="107"/>
      <c r="N21" s="107"/>
    </row>
    <row r="22" spans="1:14" ht="12.95" customHeight="1">
      <c r="A22" s="236" t="s">
        <v>251</v>
      </c>
      <c r="B22" s="236"/>
      <c r="C22" s="236"/>
      <c r="D22" s="236"/>
      <c r="H22" s="107"/>
      <c r="I22" s="107"/>
      <c r="J22" s="107"/>
      <c r="K22" s="107"/>
      <c r="L22" s="107"/>
      <c r="M22" s="107"/>
      <c r="N22" s="107"/>
    </row>
    <row r="23" spans="1:14">
      <c r="A23" s="236"/>
      <c r="B23" s="236"/>
      <c r="C23" s="236"/>
      <c r="D23" s="236"/>
      <c r="H23" s="107"/>
      <c r="I23" s="107"/>
      <c r="J23" s="107"/>
      <c r="K23" s="107"/>
      <c r="L23" s="107"/>
      <c r="M23" s="107"/>
      <c r="N23" s="107"/>
    </row>
    <row r="24" spans="1:14">
      <c r="H24" s="107"/>
      <c r="I24" s="107"/>
      <c r="J24" s="107"/>
      <c r="K24" s="107"/>
      <c r="L24" s="107"/>
      <c r="M24" s="107"/>
      <c r="N24" s="107"/>
    </row>
    <row r="25" spans="1:14">
      <c r="A25" s="115" t="s">
        <v>252</v>
      </c>
    </row>
  </sheetData>
  <mergeCells count="2">
    <mergeCell ref="A1:D1"/>
    <mergeCell ref="A22:D23"/>
  </mergeCells>
  <hyperlinks>
    <hyperlink ref="A25" r:id="rId1" xr:uid="{00000000-0004-0000-1100-000000000000}"/>
  </hyperlink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</sheetPr>
  <dimension ref="A1:AMJ24"/>
  <sheetViews>
    <sheetView zoomScaleNormal="100" workbookViewId="0">
      <selection sqref="A1:K1"/>
    </sheetView>
  </sheetViews>
  <sheetFormatPr baseColWidth="10" defaultColWidth="8.5703125" defaultRowHeight="12.75"/>
  <cols>
    <col min="1" max="1" width="16.42578125" style="74" customWidth="1"/>
    <col min="2" max="10" width="8.5703125" style="74"/>
    <col min="11" max="11" width="9.85546875" style="74" customWidth="1"/>
    <col min="12" max="1024" width="8.5703125" style="74"/>
  </cols>
  <sheetData>
    <row r="1" spans="1:13">
      <c r="A1" s="220" t="s">
        <v>253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</row>
    <row r="2" spans="1:13">
      <c r="A2" s="235"/>
      <c r="B2" s="233">
        <v>2019</v>
      </c>
      <c r="C2" s="233"/>
      <c r="D2" s="233"/>
      <c r="E2" s="233"/>
      <c r="F2" s="233"/>
      <c r="G2" s="233">
        <v>2020</v>
      </c>
      <c r="H2" s="233"/>
      <c r="I2" s="233"/>
      <c r="J2" s="233"/>
      <c r="K2" s="233"/>
    </row>
    <row r="3" spans="1:13">
      <c r="A3" s="235"/>
      <c r="B3" s="16" t="s">
        <v>209</v>
      </c>
      <c r="C3" s="16" t="s">
        <v>210</v>
      </c>
      <c r="D3" s="16" t="s">
        <v>211</v>
      </c>
      <c r="E3" s="16" t="s">
        <v>212</v>
      </c>
      <c r="F3" s="16" t="s">
        <v>213</v>
      </c>
      <c r="G3" s="16" t="s">
        <v>209</v>
      </c>
      <c r="H3" s="16" t="s">
        <v>210</v>
      </c>
      <c r="I3" s="16" t="s">
        <v>211</v>
      </c>
      <c r="J3" s="16" t="s">
        <v>212</v>
      </c>
      <c r="K3" s="16" t="s">
        <v>213</v>
      </c>
    </row>
    <row r="4" spans="1:13">
      <c r="A4" s="44" t="s">
        <v>114</v>
      </c>
      <c r="B4" s="73">
        <v>14.7</v>
      </c>
      <c r="C4" s="73">
        <v>14.02</v>
      </c>
      <c r="D4" s="73">
        <v>13.92</v>
      </c>
      <c r="E4" s="73">
        <v>13.78</v>
      </c>
      <c r="F4" s="73">
        <v>14.1</v>
      </c>
      <c r="G4" s="73">
        <v>14.41</v>
      </c>
      <c r="H4" s="73">
        <v>15.33</v>
      </c>
      <c r="I4" s="73">
        <v>16.260000000000002</v>
      </c>
      <c r="J4" s="73">
        <v>16.13</v>
      </c>
      <c r="K4" s="73">
        <v>15.53</v>
      </c>
      <c r="M4" s="116"/>
    </row>
    <row r="5" spans="1:13">
      <c r="A5" s="35" t="s">
        <v>215</v>
      </c>
      <c r="B5" s="71">
        <v>21.08</v>
      </c>
      <c r="C5" s="71">
        <v>21.04</v>
      </c>
      <c r="D5" s="71">
        <v>21.83</v>
      </c>
      <c r="E5" s="71">
        <v>20.8</v>
      </c>
      <c r="F5" s="71">
        <v>21.19</v>
      </c>
      <c r="G5" s="71">
        <v>21.21</v>
      </c>
      <c r="H5" s="71">
        <v>21.32</v>
      </c>
      <c r="I5" s="71">
        <v>23.8</v>
      </c>
      <c r="J5" s="71">
        <v>22.74</v>
      </c>
      <c r="K5" s="71">
        <v>22.28</v>
      </c>
      <c r="M5" s="116"/>
    </row>
    <row r="6" spans="1:13">
      <c r="A6" s="35" t="s">
        <v>216</v>
      </c>
      <c r="B6" s="71">
        <v>10.5</v>
      </c>
      <c r="C6" s="71">
        <v>9.98</v>
      </c>
      <c r="D6" s="71">
        <v>9.69</v>
      </c>
      <c r="E6" s="71">
        <v>9.93</v>
      </c>
      <c r="F6" s="71">
        <v>10.029999999999999</v>
      </c>
      <c r="G6" s="71">
        <v>10.64</v>
      </c>
      <c r="H6" s="71">
        <v>11.78</v>
      </c>
      <c r="I6" s="71">
        <v>11.9</v>
      </c>
      <c r="J6" s="71">
        <v>12.49</v>
      </c>
      <c r="K6" s="71">
        <v>11.7</v>
      </c>
      <c r="M6" s="116"/>
    </row>
    <row r="7" spans="1:13">
      <c r="A7" s="35" t="s">
        <v>217</v>
      </c>
      <c r="B7" s="71">
        <v>15.03</v>
      </c>
      <c r="C7" s="71">
        <v>14.17</v>
      </c>
      <c r="D7" s="71">
        <v>14.43</v>
      </c>
      <c r="E7" s="71">
        <v>13.14</v>
      </c>
      <c r="F7" s="71">
        <v>14.19</v>
      </c>
      <c r="G7" s="71">
        <v>14.37</v>
      </c>
      <c r="H7" s="71">
        <v>14.45</v>
      </c>
      <c r="I7" s="71">
        <v>14.16</v>
      </c>
      <c r="J7" s="71">
        <v>13.5</v>
      </c>
      <c r="K7" s="71">
        <v>14.12</v>
      </c>
      <c r="M7" s="116"/>
    </row>
    <row r="8" spans="1:13">
      <c r="A8" s="44" t="s">
        <v>113</v>
      </c>
      <c r="B8" s="73">
        <v>17.059999999999999</v>
      </c>
      <c r="C8" s="73">
        <v>12.13</v>
      </c>
      <c r="D8" s="73">
        <v>8.18</v>
      </c>
      <c r="E8" s="73">
        <v>9.91</v>
      </c>
      <c r="F8" s="73">
        <v>11.74</v>
      </c>
      <c r="G8" s="73">
        <v>18.2</v>
      </c>
      <c r="H8" s="73">
        <v>15.93</v>
      </c>
      <c r="I8" s="73">
        <v>13.28</v>
      </c>
      <c r="J8" s="73">
        <v>17.34</v>
      </c>
      <c r="K8" s="73">
        <v>16.14</v>
      </c>
      <c r="M8" s="116"/>
    </row>
    <row r="9" spans="1:13">
      <c r="A9" s="35" t="s">
        <v>218</v>
      </c>
      <c r="B9" s="71">
        <v>21.03</v>
      </c>
      <c r="C9" s="71">
        <v>21</v>
      </c>
      <c r="D9" s="71">
        <v>21.19</v>
      </c>
      <c r="E9" s="71">
        <v>18.78</v>
      </c>
      <c r="F9" s="71">
        <v>20.49</v>
      </c>
      <c r="G9" s="71">
        <v>18.79</v>
      </c>
      <c r="H9" s="71">
        <v>21.55</v>
      </c>
      <c r="I9" s="71">
        <v>25.04</v>
      </c>
      <c r="J9" s="71">
        <v>25.22</v>
      </c>
      <c r="K9" s="71">
        <v>22.62</v>
      </c>
      <c r="M9" s="116"/>
    </row>
    <row r="10" spans="1:13">
      <c r="A10" s="35" t="s">
        <v>219</v>
      </c>
      <c r="B10" s="71">
        <v>12.2</v>
      </c>
      <c r="C10" s="71">
        <v>9.01</v>
      </c>
      <c r="D10" s="71">
        <v>8.73</v>
      </c>
      <c r="E10" s="71">
        <v>11.18</v>
      </c>
      <c r="F10" s="71">
        <v>10.28</v>
      </c>
      <c r="G10" s="71">
        <v>11.09</v>
      </c>
      <c r="H10" s="71">
        <v>13.76</v>
      </c>
      <c r="I10" s="71">
        <v>12.02</v>
      </c>
      <c r="J10" s="71">
        <v>11.79</v>
      </c>
      <c r="K10" s="71">
        <v>12.14</v>
      </c>
      <c r="M10" s="116"/>
    </row>
    <row r="11" spans="1:13">
      <c r="A11" s="35" t="s">
        <v>220</v>
      </c>
      <c r="B11" s="71">
        <v>12.42</v>
      </c>
      <c r="C11" s="71">
        <v>11.76</v>
      </c>
      <c r="D11" s="71">
        <v>11.18</v>
      </c>
      <c r="E11" s="71">
        <v>11.2</v>
      </c>
      <c r="F11" s="71">
        <v>11.63</v>
      </c>
      <c r="G11" s="71">
        <v>11.82</v>
      </c>
      <c r="H11" s="71">
        <v>12.35</v>
      </c>
      <c r="I11" s="71">
        <v>12.49</v>
      </c>
      <c r="J11" s="71">
        <v>11.61</v>
      </c>
      <c r="K11" s="71">
        <v>12.06</v>
      </c>
      <c r="M11" s="116"/>
    </row>
    <row r="12" spans="1:13">
      <c r="A12" s="35" t="s">
        <v>221</v>
      </c>
      <c r="B12" s="71">
        <v>15.74</v>
      </c>
      <c r="C12" s="71">
        <v>16.420000000000002</v>
      </c>
      <c r="D12" s="71">
        <v>16.100000000000001</v>
      </c>
      <c r="E12" s="71">
        <v>16.559999999999999</v>
      </c>
      <c r="F12" s="71">
        <v>16.21</v>
      </c>
      <c r="G12" s="71">
        <v>18.11</v>
      </c>
      <c r="H12" s="71">
        <v>16.84</v>
      </c>
      <c r="I12" s="71">
        <v>18.34</v>
      </c>
      <c r="J12" s="71">
        <v>17.39</v>
      </c>
      <c r="K12" s="71">
        <v>17.68</v>
      </c>
      <c r="M12" s="116"/>
    </row>
    <row r="13" spans="1:13">
      <c r="A13" s="35" t="s">
        <v>222</v>
      </c>
      <c r="B13" s="71">
        <v>11.64</v>
      </c>
      <c r="C13" s="71">
        <v>11.17</v>
      </c>
      <c r="D13" s="71">
        <v>10.87</v>
      </c>
      <c r="E13" s="71">
        <v>10.45</v>
      </c>
      <c r="F13" s="71">
        <v>11.03</v>
      </c>
      <c r="G13" s="71">
        <v>10.66</v>
      </c>
      <c r="H13" s="71">
        <v>12.78</v>
      </c>
      <c r="I13" s="71">
        <v>13.23</v>
      </c>
      <c r="J13" s="71">
        <v>13.87</v>
      </c>
      <c r="K13" s="71">
        <v>12.63</v>
      </c>
      <c r="M13" s="116"/>
    </row>
    <row r="14" spans="1:13">
      <c r="A14" s="35" t="s">
        <v>234</v>
      </c>
      <c r="B14" s="71">
        <v>14.11</v>
      </c>
      <c r="C14" s="71">
        <v>14.3</v>
      </c>
      <c r="D14" s="71">
        <v>13.91</v>
      </c>
      <c r="E14" s="71">
        <v>14.13</v>
      </c>
      <c r="F14" s="71">
        <v>14.11</v>
      </c>
      <c r="G14" s="71">
        <v>14.39</v>
      </c>
      <c r="H14" s="71">
        <v>16.739999999999998</v>
      </c>
      <c r="I14" s="71">
        <v>17.260000000000002</v>
      </c>
      <c r="J14" s="71">
        <v>16.37</v>
      </c>
      <c r="K14" s="71">
        <v>16.190000000000001</v>
      </c>
      <c r="M14" s="116"/>
    </row>
    <row r="15" spans="1:13">
      <c r="A15" s="35" t="s">
        <v>224</v>
      </c>
      <c r="B15" s="71">
        <v>22.52</v>
      </c>
      <c r="C15" s="71">
        <v>20.46</v>
      </c>
      <c r="D15" s="71">
        <v>19.68</v>
      </c>
      <c r="E15" s="71">
        <v>23.48</v>
      </c>
      <c r="F15" s="71">
        <v>21.53</v>
      </c>
      <c r="G15" s="71">
        <v>23.59</v>
      </c>
      <c r="H15" s="71">
        <v>21.39</v>
      </c>
      <c r="I15" s="71">
        <v>20.88</v>
      </c>
      <c r="J15" s="71">
        <v>21.32</v>
      </c>
      <c r="K15" s="71">
        <v>21.8</v>
      </c>
      <c r="M15" s="116"/>
    </row>
    <row r="16" spans="1:13">
      <c r="A16" s="35" t="s">
        <v>225</v>
      </c>
      <c r="B16" s="71">
        <v>12.47</v>
      </c>
      <c r="C16" s="71">
        <v>11.33</v>
      </c>
      <c r="D16" s="71">
        <v>11.49</v>
      </c>
      <c r="E16" s="71">
        <v>11.74</v>
      </c>
      <c r="F16" s="71">
        <v>11.76</v>
      </c>
      <c r="G16" s="71">
        <v>12.65</v>
      </c>
      <c r="H16" s="71">
        <v>11.95</v>
      </c>
      <c r="I16" s="71">
        <v>11.8</v>
      </c>
      <c r="J16" s="71">
        <v>11.66</v>
      </c>
      <c r="K16" s="71">
        <v>12.02</v>
      </c>
      <c r="M16" s="116"/>
    </row>
    <row r="17" spans="1:13">
      <c r="A17" s="35" t="s">
        <v>226</v>
      </c>
      <c r="B17" s="71">
        <v>11.7</v>
      </c>
      <c r="C17" s="71">
        <v>10.54</v>
      </c>
      <c r="D17" s="71">
        <v>10.26</v>
      </c>
      <c r="E17" s="71">
        <v>9.99</v>
      </c>
      <c r="F17" s="71">
        <v>10.62</v>
      </c>
      <c r="G17" s="71">
        <v>10.6</v>
      </c>
      <c r="H17" s="71">
        <v>12.61</v>
      </c>
      <c r="I17" s="71">
        <v>13.25</v>
      </c>
      <c r="J17" s="71">
        <v>13.53</v>
      </c>
      <c r="K17" s="71">
        <v>12.49</v>
      </c>
      <c r="M17" s="116"/>
    </row>
    <row r="18" spans="1:13">
      <c r="A18" s="35" t="s">
        <v>227</v>
      </c>
      <c r="B18" s="71">
        <v>15.12</v>
      </c>
      <c r="C18" s="71">
        <v>13.36</v>
      </c>
      <c r="D18" s="71">
        <v>14.16</v>
      </c>
      <c r="E18" s="71">
        <v>16.079999999999998</v>
      </c>
      <c r="F18" s="71">
        <v>14.68</v>
      </c>
      <c r="G18" s="71">
        <v>16.46</v>
      </c>
      <c r="H18" s="71">
        <v>15.62</v>
      </c>
      <c r="I18" s="71">
        <v>17.21</v>
      </c>
      <c r="J18" s="71">
        <v>15.39</v>
      </c>
      <c r="K18" s="71">
        <v>16.18</v>
      </c>
      <c r="M18" s="116"/>
    </row>
    <row r="19" spans="1:13">
      <c r="A19" s="35" t="s">
        <v>228</v>
      </c>
      <c r="B19" s="71">
        <v>8.19</v>
      </c>
      <c r="C19" s="71">
        <v>7.58</v>
      </c>
      <c r="D19" s="71">
        <v>8.19</v>
      </c>
      <c r="E19" s="71">
        <v>9.01</v>
      </c>
      <c r="F19" s="71">
        <v>8.24</v>
      </c>
      <c r="G19" s="71">
        <v>8.5500000000000007</v>
      </c>
      <c r="H19" s="71">
        <v>10.08</v>
      </c>
      <c r="I19" s="71">
        <v>9.94</v>
      </c>
      <c r="J19" s="71">
        <v>11.65</v>
      </c>
      <c r="K19" s="71">
        <v>10.06</v>
      </c>
      <c r="M19" s="116"/>
    </row>
    <row r="20" spans="1:13">
      <c r="A20" s="35" t="s">
        <v>229</v>
      </c>
      <c r="B20" s="71">
        <v>9.6199999999999992</v>
      </c>
      <c r="C20" s="71">
        <v>8.6300000000000008</v>
      </c>
      <c r="D20" s="71">
        <v>9.26</v>
      </c>
      <c r="E20" s="71">
        <v>9.09</v>
      </c>
      <c r="F20" s="71">
        <v>9.15</v>
      </c>
      <c r="G20" s="71">
        <v>8.7200000000000006</v>
      </c>
      <c r="H20" s="71">
        <v>9.1300000000000008</v>
      </c>
      <c r="I20" s="71">
        <v>10.34</v>
      </c>
      <c r="J20" s="71">
        <v>9.9600000000000009</v>
      </c>
      <c r="K20" s="71">
        <v>9.5399999999999991</v>
      </c>
      <c r="M20" s="116"/>
    </row>
    <row r="21" spans="1:13">
      <c r="A21" s="35" t="s">
        <v>230</v>
      </c>
      <c r="B21" s="71">
        <v>11.1</v>
      </c>
      <c r="C21" s="71">
        <v>9.86</v>
      </c>
      <c r="D21" s="71">
        <v>8.99</v>
      </c>
      <c r="E21" s="71">
        <v>9.89</v>
      </c>
      <c r="F21" s="71">
        <v>9.9600000000000009</v>
      </c>
      <c r="G21" s="71">
        <v>11.21</v>
      </c>
      <c r="H21" s="71">
        <v>10.11</v>
      </c>
      <c r="I21" s="71">
        <v>11.52</v>
      </c>
      <c r="J21" s="71">
        <v>10.36</v>
      </c>
      <c r="K21" s="71">
        <v>10.8</v>
      </c>
      <c r="M21" s="116"/>
    </row>
    <row r="22" spans="1:13">
      <c r="A22" s="35" t="s">
        <v>231</v>
      </c>
      <c r="B22" s="71">
        <v>22.31</v>
      </c>
      <c r="C22" s="71">
        <v>24.61</v>
      </c>
      <c r="D22" s="71">
        <v>28.76</v>
      </c>
      <c r="E22" s="71">
        <v>27.58</v>
      </c>
      <c r="F22" s="71">
        <v>25.84</v>
      </c>
      <c r="G22" s="71">
        <v>23.89</v>
      </c>
      <c r="H22" s="71">
        <v>20.3</v>
      </c>
      <c r="I22" s="71">
        <v>27.14</v>
      </c>
      <c r="J22" s="71">
        <v>26.74</v>
      </c>
      <c r="K22" s="71">
        <v>24.53</v>
      </c>
      <c r="M22" s="116"/>
    </row>
    <row r="23" spans="1:13">
      <c r="A23" s="35" t="s">
        <v>232</v>
      </c>
      <c r="B23" s="71">
        <v>25.92</v>
      </c>
      <c r="C23" s="71">
        <v>26.21</v>
      </c>
      <c r="D23" s="71">
        <v>28.99</v>
      </c>
      <c r="E23" s="71">
        <v>26.81</v>
      </c>
      <c r="F23" s="71">
        <v>26.95</v>
      </c>
      <c r="G23" s="71">
        <v>23.09</v>
      </c>
      <c r="H23" s="71">
        <v>23.37</v>
      </c>
      <c r="I23" s="71">
        <v>24.14</v>
      </c>
      <c r="J23" s="71">
        <v>23.83</v>
      </c>
      <c r="K23" s="71">
        <v>23.62</v>
      </c>
      <c r="M23" s="116"/>
    </row>
    <row r="24" spans="1:13">
      <c r="A24" s="219" t="s">
        <v>173</v>
      </c>
      <c r="B24" s="219"/>
      <c r="C24" s="219"/>
      <c r="D24" s="219"/>
      <c r="E24" s="219"/>
      <c r="F24" s="219"/>
      <c r="G24" s="219"/>
      <c r="H24" s="219"/>
      <c r="I24" s="219"/>
      <c r="J24" s="219"/>
      <c r="K24" s="219"/>
    </row>
  </sheetData>
  <mergeCells count="5">
    <mergeCell ref="A1:K1"/>
    <mergeCell ref="A2:A3"/>
    <mergeCell ref="B2:F2"/>
    <mergeCell ref="G2:K2"/>
    <mergeCell ref="A24:K24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AMJ14"/>
  <sheetViews>
    <sheetView zoomScale="130" zoomScaleNormal="130" workbookViewId="0">
      <selection sqref="A1:M13"/>
    </sheetView>
  </sheetViews>
  <sheetFormatPr baseColWidth="10" defaultColWidth="8.5703125" defaultRowHeight="12.75"/>
  <cols>
    <col min="1" max="1" width="30.85546875" style="1" customWidth="1"/>
    <col min="2" max="2" width="7" style="1" customWidth="1"/>
    <col min="3" max="3" width="7.140625" style="1" customWidth="1"/>
    <col min="4" max="13" width="6.85546875" style="1" customWidth="1"/>
    <col min="14" max="1024" width="8.5703125" style="1"/>
  </cols>
  <sheetData>
    <row r="1" spans="1:18">
      <c r="A1" s="220" t="s">
        <v>83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1:18" ht="11.25" customHeight="1">
      <c r="A2" s="221"/>
      <c r="B2" s="222" t="s">
        <v>84</v>
      </c>
      <c r="C2" s="222"/>
      <c r="D2" s="222"/>
      <c r="E2" s="222"/>
      <c r="F2" s="222" t="s">
        <v>85</v>
      </c>
      <c r="G2" s="222"/>
      <c r="H2" s="222"/>
      <c r="I2" s="222"/>
      <c r="J2" s="222" t="s">
        <v>86</v>
      </c>
      <c r="K2" s="222"/>
      <c r="L2" s="222"/>
      <c r="M2" s="222"/>
      <c r="N2" s="3"/>
    </row>
    <row r="3" spans="1:18" ht="22.5">
      <c r="A3" s="221"/>
      <c r="B3" s="2">
        <v>2018</v>
      </c>
      <c r="C3" s="2">
        <v>2019</v>
      </c>
      <c r="D3" s="2">
        <v>2020</v>
      </c>
      <c r="E3" s="2" t="s">
        <v>87</v>
      </c>
      <c r="F3" s="2">
        <v>2018</v>
      </c>
      <c r="G3" s="2">
        <v>2019</v>
      </c>
      <c r="H3" s="2">
        <v>2020</v>
      </c>
      <c r="I3" s="2" t="s">
        <v>87</v>
      </c>
      <c r="J3" s="2">
        <v>2018</v>
      </c>
      <c r="K3" s="2">
        <v>2019</v>
      </c>
      <c r="L3" s="2">
        <v>2020</v>
      </c>
      <c r="M3" s="2" t="s">
        <v>87</v>
      </c>
    </row>
    <row r="4" spans="1:18" ht="22.5">
      <c r="A4" s="4" t="s">
        <v>88</v>
      </c>
      <c r="B4" s="5">
        <v>0.105</v>
      </c>
      <c r="C4" s="5">
        <v>0.10199999999999999</v>
      </c>
      <c r="D4" s="5" t="s">
        <v>89</v>
      </c>
      <c r="E4" s="5">
        <v>0.1</v>
      </c>
      <c r="F4" s="5">
        <v>0.17899999999999999</v>
      </c>
      <c r="G4" s="5">
        <v>0.17299999999999999</v>
      </c>
      <c r="H4" s="5">
        <v>0.16</v>
      </c>
      <c r="I4" s="5">
        <v>0.15</v>
      </c>
      <c r="J4" s="5">
        <v>0.24399999999999999</v>
      </c>
      <c r="K4" s="5">
        <v>0.24199999999999999</v>
      </c>
      <c r="L4" s="5">
        <v>0.21299999999999999</v>
      </c>
      <c r="M4" s="5">
        <v>0.15</v>
      </c>
      <c r="P4" s="6"/>
      <c r="Q4" s="6"/>
      <c r="R4" s="6"/>
    </row>
    <row r="5" spans="1:18" ht="22.5">
      <c r="A5" s="4" t="s">
        <v>90</v>
      </c>
      <c r="B5" s="5">
        <v>0.39400000000000002</v>
      </c>
      <c r="C5" s="5">
        <v>0.40300000000000002</v>
      </c>
      <c r="D5" s="5" t="s">
        <v>89</v>
      </c>
      <c r="E5" s="5">
        <v>0.4</v>
      </c>
      <c r="F5" s="5">
        <v>0.42399999999999999</v>
      </c>
      <c r="G5" s="5">
        <v>0.44700000000000001</v>
      </c>
      <c r="H5" s="5">
        <v>0.44800000000000001</v>
      </c>
      <c r="I5" s="5">
        <v>0.44</v>
      </c>
      <c r="J5" s="5">
        <v>0.34899999999999998</v>
      </c>
      <c r="K5" s="5">
        <v>0.33100000000000002</v>
      </c>
      <c r="L5" s="5">
        <v>0.35099999999999998</v>
      </c>
      <c r="M5" s="5">
        <v>0.44</v>
      </c>
      <c r="P5" s="6"/>
      <c r="Q5" s="6"/>
      <c r="R5" s="6"/>
    </row>
    <row r="6" spans="1:18">
      <c r="A6" s="4" t="s">
        <v>91</v>
      </c>
      <c r="B6" s="5">
        <v>0.72299999999999998</v>
      </c>
      <c r="C6" s="5">
        <v>0.73099999999999998</v>
      </c>
      <c r="D6" s="5">
        <v>0.72399999999999998</v>
      </c>
      <c r="E6" s="5">
        <v>0.75</v>
      </c>
      <c r="F6" s="5">
        <v>0.67</v>
      </c>
      <c r="G6" s="5">
        <v>0.68</v>
      </c>
      <c r="H6" s="5">
        <v>0.6573</v>
      </c>
      <c r="I6" s="5">
        <v>0.74</v>
      </c>
      <c r="J6" s="5">
        <v>0.72499999999999998</v>
      </c>
      <c r="K6" s="5">
        <v>0.72099999999999997</v>
      </c>
      <c r="L6" s="5">
        <v>0.6603</v>
      </c>
      <c r="M6" s="5">
        <v>0.74</v>
      </c>
      <c r="P6" s="6"/>
      <c r="Q6" s="6"/>
      <c r="R6" s="6"/>
    </row>
    <row r="7" spans="1:18">
      <c r="A7" s="4" t="s">
        <v>92</v>
      </c>
      <c r="B7" s="5">
        <v>0.66400000000000003</v>
      </c>
      <c r="C7" s="5">
        <v>0.67200000000000004</v>
      </c>
      <c r="D7" s="5">
        <v>0.66700000000000004</v>
      </c>
      <c r="E7" s="5"/>
      <c r="F7" s="5">
        <v>0.61</v>
      </c>
      <c r="G7" s="5">
        <v>0.621</v>
      </c>
      <c r="H7" s="5">
        <v>0.60040000000000004</v>
      </c>
      <c r="I7" s="5">
        <v>0.68500000000000005</v>
      </c>
      <c r="J7" s="5">
        <v>0.68400000000000005</v>
      </c>
      <c r="K7" s="5">
        <v>0.66500000000000004</v>
      </c>
      <c r="L7" s="5">
        <v>0.61199999999999999</v>
      </c>
      <c r="M7" s="5">
        <v>0.68500000000000005</v>
      </c>
      <c r="P7" s="6"/>
      <c r="Q7" s="6"/>
      <c r="R7" s="6"/>
    </row>
    <row r="8" spans="1:18" ht="22.5">
      <c r="A8" s="4" t="s">
        <v>93</v>
      </c>
      <c r="B8" s="7">
        <v>8.7999999999999995E-2</v>
      </c>
      <c r="C8" s="7">
        <v>8.3000000000000004E-2</v>
      </c>
      <c r="D8" s="8" t="s">
        <v>89</v>
      </c>
      <c r="E8" s="8" t="s">
        <v>94</v>
      </c>
      <c r="F8" s="7">
        <v>0.107</v>
      </c>
      <c r="G8" s="7">
        <v>0.108</v>
      </c>
      <c r="H8" s="8" t="s">
        <v>89</v>
      </c>
      <c r="I8" s="8" t="s">
        <v>95</v>
      </c>
      <c r="J8" s="7">
        <v>4.3999999999999997E-2</v>
      </c>
      <c r="K8" s="7">
        <v>3.5000000000000003E-2</v>
      </c>
      <c r="L8" s="7" t="s">
        <v>89</v>
      </c>
      <c r="M8" s="8" t="s">
        <v>94</v>
      </c>
    </row>
    <row r="9" spans="1:18" ht="22.5">
      <c r="A9" s="4" t="s">
        <v>96</v>
      </c>
      <c r="B9" s="7">
        <v>2.18E-2</v>
      </c>
      <c r="C9" s="7">
        <v>2.1999999999999999E-2</v>
      </c>
      <c r="D9" s="8" t="s">
        <v>89</v>
      </c>
      <c r="E9" s="7">
        <v>0.03</v>
      </c>
      <c r="F9" s="7">
        <v>1.24E-2</v>
      </c>
      <c r="G9" s="7">
        <v>1.2500000000000001E-2</v>
      </c>
      <c r="H9" s="8" t="s">
        <v>89</v>
      </c>
      <c r="I9" s="7">
        <v>0.02</v>
      </c>
      <c r="J9" s="8" t="s">
        <v>94</v>
      </c>
      <c r="K9" s="8"/>
      <c r="L9" s="8"/>
      <c r="M9" s="8" t="s">
        <v>94</v>
      </c>
    </row>
    <row r="10" spans="1:18" s="12" customFormat="1" ht="11.25">
      <c r="A10" s="9" t="s">
        <v>97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1"/>
    </row>
    <row r="11" spans="1:18">
      <c r="A11" s="4" t="s">
        <v>98</v>
      </c>
      <c r="B11" s="13">
        <v>7.2999999999999995E-2</v>
      </c>
      <c r="C11" s="13">
        <v>6.7000000000000004E-2</v>
      </c>
      <c r="D11" s="13">
        <v>7.0999999999999994E-2</v>
      </c>
      <c r="E11" s="8" t="s">
        <v>94</v>
      </c>
      <c r="F11" s="13">
        <v>0.153</v>
      </c>
      <c r="G11" s="13">
        <v>0.14099999999999999</v>
      </c>
      <c r="H11" s="13">
        <v>0.155</v>
      </c>
      <c r="I11" s="8" t="s">
        <v>94</v>
      </c>
      <c r="J11" s="13">
        <v>0.115</v>
      </c>
      <c r="K11" s="13">
        <v>0.11700000000000001</v>
      </c>
      <c r="L11" s="13">
        <v>0.16139999999999999</v>
      </c>
      <c r="M11" s="8" t="s">
        <v>94</v>
      </c>
      <c r="P11" s="6"/>
      <c r="Q11" s="6"/>
      <c r="R11" s="6"/>
    </row>
    <row r="12" spans="1:18" ht="22.5">
      <c r="A12" s="4" t="s">
        <v>99</v>
      </c>
      <c r="B12" s="5">
        <v>0.106</v>
      </c>
      <c r="C12" s="5">
        <v>0.108</v>
      </c>
      <c r="D12" s="5" t="s">
        <v>89</v>
      </c>
      <c r="E12" s="8" t="s">
        <v>94</v>
      </c>
      <c r="F12" s="5">
        <v>0.105</v>
      </c>
      <c r="G12" s="5">
        <v>0.106</v>
      </c>
      <c r="H12" s="5">
        <v>0.11</v>
      </c>
      <c r="I12" s="8" t="s">
        <v>94</v>
      </c>
      <c r="J12" s="5">
        <v>0.10100000000000001</v>
      </c>
      <c r="K12" s="5">
        <v>0.106</v>
      </c>
      <c r="L12" s="5">
        <v>0.113</v>
      </c>
      <c r="M12" s="8" t="s">
        <v>94</v>
      </c>
    </row>
    <row r="13" spans="1:18">
      <c r="A13" s="219" t="s">
        <v>100</v>
      </c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</row>
    <row r="14" spans="1:18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</sheetData>
  <mergeCells count="6">
    <mergeCell ref="A13:M13"/>
    <mergeCell ref="A1:M1"/>
    <mergeCell ref="A2:A3"/>
    <mergeCell ref="B2:E2"/>
    <mergeCell ref="F2:I2"/>
    <mergeCell ref="J2:M2"/>
  </mergeCells>
  <pageMargins left="0.75" right="0.75" top="1" bottom="1" header="0.51180555555555496" footer="0.5118055555555549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/>
  </sheetPr>
  <dimension ref="A1:AMJ14"/>
  <sheetViews>
    <sheetView zoomScale="110" zoomScaleNormal="110" workbookViewId="0">
      <selection sqref="A1:I1"/>
    </sheetView>
  </sheetViews>
  <sheetFormatPr baseColWidth="10" defaultColWidth="8.5703125" defaultRowHeight="12.75"/>
  <cols>
    <col min="1" max="1" width="59.5703125" style="74" customWidth="1"/>
    <col min="2" max="9" width="7.28515625" style="74" customWidth="1"/>
    <col min="10" max="1024" width="8.5703125" style="74"/>
  </cols>
  <sheetData>
    <row r="1" spans="1:12" ht="11.25" customHeight="1">
      <c r="A1" s="220" t="s">
        <v>254</v>
      </c>
      <c r="B1" s="220"/>
      <c r="C1" s="220"/>
      <c r="D1" s="220"/>
      <c r="E1" s="220"/>
      <c r="F1" s="220"/>
      <c r="G1" s="220"/>
      <c r="H1" s="220"/>
      <c r="I1" s="220"/>
    </row>
    <row r="2" spans="1:12">
      <c r="A2" s="15"/>
      <c r="B2" s="16">
        <v>2017</v>
      </c>
      <c r="C2" s="16" t="s">
        <v>255</v>
      </c>
      <c r="D2" s="16">
        <v>2018</v>
      </c>
      <c r="E2" s="16" t="s">
        <v>255</v>
      </c>
      <c r="F2" s="16">
        <v>2019</v>
      </c>
      <c r="G2" s="16" t="s">
        <v>255</v>
      </c>
      <c r="H2" s="16">
        <v>2020</v>
      </c>
      <c r="I2" s="16" t="s">
        <v>255</v>
      </c>
    </row>
    <row r="3" spans="1:12" ht="15" customHeight="1">
      <c r="A3" s="117" t="s">
        <v>256</v>
      </c>
      <c r="B3" s="118">
        <v>537.52499999999998</v>
      </c>
      <c r="C3" s="73">
        <v>100</v>
      </c>
      <c r="D3" s="118">
        <v>560.1</v>
      </c>
      <c r="E3" s="73">
        <v>100</v>
      </c>
      <c r="F3" s="118">
        <v>571.20000000000005</v>
      </c>
      <c r="G3" s="73">
        <v>100</v>
      </c>
      <c r="H3" s="118">
        <v>528.20000000000005</v>
      </c>
      <c r="I3" s="73">
        <v>100</v>
      </c>
      <c r="J3" s="23"/>
    </row>
    <row r="4" spans="1:12">
      <c r="A4" s="119" t="s">
        <v>257</v>
      </c>
      <c r="B4" s="120">
        <v>105.35</v>
      </c>
      <c r="C4" s="121">
        <v>19.5990884144923</v>
      </c>
      <c r="D4" s="120">
        <v>103.1</v>
      </c>
      <c r="E4" s="121">
        <v>18.407427245134802</v>
      </c>
      <c r="F4" s="120">
        <v>99.841999999999999</v>
      </c>
      <c r="G4" s="121">
        <v>17.4793417366947</v>
      </c>
      <c r="H4" s="120">
        <v>100.5</v>
      </c>
      <c r="I4" s="121">
        <f>H4/H3*100</f>
        <v>19.026883756152969</v>
      </c>
      <c r="J4" s="23"/>
      <c r="K4" s="23">
        <f>H4/F4-1</f>
        <v>6.5904128523066596E-3</v>
      </c>
    </row>
    <row r="5" spans="1:12">
      <c r="A5" s="89" t="s">
        <v>258</v>
      </c>
      <c r="B5" s="122">
        <v>38.1</v>
      </c>
      <c r="C5" s="71">
        <v>36.165163739914597</v>
      </c>
      <c r="D5" s="122">
        <v>34.5</v>
      </c>
      <c r="E5" s="71">
        <v>33.462657613966996</v>
      </c>
      <c r="F5" s="122">
        <v>34.603999999999999</v>
      </c>
      <c r="G5" s="71">
        <v>34.658760842130597</v>
      </c>
      <c r="H5" s="122">
        <v>30</v>
      </c>
      <c r="I5" s="71">
        <f>H5/H$4*100</f>
        <v>29.850746268656714</v>
      </c>
      <c r="J5" s="23"/>
      <c r="K5" s="23">
        <f>H5/F5-1</f>
        <v>-0.13304820251993987</v>
      </c>
    </row>
    <row r="6" spans="1:12">
      <c r="A6" s="89" t="s">
        <v>259</v>
      </c>
      <c r="B6" s="122">
        <v>63.9</v>
      </c>
      <c r="C6" s="71">
        <v>60.654959658281904</v>
      </c>
      <c r="D6" s="122">
        <v>66.400000000000006</v>
      </c>
      <c r="E6" s="71">
        <v>64.403491755577093</v>
      </c>
      <c r="F6" s="122">
        <v>63.259</v>
      </c>
      <c r="G6" s="71">
        <v>63.3591073896757</v>
      </c>
      <c r="H6" s="122">
        <v>67.8</v>
      </c>
      <c r="I6" s="71">
        <f>H6/H$4*100</f>
        <v>67.46268656716417</v>
      </c>
      <c r="J6" s="23"/>
      <c r="K6" s="23">
        <f>H6/F6-1</f>
        <v>7.1784252043187502E-2</v>
      </c>
    </row>
    <row r="7" spans="1:12">
      <c r="A7" s="89" t="s">
        <v>260</v>
      </c>
      <c r="B7" s="122">
        <v>0</v>
      </c>
      <c r="C7" s="71">
        <v>0</v>
      </c>
      <c r="D7" s="122">
        <v>0</v>
      </c>
      <c r="E7" s="71">
        <v>0</v>
      </c>
      <c r="F7" s="122">
        <v>0</v>
      </c>
      <c r="G7" s="71">
        <v>0</v>
      </c>
      <c r="H7" s="122">
        <v>0</v>
      </c>
      <c r="I7" s="71">
        <v>0</v>
      </c>
      <c r="J7" s="23"/>
      <c r="K7" s="23"/>
    </row>
    <row r="8" spans="1:12">
      <c r="A8" s="89" t="s">
        <v>261</v>
      </c>
      <c r="B8" s="122">
        <v>3.3250000000000002</v>
      </c>
      <c r="C8" s="71">
        <v>3.1561461794019898</v>
      </c>
      <c r="D8" s="122">
        <v>2.2000000000000002</v>
      </c>
      <c r="E8" s="71">
        <v>2.13385063045587</v>
      </c>
      <c r="F8" s="122">
        <v>1.9790000000000001</v>
      </c>
      <c r="G8" s="71">
        <v>1.98213176819375</v>
      </c>
      <c r="H8" s="122">
        <v>2.7</v>
      </c>
      <c r="I8" s="71">
        <f>H8/H$4*100</f>
        <v>2.6865671641791047</v>
      </c>
      <c r="J8" s="23"/>
      <c r="K8" s="23">
        <f>H8/F8-1</f>
        <v>0.36432541687721076</v>
      </c>
    </row>
    <row r="9" spans="1:12">
      <c r="A9" s="117" t="s">
        <v>262</v>
      </c>
      <c r="B9" s="118">
        <v>432.2</v>
      </c>
      <c r="C9" s="73">
        <v>80.405562531975306</v>
      </c>
      <c r="D9" s="118">
        <v>456.8</v>
      </c>
      <c r="E9" s="73">
        <v>81.556864845563297</v>
      </c>
      <c r="F9" s="118">
        <v>470.86099999999999</v>
      </c>
      <c r="G9" s="73">
        <v>82.433648459383804</v>
      </c>
      <c r="H9" s="118">
        <v>427.5</v>
      </c>
      <c r="I9" s="73">
        <f>H9/H3*100</f>
        <v>80.935251798561154</v>
      </c>
      <c r="J9" s="23"/>
      <c r="K9" s="23">
        <f>H9/F9-1</f>
        <v>-9.2088748059406034E-2</v>
      </c>
    </row>
    <row r="10" spans="1:12">
      <c r="A10" s="89" t="s">
        <v>263</v>
      </c>
      <c r="B10" s="122">
        <v>65.625</v>
      </c>
      <c r="C10" s="71">
        <v>15.183942619157801</v>
      </c>
      <c r="D10" s="122">
        <v>71.7</v>
      </c>
      <c r="E10" s="71">
        <v>15.696147110332801</v>
      </c>
      <c r="F10" s="122">
        <v>75.923000000000002</v>
      </c>
      <c r="G10" s="71">
        <v>16.124291457563899</v>
      </c>
      <c r="H10" s="122">
        <v>81</v>
      </c>
      <c r="I10" s="71">
        <f>H10/H$9*100</f>
        <v>18.947368421052634</v>
      </c>
      <c r="J10" s="23"/>
      <c r="K10" s="23">
        <f>H10/F10-1</f>
        <v>6.6870381834226666E-2</v>
      </c>
      <c r="L10" s="123">
        <f>H10-F10</f>
        <v>5.0769999999999982</v>
      </c>
    </row>
    <row r="11" spans="1:12">
      <c r="A11" s="89" t="s">
        <v>264</v>
      </c>
      <c r="B11" s="122">
        <v>366.55</v>
      </c>
      <c r="C11" s="71">
        <v>84.810273021749197</v>
      </c>
      <c r="D11" s="122">
        <v>385.1</v>
      </c>
      <c r="E11" s="71">
        <v>84.303852889667297</v>
      </c>
      <c r="F11" s="122">
        <v>394.93799999999999</v>
      </c>
      <c r="G11" s="71">
        <v>83.875708542436101</v>
      </c>
      <c r="H11" s="122">
        <v>346.5</v>
      </c>
      <c r="I11" s="71">
        <f>H11/H$9*100</f>
        <v>81.05263157894737</v>
      </c>
      <c r="J11" s="23"/>
      <c r="K11" s="23">
        <f>H11/F11-1</f>
        <v>-0.12264709903833004</v>
      </c>
      <c r="L11" s="123">
        <f>H11-F11</f>
        <v>-48.437999999999988</v>
      </c>
    </row>
    <row r="12" spans="1:12">
      <c r="A12" s="89" t="s">
        <v>265</v>
      </c>
      <c r="B12" s="122">
        <v>0</v>
      </c>
      <c r="C12" s="71">
        <v>0</v>
      </c>
      <c r="D12" s="122">
        <v>0.3</v>
      </c>
      <c r="E12" s="71">
        <v>6.5674255691768796E-2</v>
      </c>
      <c r="F12" s="122">
        <v>0.46700000000000003</v>
      </c>
      <c r="G12" s="71">
        <v>9.9180012785089394E-2</v>
      </c>
      <c r="H12" s="122">
        <v>0.2</v>
      </c>
      <c r="I12" s="71">
        <f>H12/H$9*100</f>
        <v>4.6783625730994156E-2</v>
      </c>
      <c r="K12" s="23">
        <f>H12/F12-1</f>
        <v>-0.57173447537473232</v>
      </c>
      <c r="L12" s="123">
        <f>H12-F12</f>
        <v>-0.26700000000000002</v>
      </c>
    </row>
    <row r="13" spans="1:12">
      <c r="A13" s="219" t="s">
        <v>173</v>
      </c>
      <c r="B13" s="219"/>
      <c r="C13" s="219"/>
      <c r="D13" s="219"/>
      <c r="E13" s="219"/>
      <c r="F13" s="219"/>
      <c r="G13" s="219"/>
      <c r="H13" s="219"/>
      <c r="I13" s="219"/>
    </row>
    <row r="14" spans="1:12">
      <c r="A14" s="237" t="s">
        <v>266</v>
      </c>
      <c r="B14" s="237"/>
      <c r="C14" s="237"/>
      <c r="D14" s="237"/>
      <c r="E14" s="237"/>
      <c r="F14" s="237"/>
      <c r="G14" s="237"/>
      <c r="H14" s="237"/>
      <c r="I14" s="237"/>
    </row>
  </sheetData>
  <mergeCells count="3">
    <mergeCell ref="A1:I1"/>
    <mergeCell ref="A13:I13"/>
    <mergeCell ref="A14:I14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/>
  </sheetPr>
  <dimension ref="A1:AMJ9"/>
  <sheetViews>
    <sheetView zoomScaleNormal="100" workbookViewId="0">
      <selection sqref="A1:D1"/>
    </sheetView>
  </sheetViews>
  <sheetFormatPr baseColWidth="10" defaultColWidth="8.5703125" defaultRowHeight="12.75"/>
  <cols>
    <col min="1" max="1" width="14.140625" style="1" customWidth="1"/>
    <col min="2" max="4" width="12.85546875" style="1" customWidth="1"/>
    <col min="5" max="1024" width="8.5703125" style="1"/>
  </cols>
  <sheetData>
    <row r="1" spans="1:4">
      <c r="A1" s="220" t="s">
        <v>267</v>
      </c>
      <c r="B1" s="220"/>
      <c r="C1" s="220"/>
      <c r="D1" s="220"/>
    </row>
    <row r="2" spans="1:4">
      <c r="A2" s="15"/>
      <c r="B2" s="25" t="s">
        <v>268</v>
      </c>
      <c r="C2" s="25" t="s">
        <v>269</v>
      </c>
      <c r="D2" s="25" t="s">
        <v>270</v>
      </c>
    </row>
    <row r="3" spans="1:4">
      <c r="A3" s="17" t="s">
        <v>113</v>
      </c>
      <c r="B3" s="72">
        <v>511267</v>
      </c>
      <c r="C3" s="72">
        <v>415123</v>
      </c>
      <c r="D3" s="73">
        <f t="shared" ref="D3:D8" si="0">((B3-C3)/C3)*100</f>
        <v>23.160364518468022</v>
      </c>
    </row>
    <row r="4" spans="1:4">
      <c r="A4" s="15" t="s">
        <v>155</v>
      </c>
      <c r="B4" s="70">
        <v>400764</v>
      </c>
      <c r="C4" s="70">
        <v>339720</v>
      </c>
      <c r="D4" s="71">
        <f t="shared" si="0"/>
        <v>17.968915577534439</v>
      </c>
    </row>
    <row r="5" spans="1:4">
      <c r="A5" s="15" t="s">
        <v>156</v>
      </c>
      <c r="B5" s="70">
        <v>34067</v>
      </c>
      <c r="C5" s="70">
        <v>26484</v>
      </c>
      <c r="D5" s="71">
        <f t="shared" si="0"/>
        <v>28.632381815435735</v>
      </c>
    </row>
    <row r="6" spans="1:4">
      <c r="A6" s="15" t="s">
        <v>157</v>
      </c>
      <c r="B6" s="70">
        <v>68197</v>
      </c>
      <c r="C6" s="70">
        <v>44065</v>
      </c>
      <c r="D6" s="71">
        <f t="shared" si="0"/>
        <v>54.764552365823214</v>
      </c>
    </row>
    <row r="7" spans="1:4">
      <c r="A7" s="15" t="s">
        <v>158</v>
      </c>
      <c r="B7" s="70">
        <v>5795</v>
      </c>
      <c r="C7" s="70">
        <v>2595</v>
      </c>
      <c r="D7" s="71">
        <f t="shared" si="0"/>
        <v>123.31406551059729</v>
      </c>
    </row>
    <row r="8" spans="1:4">
      <c r="A8" s="17" t="s">
        <v>114</v>
      </c>
      <c r="B8" s="72">
        <v>18673847</v>
      </c>
      <c r="C8" s="72">
        <v>18904852</v>
      </c>
      <c r="D8" s="73">
        <f t="shared" si="0"/>
        <v>-1.221934982617161</v>
      </c>
    </row>
    <row r="9" spans="1:4">
      <c r="A9" s="219" t="s">
        <v>105</v>
      </c>
      <c r="B9" s="219"/>
      <c r="C9" s="219"/>
      <c r="D9" s="219"/>
    </row>
  </sheetData>
  <mergeCells count="2">
    <mergeCell ref="A1:D1"/>
    <mergeCell ref="A9:D9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/>
  </sheetPr>
  <dimension ref="A2:AMJ24"/>
  <sheetViews>
    <sheetView zoomScaleNormal="100" workbookViewId="0"/>
  </sheetViews>
  <sheetFormatPr baseColWidth="10" defaultColWidth="8.5703125" defaultRowHeight="12.75"/>
  <cols>
    <col min="1" max="1" width="15.42578125" style="74" customWidth="1"/>
    <col min="2" max="13" width="7" style="74" customWidth="1"/>
    <col min="14" max="1024" width="8.5703125" style="74"/>
  </cols>
  <sheetData>
    <row r="2" spans="1:15">
      <c r="A2" s="220" t="s">
        <v>271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</row>
    <row r="3" spans="1:15">
      <c r="A3" s="238"/>
      <c r="B3" s="229">
        <v>2019</v>
      </c>
      <c r="C3" s="229"/>
      <c r="D3" s="229"/>
      <c r="E3" s="229"/>
      <c r="F3" s="229"/>
      <c r="G3" s="229"/>
      <c r="H3" s="229">
        <v>2020</v>
      </c>
      <c r="I3" s="229"/>
      <c r="J3" s="229"/>
      <c r="K3" s="229"/>
      <c r="L3" s="229"/>
      <c r="M3" s="229"/>
    </row>
    <row r="4" spans="1:15">
      <c r="A4" s="238"/>
      <c r="B4" s="229" t="s">
        <v>102</v>
      </c>
      <c r="C4" s="229"/>
      <c r="D4" s="229" t="s">
        <v>272</v>
      </c>
      <c r="E4" s="229"/>
      <c r="F4" s="229" t="s">
        <v>273</v>
      </c>
      <c r="G4" s="229"/>
      <c r="H4" s="229" t="s">
        <v>102</v>
      </c>
      <c r="I4" s="229"/>
      <c r="J4" s="229" t="s">
        <v>272</v>
      </c>
      <c r="K4" s="229"/>
      <c r="L4" s="229" t="s">
        <v>273</v>
      </c>
      <c r="M4" s="229"/>
    </row>
    <row r="5" spans="1:15" ht="22.5">
      <c r="A5" s="238"/>
      <c r="B5" s="25" t="s">
        <v>274</v>
      </c>
      <c r="C5" s="25" t="s">
        <v>255</v>
      </c>
      <c r="D5" s="25" t="s">
        <v>274</v>
      </c>
      <c r="E5" s="25" t="s">
        <v>255</v>
      </c>
      <c r="F5" s="25" t="s">
        <v>274</v>
      </c>
      <c r="G5" s="25" t="s">
        <v>255</v>
      </c>
      <c r="H5" s="25" t="s">
        <v>274</v>
      </c>
      <c r="I5" s="25" t="s">
        <v>255</v>
      </c>
      <c r="J5" s="25" t="s">
        <v>274</v>
      </c>
      <c r="K5" s="25" t="s">
        <v>255</v>
      </c>
      <c r="L5" s="25" t="s">
        <v>274</v>
      </c>
      <c r="M5" s="25" t="s">
        <v>255</v>
      </c>
    </row>
    <row r="6" spans="1:15">
      <c r="A6" s="117" t="s">
        <v>102</v>
      </c>
      <c r="B6" s="108">
        <v>16670.5</v>
      </c>
      <c r="C6" s="73">
        <v>100</v>
      </c>
      <c r="D6" s="108">
        <v>12293.6</v>
      </c>
      <c r="E6" s="73">
        <v>73.7</v>
      </c>
      <c r="F6" s="108">
        <v>4376.8999999999996</v>
      </c>
      <c r="G6" s="73">
        <v>26.3</v>
      </c>
      <c r="H6" s="108">
        <v>16109.1</v>
      </c>
      <c r="I6" s="73">
        <v>100</v>
      </c>
      <c r="J6" s="108">
        <v>12232.25</v>
      </c>
      <c r="K6" s="73">
        <v>75.95</v>
      </c>
      <c r="L6" s="108">
        <v>3876.9</v>
      </c>
      <c r="M6" s="73">
        <v>24.05</v>
      </c>
    </row>
    <row r="7" spans="1:15">
      <c r="A7" s="124" t="s">
        <v>215</v>
      </c>
      <c r="B7" s="111">
        <v>2579.4</v>
      </c>
      <c r="C7" s="71">
        <v>100</v>
      </c>
      <c r="D7" s="111">
        <v>1669</v>
      </c>
      <c r="E7" s="71">
        <v>64.7</v>
      </c>
      <c r="F7" s="111">
        <v>910.4</v>
      </c>
      <c r="G7" s="71">
        <v>35.299999999999997</v>
      </c>
      <c r="H7" s="111">
        <v>2469.4</v>
      </c>
      <c r="I7" s="71">
        <v>100</v>
      </c>
      <c r="J7" s="111">
        <v>1674.125</v>
      </c>
      <c r="K7" s="71">
        <v>67.849999999999994</v>
      </c>
      <c r="L7" s="111">
        <v>795.25</v>
      </c>
      <c r="M7" s="71">
        <v>32.15</v>
      </c>
    </row>
    <row r="8" spans="1:15">
      <c r="A8" s="124" t="s">
        <v>216</v>
      </c>
      <c r="B8" s="111">
        <v>492.4</v>
      </c>
      <c r="C8" s="71">
        <v>100</v>
      </c>
      <c r="D8" s="111">
        <v>382.2</v>
      </c>
      <c r="E8" s="71">
        <v>77.599999999999994</v>
      </c>
      <c r="F8" s="111">
        <v>110.2</v>
      </c>
      <c r="G8" s="71">
        <v>22.4</v>
      </c>
      <c r="H8" s="111">
        <v>474.22500000000002</v>
      </c>
      <c r="I8" s="71">
        <v>100</v>
      </c>
      <c r="J8" s="111">
        <v>371.97500000000002</v>
      </c>
      <c r="K8" s="71">
        <v>78.474999999999994</v>
      </c>
      <c r="L8" s="111">
        <v>102.25</v>
      </c>
      <c r="M8" s="71">
        <v>21.524999999999999</v>
      </c>
    </row>
    <row r="9" spans="1:15">
      <c r="A9" s="124" t="s">
        <v>217</v>
      </c>
      <c r="B9" s="111">
        <v>314.10000000000002</v>
      </c>
      <c r="C9" s="71">
        <v>100</v>
      </c>
      <c r="D9" s="111">
        <v>234</v>
      </c>
      <c r="E9" s="71">
        <v>74.5</v>
      </c>
      <c r="F9" s="111">
        <v>80.099999999999994</v>
      </c>
      <c r="G9" s="71">
        <v>25.5</v>
      </c>
      <c r="H9" s="111">
        <v>316.47500000000002</v>
      </c>
      <c r="I9" s="71">
        <v>100</v>
      </c>
      <c r="J9" s="111">
        <v>241.17500000000001</v>
      </c>
      <c r="K9" s="71">
        <v>76.2</v>
      </c>
      <c r="L9" s="111">
        <v>75.325000000000003</v>
      </c>
      <c r="M9" s="71">
        <v>23.8</v>
      </c>
    </row>
    <row r="10" spans="1:15">
      <c r="A10" s="125" t="s">
        <v>113</v>
      </c>
      <c r="B10" s="108">
        <v>470.9</v>
      </c>
      <c r="C10" s="73">
        <v>100</v>
      </c>
      <c r="D10" s="108">
        <v>343.6</v>
      </c>
      <c r="E10" s="73">
        <v>73</v>
      </c>
      <c r="F10" s="108">
        <v>127.2</v>
      </c>
      <c r="G10" s="73">
        <v>27</v>
      </c>
      <c r="H10" s="108">
        <v>427.5</v>
      </c>
      <c r="I10" s="73">
        <v>100</v>
      </c>
      <c r="J10" s="108">
        <v>330.72500000000002</v>
      </c>
      <c r="K10" s="73">
        <v>77.424999999999997</v>
      </c>
      <c r="L10" s="108">
        <v>96.775000000000006</v>
      </c>
      <c r="M10" s="73">
        <v>22.574999999999999</v>
      </c>
      <c r="O10" s="98"/>
    </row>
    <row r="11" spans="1:15">
      <c r="A11" s="124" t="s">
        <v>218</v>
      </c>
      <c r="B11" s="111">
        <v>780.5</v>
      </c>
      <c r="C11" s="71">
        <v>100</v>
      </c>
      <c r="D11" s="111">
        <v>538.20000000000005</v>
      </c>
      <c r="E11" s="71">
        <v>69</v>
      </c>
      <c r="F11" s="111">
        <v>242.3</v>
      </c>
      <c r="G11" s="71">
        <v>31</v>
      </c>
      <c r="H11" s="111">
        <v>715.57500000000005</v>
      </c>
      <c r="I11" s="71">
        <v>100</v>
      </c>
      <c r="J11" s="111">
        <v>523.875</v>
      </c>
      <c r="K11" s="71">
        <v>73.3</v>
      </c>
      <c r="L11" s="111">
        <v>191.72499999999999</v>
      </c>
      <c r="M11" s="71">
        <v>26.7</v>
      </c>
    </row>
    <row r="12" spans="1:15">
      <c r="A12" s="124" t="s">
        <v>219</v>
      </c>
      <c r="B12" s="111">
        <v>204.7</v>
      </c>
      <c r="C12" s="71">
        <v>100</v>
      </c>
      <c r="D12" s="111">
        <v>154.1</v>
      </c>
      <c r="E12" s="71">
        <v>75.3</v>
      </c>
      <c r="F12" s="111">
        <v>50.6</v>
      </c>
      <c r="G12" s="71">
        <v>24.7</v>
      </c>
      <c r="H12" s="111">
        <v>191</v>
      </c>
      <c r="I12" s="71">
        <v>100</v>
      </c>
      <c r="J12" s="111">
        <v>139.72499999999999</v>
      </c>
      <c r="K12" s="71">
        <v>73.174999999999997</v>
      </c>
      <c r="L12" s="111">
        <v>51.274999999999999</v>
      </c>
      <c r="M12" s="71">
        <v>26.824999999999999</v>
      </c>
    </row>
    <row r="13" spans="1:15">
      <c r="A13" s="124" t="s">
        <v>220</v>
      </c>
      <c r="B13" s="111">
        <v>807.6</v>
      </c>
      <c r="C13" s="71">
        <v>100</v>
      </c>
      <c r="D13" s="111">
        <v>605.29999999999995</v>
      </c>
      <c r="E13" s="71">
        <v>74.900000000000006</v>
      </c>
      <c r="F13" s="111">
        <v>202.4</v>
      </c>
      <c r="G13" s="71">
        <v>25.1</v>
      </c>
      <c r="H13" s="111">
        <v>785.625</v>
      </c>
      <c r="I13" s="71">
        <v>100</v>
      </c>
      <c r="J13" s="111">
        <v>605.79999999999995</v>
      </c>
      <c r="K13" s="71">
        <v>77.125</v>
      </c>
      <c r="L13" s="111">
        <v>179.85</v>
      </c>
      <c r="M13" s="71">
        <v>22.875</v>
      </c>
    </row>
    <row r="14" spans="1:15">
      <c r="A14" s="124" t="s">
        <v>221</v>
      </c>
      <c r="B14" s="111">
        <v>686.6</v>
      </c>
      <c r="C14" s="71">
        <v>100</v>
      </c>
      <c r="D14" s="111">
        <v>496.4</v>
      </c>
      <c r="E14" s="71">
        <v>72.3</v>
      </c>
      <c r="F14" s="111">
        <v>190.2</v>
      </c>
      <c r="G14" s="71">
        <v>27.7</v>
      </c>
      <c r="H14" s="111">
        <v>657.57500000000005</v>
      </c>
      <c r="I14" s="71">
        <v>100</v>
      </c>
      <c r="J14" s="111">
        <v>494.07499999999999</v>
      </c>
      <c r="K14" s="71">
        <v>75.174999999999997</v>
      </c>
      <c r="L14" s="111">
        <v>163.47499999999999</v>
      </c>
      <c r="M14" s="71">
        <v>24.824999999999999</v>
      </c>
    </row>
    <row r="15" spans="1:15">
      <c r="A15" s="124" t="s">
        <v>222</v>
      </c>
      <c r="B15" s="111">
        <v>2918.8</v>
      </c>
      <c r="C15" s="71">
        <v>100</v>
      </c>
      <c r="D15" s="111">
        <v>2287.9</v>
      </c>
      <c r="E15" s="71">
        <v>78.400000000000006</v>
      </c>
      <c r="F15" s="111">
        <v>630.9</v>
      </c>
      <c r="G15" s="71">
        <v>21.6</v>
      </c>
      <c r="H15" s="111">
        <v>2812</v>
      </c>
      <c r="I15" s="71">
        <v>100</v>
      </c>
      <c r="J15" s="111">
        <v>2259.85</v>
      </c>
      <c r="K15" s="71">
        <v>80.375</v>
      </c>
      <c r="L15" s="111">
        <v>552.125</v>
      </c>
      <c r="M15" s="71">
        <v>19.625</v>
      </c>
    </row>
    <row r="16" spans="1:15">
      <c r="A16" s="124" t="s">
        <v>223</v>
      </c>
      <c r="B16" s="111">
        <v>1741.9</v>
      </c>
      <c r="C16" s="71">
        <v>100</v>
      </c>
      <c r="D16" s="111">
        <v>1255.8</v>
      </c>
      <c r="E16" s="71">
        <v>72.099999999999994</v>
      </c>
      <c r="F16" s="111">
        <v>486.2</v>
      </c>
      <c r="G16" s="71">
        <v>27.9</v>
      </c>
      <c r="H16" s="111">
        <v>1676.625</v>
      </c>
      <c r="I16" s="71">
        <v>100</v>
      </c>
      <c r="J16" s="111">
        <v>1254.3499999999999</v>
      </c>
      <c r="K16" s="71">
        <v>74.825000000000003</v>
      </c>
      <c r="L16" s="111">
        <v>422.27499999999998</v>
      </c>
      <c r="M16" s="71">
        <v>25.175000000000001</v>
      </c>
    </row>
    <row r="17" spans="1:13">
      <c r="A17" s="124" t="s">
        <v>224</v>
      </c>
      <c r="B17" s="111">
        <v>307.10000000000002</v>
      </c>
      <c r="C17" s="71">
        <v>100</v>
      </c>
      <c r="D17" s="111">
        <v>202.4</v>
      </c>
      <c r="E17" s="71">
        <v>65.900000000000006</v>
      </c>
      <c r="F17" s="111">
        <v>104.8</v>
      </c>
      <c r="G17" s="71">
        <v>34.1</v>
      </c>
      <c r="H17" s="111">
        <v>299.05</v>
      </c>
      <c r="I17" s="71">
        <v>100</v>
      </c>
      <c r="J17" s="111">
        <v>194.82499999999999</v>
      </c>
      <c r="K17" s="71">
        <v>65.2</v>
      </c>
      <c r="L17" s="111">
        <v>104.22499999999999</v>
      </c>
      <c r="M17" s="71">
        <v>34.799999999999997</v>
      </c>
    </row>
    <row r="18" spans="1:13">
      <c r="A18" s="124" t="s">
        <v>225</v>
      </c>
      <c r="B18" s="111">
        <v>878.3</v>
      </c>
      <c r="C18" s="71">
        <v>100</v>
      </c>
      <c r="D18" s="111">
        <v>645.79999999999995</v>
      </c>
      <c r="E18" s="71">
        <v>73.5</v>
      </c>
      <c r="F18" s="111">
        <v>232.5</v>
      </c>
      <c r="G18" s="71">
        <v>26.5</v>
      </c>
      <c r="H18" s="111">
        <v>868.6</v>
      </c>
      <c r="I18" s="71">
        <v>100</v>
      </c>
      <c r="J18" s="111">
        <v>659.85</v>
      </c>
      <c r="K18" s="71">
        <v>75.974999999999994</v>
      </c>
      <c r="L18" s="111">
        <v>208.72499999999999</v>
      </c>
      <c r="M18" s="71">
        <v>24.024999999999999</v>
      </c>
    </row>
    <row r="19" spans="1:13">
      <c r="A19" s="124" t="s">
        <v>226</v>
      </c>
      <c r="B19" s="111">
        <v>2756.4</v>
      </c>
      <c r="C19" s="71">
        <v>100</v>
      </c>
      <c r="D19" s="111">
        <v>2218</v>
      </c>
      <c r="E19" s="71">
        <v>80.5</v>
      </c>
      <c r="F19" s="111">
        <v>538.29999999999995</v>
      </c>
      <c r="G19" s="71">
        <v>19.5</v>
      </c>
      <c r="H19" s="111">
        <v>2705.625</v>
      </c>
      <c r="I19" s="71">
        <v>100</v>
      </c>
      <c r="J19" s="111">
        <v>2197.6999999999998</v>
      </c>
      <c r="K19" s="71">
        <v>81.25</v>
      </c>
      <c r="L19" s="111">
        <v>507.92500000000001</v>
      </c>
      <c r="M19" s="71">
        <v>18.75</v>
      </c>
    </row>
    <row r="20" spans="1:13">
      <c r="A20" s="124" t="s">
        <v>227</v>
      </c>
      <c r="B20" s="111">
        <v>519.29999999999995</v>
      </c>
      <c r="C20" s="71">
        <v>100</v>
      </c>
      <c r="D20" s="111">
        <v>348.6</v>
      </c>
      <c r="E20" s="71">
        <v>67.099999999999994</v>
      </c>
      <c r="F20" s="111">
        <v>170.7</v>
      </c>
      <c r="G20" s="71">
        <v>32.9</v>
      </c>
      <c r="H20" s="111">
        <v>516.20000000000005</v>
      </c>
      <c r="I20" s="71">
        <v>100</v>
      </c>
      <c r="J20" s="111">
        <v>364.57499999999999</v>
      </c>
      <c r="K20" s="71">
        <v>70.650000000000006</v>
      </c>
      <c r="L20" s="111">
        <v>151.625</v>
      </c>
      <c r="M20" s="71">
        <v>29.35</v>
      </c>
    </row>
    <row r="21" spans="1:13">
      <c r="A21" s="124" t="s">
        <v>228</v>
      </c>
      <c r="B21" s="111">
        <v>245.5</v>
      </c>
      <c r="C21" s="71">
        <v>100</v>
      </c>
      <c r="D21" s="111">
        <v>182.4</v>
      </c>
      <c r="E21" s="71">
        <v>74.3</v>
      </c>
      <c r="F21" s="111">
        <v>63</v>
      </c>
      <c r="G21" s="71">
        <v>25.7</v>
      </c>
      <c r="H21" s="111">
        <v>234.15</v>
      </c>
      <c r="I21" s="71">
        <v>100</v>
      </c>
      <c r="J21" s="111">
        <v>174.55</v>
      </c>
      <c r="K21" s="71">
        <v>74.575000000000003</v>
      </c>
      <c r="L21" s="111">
        <v>59.575000000000003</v>
      </c>
      <c r="M21" s="71">
        <v>25.425000000000001</v>
      </c>
    </row>
    <row r="22" spans="1:13">
      <c r="A22" s="124" t="s">
        <v>229</v>
      </c>
      <c r="B22" s="111">
        <v>801.6</v>
      </c>
      <c r="C22" s="71">
        <v>100</v>
      </c>
      <c r="D22" s="111">
        <v>606.70000000000005</v>
      </c>
      <c r="E22" s="71">
        <v>75.7</v>
      </c>
      <c r="F22" s="111">
        <v>194.8</v>
      </c>
      <c r="G22" s="71">
        <v>24.3</v>
      </c>
      <c r="H22" s="111">
        <v>793.97500000000002</v>
      </c>
      <c r="I22" s="71">
        <v>100</v>
      </c>
      <c r="J22" s="111">
        <v>618.70000000000005</v>
      </c>
      <c r="K22" s="71">
        <v>77.924999999999997</v>
      </c>
      <c r="L22" s="111">
        <v>175.3</v>
      </c>
      <c r="M22" s="71">
        <v>22.074999999999999</v>
      </c>
    </row>
    <row r="23" spans="1:13">
      <c r="A23" s="124" t="s">
        <v>230</v>
      </c>
      <c r="B23" s="111">
        <v>117.6</v>
      </c>
      <c r="C23" s="71">
        <v>100</v>
      </c>
      <c r="D23" s="111">
        <v>88.3</v>
      </c>
      <c r="E23" s="71">
        <v>75.099999999999994</v>
      </c>
      <c r="F23" s="111">
        <v>29.3</v>
      </c>
      <c r="G23" s="71">
        <v>24.9</v>
      </c>
      <c r="H23" s="111">
        <v>115.675</v>
      </c>
      <c r="I23" s="71">
        <v>100</v>
      </c>
      <c r="J23" s="111">
        <v>89.5</v>
      </c>
      <c r="K23" s="71">
        <v>77.400000000000006</v>
      </c>
      <c r="L23" s="111">
        <v>26.2</v>
      </c>
      <c r="M23" s="71">
        <v>22.6</v>
      </c>
    </row>
    <row r="24" spans="1:13">
      <c r="A24" s="219" t="s">
        <v>173</v>
      </c>
      <c r="B24" s="219"/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19"/>
    </row>
  </sheetData>
  <mergeCells count="11">
    <mergeCell ref="A24:M24"/>
    <mergeCell ref="A2:M2"/>
    <mergeCell ref="A3:A5"/>
    <mergeCell ref="B3:G3"/>
    <mergeCell ref="H3:M3"/>
    <mergeCell ref="B4:C4"/>
    <mergeCell ref="D4:E4"/>
    <mergeCell ref="F4:G4"/>
    <mergeCell ref="H4:I4"/>
    <mergeCell ref="J4:K4"/>
    <mergeCell ref="L4:M4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/>
  </sheetPr>
  <dimension ref="A1:AMJ16"/>
  <sheetViews>
    <sheetView zoomScale="120" zoomScaleNormal="120" workbookViewId="0">
      <selection sqref="A1:H1"/>
    </sheetView>
  </sheetViews>
  <sheetFormatPr baseColWidth="10" defaultColWidth="8.5703125" defaultRowHeight="12.75"/>
  <cols>
    <col min="1" max="5" width="8.5703125" style="1"/>
    <col min="6" max="6" width="9.5703125" style="1" customWidth="1"/>
    <col min="7" max="7" width="8.5703125" style="1"/>
    <col min="8" max="8" width="9.28515625" style="1" customWidth="1"/>
    <col min="9" max="1024" width="8.5703125" style="1"/>
  </cols>
  <sheetData>
    <row r="1" spans="1:9">
      <c r="A1" s="220" t="s">
        <v>275</v>
      </c>
      <c r="B1" s="220"/>
      <c r="C1" s="220"/>
      <c r="D1" s="220"/>
      <c r="E1" s="220"/>
      <c r="F1" s="220"/>
      <c r="G1" s="220"/>
      <c r="H1" s="220"/>
      <c r="I1" s="126"/>
    </row>
    <row r="2" spans="1:9" ht="11.25" customHeight="1">
      <c r="A2" s="239"/>
      <c r="B2" s="240" t="s">
        <v>102</v>
      </c>
      <c r="C2" s="229" t="s">
        <v>276</v>
      </c>
      <c r="D2" s="229"/>
      <c r="E2" s="240" t="s">
        <v>277</v>
      </c>
      <c r="F2" s="229" t="s">
        <v>278</v>
      </c>
      <c r="G2" s="229"/>
      <c r="H2" s="229"/>
    </row>
    <row r="3" spans="1:9" ht="33.75">
      <c r="A3" s="239"/>
      <c r="B3" s="240"/>
      <c r="C3" s="50" t="s">
        <v>279</v>
      </c>
      <c r="D3" s="25" t="s">
        <v>280</v>
      </c>
      <c r="E3" s="240"/>
      <c r="F3" s="25" t="s">
        <v>102</v>
      </c>
      <c r="G3" s="50" t="s">
        <v>281</v>
      </c>
      <c r="H3" s="25" t="s">
        <v>282</v>
      </c>
    </row>
    <row r="4" spans="1:9" s="128" customFormat="1" ht="11.25">
      <c r="A4" s="127">
        <v>2014</v>
      </c>
      <c r="B4" s="70">
        <v>113663.41666666701</v>
      </c>
      <c r="C4" s="70">
        <v>24072.5</v>
      </c>
      <c r="D4" s="70">
        <v>8384</v>
      </c>
      <c r="E4" s="70">
        <v>4134</v>
      </c>
      <c r="F4" s="70">
        <v>77072.916666666701</v>
      </c>
      <c r="G4" s="70">
        <v>1668.1666666666699</v>
      </c>
      <c r="H4" s="70">
        <v>75404.75</v>
      </c>
    </row>
    <row r="5" spans="1:9" s="128" customFormat="1" ht="11.25">
      <c r="A5" s="127">
        <v>2015</v>
      </c>
      <c r="B5" s="70">
        <v>105405.5</v>
      </c>
      <c r="C5" s="70">
        <v>24252</v>
      </c>
      <c r="D5" s="70">
        <v>8448.6666666666697</v>
      </c>
      <c r="E5" s="70">
        <v>3957.0833333333298</v>
      </c>
      <c r="F5" s="70">
        <v>68747.75</v>
      </c>
      <c r="G5" s="70">
        <v>1644.5833333333301</v>
      </c>
      <c r="H5" s="70">
        <v>67103.166666666701</v>
      </c>
    </row>
    <row r="6" spans="1:9" s="128" customFormat="1" ht="11.25">
      <c r="A6" s="127">
        <v>2016</v>
      </c>
      <c r="B6" s="70">
        <v>95549.416666666701</v>
      </c>
      <c r="C6" s="70">
        <v>23845.75</v>
      </c>
      <c r="D6" s="70">
        <v>8296.1666666666697</v>
      </c>
      <c r="E6" s="70">
        <v>3629.0833333333298</v>
      </c>
      <c r="F6" s="70">
        <v>59778.416666666701</v>
      </c>
      <c r="G6" s="70">
        <v>1462.0833333333301</v>
      </c>
      <c r="H6" s="70">
        <v>58316.333333333299</v>
      </c>
    </row>
    <row r="7" spans="1:9" s="128" customFormat="1" ht="11.25">
      <c r="A7" s="127">
        <v>2017</v>
      </c>
      <c r="B7" s="70">
        <v>88098.333333333299</v>
      </c>
      <c r="C7" s="70">
        <v>23945.333333333299</v>
      </c>
      <c r="D7" s="70">
        <v>8080.3333333333303</v>
      </c>
      <c r="E7" s="70">
        <v>3404.6666666666702</v>
      </c>
      <c r="F7" s="70">
        <v>52668</v>
      </c>
      <c r="G7" s="70">
        <v>1176.75</v>
      </c>
      <c r="H7" s="70">
        <v>51491.25</v>
      </c>
    </row>
    <row r="8" spans="1:9" s="128" customFormat="1" ht="11.25">
      <c r="A8" s="127">
        <v>2018</v>
      </c>
      <c r="B8" s="70">
        <v>86074.666666666701</v>
      </c>
      <c r="C8" s="70">
        <v>24654.333333333299</v>
      </c>
      <c r="D8" s="70">
        <v>8130.6666666666697</v>
      </c>
      <c r="E8" s="70">
        <v>3390.0833333333298</v>
      </c>
      <c r="F8" s="70">
        <v>49899.583333333299</v>
      </c>
      <c r="G8" s="70">
        <v>1258.4166666666699</v>
      </c>
      <c r="H8" s="70">
        <v>48641.166666666701</v>
      </c>
    </row>
    <row r="9" spans="1:9">
      <c r="A9" s="127">
        <v>2019</v>
      </c>
      <c r="B9" s="70">
        <v>88353.75</v>
      </c>
      <c r="C9" s="70">
        <v>26469.25</v>
      </c>
      <c r="D9" s="70">
        <v>7969.0833333333303</v>
      </c>
      <c r="E9" s="70">
        <v>3546.4166666666702</v>
      </c>
      <c r="F9" s="70">
        <v>50369</v>
      </c>
      <c r="G9" s="70">
        <v>1729.5</v>
      </c>
      <c r="H9" s="70">
        <v>48639.5</v>
      </c>
    </row>
    <row r="10" spans="1:9">
      <c r="A10" s="129">
        <v>2020</v>
      </c>
      <c r="B10" s="72">
        <v>187276.66666666701</v>
      </c>
      <c r="C10" s="72">
        <v>36758.166666666701</v>
      </c>
      <c r="D10" s="72">
        <v>68238.833333333299</v>
      </c>
      <c r="E10" s="72">
        <v>6088.3333333333303</v>
      </c>
      <c r="F10" s="72">
        <v>76191.333333333299</v>
      </c>
      <c r="G10" s="72">
        <v>3149.25</v>
      </c>
      <c r="H10" s="72">
        <v>73042.083333333299</v>
      </c>
    </row>
    <row r="11" spans="1:9">
      <c r="A11" s="219" t="s">
        <v>283</v>
      </c>
      <c r="B11" s="219"/>
      <c r="C11" s="219"/>
      <c r="D11" s="219"/>
      <c r="E11" s="219"/>
      <c r="F11" s="219"/>
      <c r="G11" s="219"/>
      <c r="H11" s="219"/>
    </row>
    <row r="13" spans="1:9">
      <c r="B13" s="23">
        <f>B9/B8-1</f>
        <v>2.6477980358138309E-2</v>
      </c>
      <c r="C13" s="23"/>
      <c r="E13" s="23"/>
      <c r="F13" s="23"/>
      <c r="H13" s="22"/>
    </row>
    <row r="15" spans="1:9">
      <c r="B15" s="55"/>
      <c r="C15" s="55"/>
      <c r="D15" s="55"/>
      <c r="E15" s="55"/>
      <c r="F15" s="55"/>
      <c r="G15" s="55"/>
      <c r="H15" s="55"/>
    </row>
    <row r="16" spans="1:9">
      <c r="B16" s="55"/>
      <c r="C16" s="55"/>
      <c r="D16" s="55"/>
      <c r="E16" s="55"/>
      <c r="F16" s="55"/>
      <c r="G16" s="55"/>
      <c r="H16" s="55"/>
    </row>
  </sheetData>
  <mergeCells count="7">
    <mergeCell ref="A11:H11"/>
    <mergeCell ref="A1:H1"/>
    <mergeCell ref="A2:A3"/>
    <mergeCell ref="B2:B3"/>
    <mergeCell ref="C2:D2"/>
    <mergeCell ref="E2:E3"/>
    <mergeCell ref="F2:H2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/>
  </sheetPr>
  <dimension ref="A1:AMJ16"/>
  <sheetViews>
    <sheetView zoomScaleNormal="100" workbookViewId="0"/>
  </sheetViews>
  <sheetFormatPr baseColWidth="10" defaultColWidth="8.5703125" defaultRowHeight="12.75"/>
  <cols>
    <col min="1" max="1" width="9.85546875" style="1" customWidth="1"/>
    <col min="2" max="2" width="21.42578125" style="1" customWidth="1"/>
    <col min="3" max="1024" width="8.5703125" style="1"/>
  </cols>
  <sheetData>
    <row r="1" spans="1:15">
      <c r="A1" s="128" t="s">
        <v>284</v>
      </c>
    </row>
    <row r="2" spans="1:15">
      <c r="B2" s="1" t="s">
        <v>285</v>
      </c>
      <c r="C2" s="1" t="s">
        <v>286</v>
      </c>
    </row>
    <row r="3" spans="1:15" ht="14.25">
      <c r="A3" s="38">
        <v>2009</v>
      </c>
      <c r="B3" s="88">
        <v>1.7084999999999999</v>
      </c>
      <c r="C3" s="87">
        <v>90.058999999999997</v>
      </c>
      <c r="N3" s="130"/>
      <c r="O3" s="130"/>
    </row>
    <row r="4" spans="1:15" ht="14.25">
      <c r="A4" s="38">
        <v>2010</v>
      </c>
      <c r="B4" s="88">
        <v>1.7295</v>
      </c>
      <c r="C4" s="87">
        <v>86.189400000000006</v>
      </c>
      <c r="N4" s="130"/>
      <c r="O4" s="131"/>
    </row>
    <row r="5" spans="1:15" ht="14.25">
      <c r="A5" s="38">
        <v>2011</v>
      </c>
      <c r="B5" s="88">
        <v>1.7351000000000001</v>
      </c>
      <c r="C5" s="87">
        <v>84.082700000000003</v>
      </c>
      <c r="N5" s="130"/>
      <c r="O5" s="131"/>
    </row>
    <row r="6" spans="1:15" ht="14.25">
      <c r="A6" s="38">
        <v>2012</v>
      </c>
      <c r="B6" s="88">
        <v>1.7465999999999999</v>
      </c>
      <c r="C6" s="87">
        <v>81.915000000000006</v>
      </c>
      <c r="N6" s="130"/>
      <c r="O6" s="131"/>
    </row>
    <row r="7" spans="1:15" ht="14.25">
      <c r="A7" s="38">
        <v>2013</v>
      </c>
      <c r="B7" s="88">
        <v>1.8319000000000001</v>
      </c>
      <c r="C7" s="87">
        <v>74.465500000000006</v>
      </c>
      <c r="N7" s="130"/>
      <c r="O7" s="131"/>
    </row>
    <row r="8" spans="1:15" ht="14.25">
      <c r="A8" s="38">
        <v>2014</v>
      </c>
      <c r="B8" s="88">
        <v>1.9109</v>
      </c>
      <c r="C8" s="87">
        <v>73.221400000000003</v>
      </c>
      <c r="N8" s="130"/>
      <c r="O8" s="131"/>
    </row>
    <row r="9" spans="1:15" ht="14.25">
      <c r="A9" s="38">
        <v>2015</v>
      </c>
      <c r="B9" s="88">
        <v>1.9918</v>
      </c>
      <c r="C9" s="87">
        <v>72.094999999999999</v>
      </c>
      <c r="N9" s="130"/>
      <c r="O9" s="131"/>
    </row>
    <row r="10" spans="1:15" ht="14.25">
      <c r="A10" s="38">
        <v>2016</v>
      </c>
      <c r="B10" s="88">
        <v>2.0213999999999999</v>
      </c>
      <c r="C10" s="87">
        <v>75.263000000000005</v>
      </c>
      <c r="N10" s="130"/>
      <c r="O10" s="131"/>
    </row>
    <row r="11" spans="1:15" ht="14.25">
      <c r="A11" s="38">
        <v>2017</v>
      </c>
      <c r="B11" s="88">
        <v>2.0347</v>
      </c>
      <c r="C11" s="87">
        <v>78.904399999999995</v>
      </c>
      <c r="D11" s="87"/>
      <c r="N11" s="130"/>
      <c r="O11" s="131"/>
    </row>
    <row r="12" spans="1:15" ht="14.25">
      <c r="A12" s="38">
        <v>2018</v>
      </c>
      <c r="B12" s="88">
        <v>2.0001000000000002</v>
      </c>
      <c r="C12" s="87">
        <v>80.615499999999997</v>
      </c>
      <c r="D12" s="87"/>
      <c r="N12" s="130"/>
      <c r="O12" s="131"/>
    </row>
    <row r="13" spans="1:15" ht="14.25">
      <c r="A13" s="38">
        <v>2019</v>
      </c>
      <c r="B13" s="88">
        <v>2.0156999999999998</v>
      </c>
      <c r="C13" s="87">
        <v>79.411600000000007</v>
      </c>
      <c r="D13" s="87"/>
      <c r="N13" s="130"/>
      <c r="O13" s="131"/>
    </row>
    <row r="14" spans="1:15" ht="14.25">
      <c r="A14" s="38">
        <v>2020</v>
      </c>
      <c r="B14" s="88">
        <v>1.7011000000000001</v>
      </c>
      <c r="C14" s="87">
        <v>80.288799999999995</v>
      </c>
      <c r="N14" s="130"/>
      <c r="O14" s="131"/>
    </row>
    <row r="15" spans="1:15" ht="14.25">
      <c r="D15" s="87"/>
      <c r="N15" s="130"/>
      <c r="O15" s="131"/>
    </row>
    <row r="16" spans="1:15" ht="14.25">
      <c r="N16" s="130"/>
      <c r="O16" s="131"/>
    </row>
  </sheetData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/>
  </sheetPr>
  <dimension ref="A1:AMJ48"/>
  <sheetViews>
    <sheetView topLeftCell="A46" zoomScale="120" zoomScaleNormal="120" workbookViewId="0">
      <selection activeCell="A22" sqref="A22:B22"/>
    </sheetView>
  </sheetViews>
  <sheetFormatPr baseColWidth="10" defaultColWidth="8.85546875" defaultRowHeight="12.75"/>
  <cols>
    <col min="1" max="1" width="8.85546875" style="74"/>
    <col min="2" max="2" width="26.5703125" style="74" customWidth="1"/>
    <col min="3" max="3" width="41.7109375" style="74" customWidth="1"/>
    <col min="4" max="1024" width="8.85546875" style="74"/>
  </cols>
  <sheetData>
    <row r="1" spans="2:5">
      <c r="B1" s="132" t="s">
        <v>287</v>
      </c>
      <c r="C1" s="133"/>
    </row>
    <row r="2" spans="2:5">
      <c r="B2" s="16" t="s">
        <v>288</v>
      </c>
      <c r="C2" s="16" t="s">
        <v>289</v>
      </c>
    </row>
    <row r="3" spans="2:5" ht="11.25" customHeight="1">
      <c r="B3" s="134" t="s">
        <v>290</v>
      </c>
      <c r="C3" s="135" t="s">
        <v>291</v>
      </c>
    </row>
    <row r="4" spans="2:5" ht="11.25" customHeight="1">
      <c r="B4" s="136" t="s">
        <v>292</v>
      </c>
      <c r="C4" s="137" t="s">
        <v>293</v>
      </c>
    </row>
    <row r="5" spans="2:5" ht="11.25" customHeight="1">
      <c r="B5" s="138"/>
      <c r="C5" s="137" t="s">
        <v>294</v>
      </c>
    </row>
    <row r="6" spans="2:5" ht="12" customHeight="1">
      <c r="B6" s="139"/>
      <c r="C6" s="140" t="s">
        <v>295</v>
      </c>
    </row>
    <row r="7" spans="2:5" ht="11.25" customHeight="1">
      <c r="B7" s="134" t="s">
        <v>296</v>
      </c>
      <c r="C7" s="135" t="s">
        <v>297</v>
      </c>
      <c r="E7" s="93"/>
    </row>
    <row r="8" spans="2:5" ht="11.25" customHeight="1">
      <c r="B8" s="136" t="s">
        <v>298</v>
      </c>
      <c r="C8" s="137" t="s">
        <v>299</v>
      </c>
    </row>
    <row r="9" spans="2:5" ht="11.25" customHeight="1">
      <c r="B9" s="138"/>
      <c r="C9" s="137" t="s">
        <v>300</v>
      </c>
    </row>
    <row r="10" spans="2:5" ht="11.25" customHeight="1">
      <c r="B10" s="138"/>
      <c r="C10" s="137" t="s">
        <v>301</v>
      </c>
    </row>
    <row r="11" spans="2:5" ht="11.25" customHeight="1">
      <c r="B11" s="138"/>
      <c r="C11" s="137" t="s">
        <v>302</v>
      </c>
    </row>
    <row r="12" spans="2:5" ht="12" customHeight="1">
      <c r="B12" s="138"/>
      <c r="C12" s="140" t="s">
        <v>303</v>
      </c>
    </row>
    <row r="13" spans="2:5" ht="11.25" customHeight="1">
      <c r="B13" s="138"/>
      <c r="C13" s="135" t="s">
        <v>304</v>
      </c>
    </row>
    <row r="14" spans="2:5" ht="11.25" customHeight="1">
      <c r="B14" s="138"/>
      <c r="C14" s="137" t="s">
        <v>305</v>
      </c>
    </row>
    <row r="15" spans="2:5" ht="11.25" customHeight="1">
      <c r="B15" s="138"/>
      <c r="C15" s="137" t="s">
        <v>306</v>
      </c>
    </row>
    <row r="16" spans="2:5" ht="11.25" customHeight="1">
      <c r="B16" s="138"/>
      <c r="C16" s="137" t="s">
        <v>307</v>
      </c>
    </row>
    <row r="17" spans="2:3" ht="11.25" customHeight="1">
      <c r="B17" s="138"/>
      <c r="C17" s="137" t="s">
        <v>308</v>
      </c>
    </row>
    <row r="18" spans="2:3" ht="11.25" customHeight="1">
      <c r="B18" s="138"/>
      <c r="C18" s="137" t="s">
        <v>309</v>
      </c>
    </row>
    <row r="19" spans="2:3" ht="12" customHeight="1">
      <c r="B19" s="139"/>
      <c r="C19" s="140" t="s">
        <v>310</v>
      </c>
    </row>
    <row r="20" spans="2:3" ht="11.25" customHeight="1">
      <c r="B20" s="134" t="s">
        <v>311</v>
      </c>
      <c r="C20" s="135" t="s">
        <v>312</v>
      </c>
    </row>
    <row r="21" spans="2:3" ht="11.25" customHeight="1">
      <c r="B21" s="136" t="s">
        <v>313</v>
      </c>
      <c r="C21" s="137" t="s">
        <v>314</v>
      </c>
    </row>
    <row r="22" spans="2:3" ht="11.25" customHeight="1">
      <c r="B22" s="138"/>
      <c r="C22" s="137" t="s">
        <v>315</v>
      </c>
    </row>
    <row r="23" spans="2:3" ht="11.25" customHeight="1">
      <c r="B23" s="138"/>
      <c r="C23" s="137" t="s">
        <v>316</v>
      </c>
    </row>
    <row r="24" spans="2:3" ht="11.25" customHeight="1">
      <c r="B24" s="138"/>
      <c r="C24" s="137" t="s">
        <v>317</v>
      </c>
    </row>
    <row r="25" spans="2:3" ht="12" customHeight="1">
      <c r="B25" s="138"/>
      <c r="C25" s="140" t="s">
        <v>318</v>
      </c>
    </row>
    <row r="26" spans="2:3" ht="11.25" customHeight="1">
      <c r="B26" s="138"/>
      <c r="C26" s="135" t="s">
        <v>319</v>
      </c>
    </row>
    <row r="27" spans="2:3" ht="11.25" customHeight="1">
      <c r="B27" s="138"/>
      <c r="C27" s="137" t="s">
        <v>320</v>
      </c>
    </row>
    <row r="28" spans="2:3" ht="11.25" customHeight="1">
      <c r="B28" s="138"/>
      <c r="C28" s="137" t="s">
        <v>321</v>
      </c>
    </row>
    <row r="29" spans="2:3" ht="12" customHeight="1">
      <c r="B29" s="138"/>
      <c r="C29" s="140" t="s">
        <v>322</v>
      </c>
    </row>
    <row r="30" spans="2:3" ht="11.25" customHeight="1">
      <c r="B30" s="138"/>
      <c r="C30" s="135" t="s">
        <v>323</v>
      </c>
    </row>
    <row r="31" spans="2:3" ht="11.25" customHeight="1">
      <c r="B31" s="138"/>
      <c r="C31" s="137" t="s">
        <v>324</v>
      </c>
    </row>
    <row r="32" spans="2:3" ht="11.25" customHeight="1">
      <c r="B32" s="138"/>
      <c r="C32" s="137" t="s">
        <v>325</v>
      </c>
    </row>
    <row r="33" spans="1:8" ht="11.25" customHeight="1">
      <c r="B33" s="138"/>
      <c r="C33" s="137" t="s">
        <v>326</v>
      </c>
    </row>
    <row r="34" spans="1:8" ht="12" customHeight="1">
      <c r="B34" s="138"/>
      <c r="C34" s="140" t="s">
        <v>327</v>
      </c>
    </row>
    <row r="35" spans="1:8" ht="11.25" customHeight="1">
      <c r="B35" s="138"/>
      <c r="C35" s="141" t="s">
        <v>328</v>
      </c>
    </row>
    <row r="36" spans="1:8" ht="11.25" customHeight="1">
      <c r="B36" s="138"/>
      <c r="C36" s="142" t="s">
        <v>329</v>
      </c>
    </row>
    <row r="37" spans="1:8" ht="11.25" customHeight="1">
      <c r="A37" s="93"/>
      <c r="B37" s="138"/>
      <c r="C37" s="142" t="s">
        <v>330</v>
      </c>
      <c r="D37" s="93"/>
      <c r="E37" s="93"/>
      <c r="F37" s="93"/>
      <c r="G37" s="93"/>
      <c r="H37" s="93"/>
    </row>
    <row r="38" spans="1:8" ht="12" customHeight="1">
      <c r="A38" s="93"/>
      <c r="B38" s="138"/>
      <c r="C38" s="143" t="s">
        <v>331</v>
      </c>
      <c r="D38" s="93"/>
      <c r="E38" s="93"/>
      <c r="F38" s="93"/>
      <c r="G38" s="93"/>
      <c r="H38" s="93"/>
    </row>
    <row r="39" spans="1:8" ht="11.25" customHeight="1">
      <c r="B39" s="138"/>
      <c r="C39" s="141" t="s">
        <v>332</v>
      </c>
    </row>
    <row r="40" spans="1:8" ht="11.25" customHeight="1">
      <c r="B40" s="138"/>
      <c r="C40" s="142" t="s">
        <v>333</v>
      </c>
    </row>
    <row r="41" spans="1:8" ht="11.25" customHeight="1">
      <c r="B41" s="138"/>
      <c r="C41" s="142" t="s">
        <v>334</v>
      </c>
    </row>
    <row r="42" spans="1:8" ht="11.25" customHeight="1">
      <c r="B42" s="138"/>
      <c r="C42" s="142" t="s">
        <v>335</v>
      </c>
    </row>
    <row r="43" spans="1:8" ht="12.75" customHeight="1">
      <c r="B43" s="138"/>
      <c r="C43" s="142" t="s">
        <v>336</v>
      </c>
    </row>
    <row r="44" spans="1:8" ht="11.25" customHeight="1">
      <c r="B44" s="138"/>
      <c r="C44" s="142" t="s">
        <v>337</v>
      </c>
    </row>
    <row r="45" spans="1:8" ht="11.25" customHeight="1">
      <c r="B45" s="138"/>
      <c r="C45" s="142" t="s">
        <v>338</v>
      </c>
    </row>
    <row r="46" spans="1:8" ht="12" customHeight="1">
      <c r="B46" s="139"/>
      <c r="C46" s="143" t="s">
        <v>339</v>
      </c>
    </row>
    <row r="48" spans="1:8">
      <c r="B48" s="144" t="s">
        <v>340</v>
      </c>
      <c r="C48" s="145"/>
    </row>
  </sheetData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/>
  </sheetPr>
  <dimension ref="A1:AMJ11"/>
  <sheetViews>
    <sheetView zoomScaleNormal="100" workbookViewId="0">
      <selection activeCell="A22" sqref="A22:B22"/>
    </sheetView>
  </sheetViews>
  <sheetFormatPr baseColWidth="10" defaultColWidth="8.85546875" defaultRowHeight="12.75"/>
  <cols>
    <col min="1" max="1" width="28.85546875" style="1" customWidth="1"/>
    <col min="2" max="2" width="21" style="1" customWidth="1"/>
    <col min="3" max="1024" width="8.85546875" style="1"/>
  </cols>
  <sheetData>
    <row r="1" spans="1:5">
      <c r="A1" s="132" t="s">
        <v>341</v>
      </c>
      <c r="B1" s="146"/>
      <c r="C1" s="146"/>
      <c r="D1" s="146"/>
      <c r="E1" s="133"/>
    </row>
    <row r="2" spans="1:5" ht="22.5">
      <c r="A2" s="16" t="s">
        <v>342</v>
      </c>
      <c r="B2" s="16"/>
      <c r="C2" s="25" t="s">
        <v>343</v>
      </c>
      <c r="D2" s="25" t="s">
        <v>344</v>
      </c>
      <c r="E2" s="25" t="s">
        <v>345</v>
      </c>
    </row>
    <row r="3" spans="1:5">
      <c r="A3" s="147" t="s">
        <v>346</v>
      </c>
      <c r="B3" s="148" t="s">
        <v>291</v>
      </c>
      <c r="C3" s="149">
        <v>51</v>
      </c>
      <c r="D3" s="149">
        <v>43</v>
      </c>
      <c r="E3" s="149">
        <v>43</v>
      </c>
    </row>
    <row r="4" spans="1:5">
      <c r="A4" s="241" t="s">
        <v>347</v>
      </c>
      <c r="B4" s="148" t="s">
        <v>297</v>
      </c>
      <c r="C4" s="149">
        <v>7</v>
      </c>
      <c r="D4" s="149">
        <v>7</v>
      </c>
      <c r="E4" s="149">
        <v>11</v>
      </c>
    </row>
    <row r="5" spans="1:5">
      <c r="A5" s="241"/>
      <c r="B5" s="148" t="s">
        <v>304</v>
      </c>
      <c r="C5" s="149">
        <v>7</v>
      </c>
      <c r="D5" s="149">
        <v>7</v>
      </c>
      <c r="E5" s="149">
        <v>11</v>
      </c>
    </row>
    <row r="6" spans="1:5">
      <c r="A6" s="241" t="s">
        <v>348</v>
      </c>
      <c r="B6" s="148" t="s">
        <v>312</v>
      </c>
      <c r="C6" s="149">
        <v>7</v>
      </c>
      <c r="D6" s="149">
        <v>7</v>
      </c>
      <c r="E6" s="149">
        <v>7</v>
      </c>
    </row>
    <row r="7" spans="1:5">
      <c r="A7" s="241"/>
      <c r="B7" s="148" t="s">
        <v>319</v>
      </c>
      <c r="C7" s="149">
        <v>7</v>
      </c>
      <c r="D7" s="149">
        <v>7</v>
      </c>
      <c r="E7" s="149">
        <v>7</v>
      </c>
    </row>
    <row r="8" spans="1:5">
      <c r="A8" s="241"/>
      <c r="B8" s="148" t="s">
        <v>323</v>
      </c>
      <c r="C8" s="149">
        <v>7</v>
      </c>
      <c r="D8" s="149">
        <v>11</v>
      </c>
      <c r="E8" s="149">
        <v>7</v>
      </c>
    </row>
    <row r="9" spans="1:5">
      <c r="A9" s="241"/>
      <c r="B9" s="148" t="s">
        <v>328</v>
      </c>
      <c r="C9" s="149">
        <v>7</v>
      </c>
      <c r="D9" s="149">
        <v>7</v>
      </c>
      <c r="E9" s="149">
        <v>7</v>
      </c>
    </row>
    <row r="10" spans="1:5">
      <c r="A10" s="241"/>
      <c r="B10" s="148" t="s">
        <v>332</v>
      </c>
      <c r="C10" s="149">
        <v>7</v>
      </c>
      <c r="D10" s="149">
        <v>11</v>
      </c>
      <c r="E10" s="149">
        <v>7</v>
      </c>
    </row>
    <row r="11" spans="1:5">
      <c r="A11" s="144" t="s">
        <v>340</v>
      </c>
    </row>
  </sheetData>
  <mergeCells count="2">
    <mergeCell ref="A4:A5"/>
    <mergeCell ref="A6:A10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/>
  </sheetPr>
  <dimension ref="A1:AMJ23"/>
  <sheetViews>
    <sheetView zoomScaleNormal="100" workbookViewId="0">
      <selection activeCell="A22" sqref="A22:B22"/>
    </sheetView>
  </sheetViews>
  <sheetFormatPr baseColWidth="10" defaultColWidth="8.85546875" defaultRowHeight="12.75"/>
  <cols>
    <col min="1" max="1" width="8.85546875" style="1"/>
    <col min="2" max="7" width="5.7109375" style="1" customWidth="1"/>
    <col min="8" max="8" width="4.42578125" style="1" customWidth="1"/>
    <col min="9" max="14" width="6" style="1" customWidth="1"/>
    <col min="15" max="15" width="4" style="1" customWidth="1"/>
    <col min="16" max="21" width="5.7109375" style="1" customWidth="1"/>
    <col min="22" max="1024" width="8.85546875" style="1"/>
  </cols>
  <sheetData>
    <row r="1" spans="1:26">
      <c r="A1" s="150" t="s">
        <v>349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93"/>
      <c r="W1" s="93"/>
      <c r="X1" s="93"/>
      <c r="Y1" s="12"/>
      <c r="Z1" s="12"/>
    </row>
    <row r="2" spans="1:26">
      <c r="A2" s="242"/>
      <c r="B2" s="233" t="s">
        <v>350</v>
      </c>
      <c r="C2" s="233"/>
      <c r="D2" s="233"/>
      <c r="E2" s="233"/>
      <c r="F2" s="233"/>
      <c r="G2" s="233"/>
      <c r="I2" s="233" t="s">
        <v>351</v>
      </c>
      <c r="J2" s="233"/>
      <c r="K2" s="233"/>
      <c r="L2" s="233"/>
      <c r="M2" s="233"/>
      <c r="N2" s="233"/>
      <c r="P2" s="233" t="s">
        <v>352</v>
      </c>
      <c r="Q2" s="233"/>
      <c r="R2" s="233"/>
      <c r="S2" s="233"/>
      <c r="T2" s="233"/>
      <c r="U2" s="233"/>
      <c r="V2" s="93"/>
      <c r="W2" s="93"/>
      <c r="X2" s="93"/>
      <c r="Y2" s="93"/>
      <c r="Z2" s="93"/>
    </row>
    <row r="3" spans="1:26">
      <c r="A3" s="242"/>
      <c r="B3" s="152">
        <v>2009</v>
      </c>
      <c r="C3" s="152">
        <v>2011</v>
      </c>
      <c r="D3" s="152">
        <v>2014</v>
      </c>
      <c r="E3" s="152">
        <v>2018</v>
      </c>
      <c r="F3" s="152">
        <v>2019</v>
      </c>
      <c r="G3" s="152">
        <v>2020</v>
      </c>
      <c r="H3" s="12"/>
      <c r="I3" s="152">
        <v>2009</v>
      </c>
      <c r="J3" s="152">
        <v>2011</v>
      </c>
      <c r="K3" s="152">
        <v>2014</v>
      </c>
      <c r="L3" s="152">
        <v>2018</v>
      </c>
      <c r="M3" s="152">
        <v>2019</v>
      </c>
      <c r="N3" s="152">
        <v>2020</v>
      </c>
      <c r="O3" s="12"/>
      <c r="P3" s="152">
        <v>2009</v>
      </c>
      <c r="Q3" s="152">
        <v>2011</v>
      </c>
      <c r="R3" s="152">
        <v>2014</v>
      </c>
      <c r="S3" s="152">
        <v>2018</v>
      </c>
      <c r="T3" s="152">
        <v>2019</v>
      </c>
      <c r="U3" s="152">
        <v>2020</v>
      </c>
    </row>
    <row r="4" spans="1:26" ht="11.25" customHeight="1">
      <c r="A4" s="89" t="s">
        <v>215</v>
      </c>
      <c r="B4" s="15">
        <v>17</v>
      </c>
      <c r="C4" s="15">
        <v>17</v>
      </c>
      <c r="D4" s="15">
        <v>15</v>
      </c>
      <c r="E4" s="15">
        <v>16</v>
      </c>
      <c r="F4" s="15">
        <v>17</v>
      </c>
      <c r="G4" s="15">
        <v>16</v>
      </c>
      <c r="H4" s="12"/>
      <c r="I4" s="15">
        <v>17</v>
      </c>
      <c r="J4" s="15">
        <v>17</v>
      </c>
      <c r="K4" s="15">
        <v>15</v>
      </c>
      <c r="L4" s="15">
        <v>16</v>
      </c>
      <c r="M4" s="15">
        <v>17</v>
      </c>
      <c r="N4" s="15">
        <v>16</v>
      </c>
      <c r="O4" s="12"/>
      <c r="P4" s="15">
        <v>17</v>
      </c>
      <c r="Q4" s="15">
        <v>17</v>
      </c>
      <c r="R4" s="15">
        <v>16</v>
      </c>
      <c r="S4" s="15">
        <v>16</v>
      </c>
      <c r="T4" s="15">
        <v>17</v>
      </c>
      <c r="U4" s="15">
        <v>16</v>
      </c>
    </row>
    <row r="5" spans="1:26">
      <c r="A5" s="89" t="s">
        <v>216</v>
      </c>
      <c r="B5" s="15">
        <v>4</v>
      </c>
      <c r="C5" s="15">
        <v>4</v>
      </c>
      <c r="D5" s="15">
        <v>5</v>
      </c>
      <c r="E5" s="15">
        <v>6</v>
      </c>
      <c r="F5" s="15">
        <v>7</v>
      </c>
      <c r="G5" s="15">
        <v>6</v>
      </c>
      <c r="H5" s="12"/>
      <c r="I5" s="15">
        <v>4</v>
      </c>
      <c r="J5" s="15">
        <v>4</v>
      </c>
      <c r="K5" s="15">
        <v>4</v>
      </c>
      <c r="L5" s="15">
        <v>6</v>
      </c>
      <c r="M5" s="15">
        <v>8</v>
      </c>
      <c r="N5" s="15">
        <v>7</v>
      </c>
      <c r="O5" s="12"/>
      <c r="P5" s="15">
        <v>4</v>
      </c>
      <c r="Q5" s="15">
        <v>5</v>
      </c>
      <c r="R5" s="15">
        <v>4</v>
      </c>
      <c r="S5" s="15">
        <v>6</v>
      </c>
      <c r="T5" s="15">
        <v>8</v>
      </c>
      <c r="U5" s="15">
        <v>6</v>
      </c>
    </row>
    <row r="6" spans="1:26">
      <c r="A6" s="89" t="s">
        <v>217</v>
      </c>
      <c r="B6" s="15">
        <v>9</v>
      </c>
      <c r="C6" s="15">
        <v>9</v>
      </c>
      <c r="D6" s="15">
        <v>13</v>
      </c>
      <c r="E6" s="15">
        <v>15</v>
      </c>
      <c r="F6" s="15">
        <v>15</v>
      </c>
      <c r="G6" s="15">
        <v>12</v>
      </c>
      <c r="H6" s="12"/>
      <c r="I6" s="15">
        <v>9</v>
      </c>
      <c r="J6" s="15">
        <v>9</v>
      </c>
      <c r="K6" s="15">
        <v>13</v>
      </c>
      <c r="L6" s="15">
        <v>15</v>
      </c>
      <c r="M6" s="15">
        <v>15</v>
      </c>
      <c r="N6" s="15">
        <v>13</v>
      </c>
      <c r="O6" s="12"/>
      <c r="P6" s="15">
        <v>9</v>
      </c>
      <c r="Q6" s="15">
        <v>9</v>
      </c>
      <c r="R6" s="15">
        <v>13</v>
      </c>
      <c r="S6" s="15">
        <v>14</v>
      </c>
      <c r="T6" s="15">
        <v>15</v>
      </c>
      <c r="U6" s="15">
        <v>12</v>
      </c>
    </row>
    <row r="7" spans="1:26">
      <c r="A7" s="117" t="s">
        <v>113</v>
      </c>
      <c r="B7" s="17">
        <v>6</v>
      </c>
      <c r="C7" s="17">
        <v>6</v>
      </c>
      <c r="D7" s="17">
        <v>4</v>
      </c>
      <c r="E7" s="17">
        <v>5</v>
      </c>
      <c r="F7" s="17">
        <v>3</v>
      </c>
      <c r="G7" s="17">
        <v>3</v>
      </c>
      <c r="H7" s="12"/>
      <c r="I7" s="17">
        <v>6</v>
      </c>
      <c r="J7" s="17">
        <v>6</v>
      </c>
      <c r="K7" s="17">
        <v>5</v>
      </c>
      <c r="L7" s="17">
        <v>5</v>
      </c>
      <c r="M7" s="17">
        <v>1</v>
      </c>
      <c r="N7" s="17">
        <v>2</v>
      </c>
      <c r="O7" s="12"/>
      <c r="P7" s="17">
        <v>5</v>
      </c>
      <c r="Q7" s="17">
        <v>6</v>
      </c>
      <c r="R7" s="17">
        <v>5</v>
      </c>
      <c r="S7" s="17">
        <v>4</v>
      </c>
      <c r="T7" s="17">
        <v>2</v>
      </c>
      <c r="U7" s="17">
        <v>2</v>
      </c>
    </row>
    <row r="8" spans="1:26">
      <c r="A8" s="89" t="s">
        <v>353</v>
      </c>
      <c r="B8" s="15">
        <v>16</v>
      </c>
      <c r="C8" s="15">
        <v>16</v>
      </c>
      <c r="D8" s="15">
        <v>17</v>
      </c>
      <c r="E8" s="15">
        <v>11</v>
      </c>
      <c r="F8" s="15">
        <v>12</v>
      </c>
      <c r="G8" s="15">
        <v>13</v>
      </c>
      <c r="H8" s="12"/>
      <c r="I8" s="15">
        <v>15</v>
      </c>
      <c r="J8" s="15">
        <v>16</v>
      </c>
      <c r="K8" s="15">
        <v>17</v>
      </c>
      <c r="L8" s="15">
        <v>11</v>
      </c>
      <c r="M8" s="15">
        <v>12</v>
      </c>
      <c r="N8" s="15">
        <v>12</v>
      </c>
      <c r="O8" s="12"/>
      <c r="P8" s="15">
        <v>16</v>
      </c>
      <c r="Q8" s="15">
        <v>16</v>
      </c>
      <c r="R8" s="15">
        <v>17</v>
      </c>
      <c r="S8" s="15">
        <v>11</v>
      </c>
      <c r="T8" s="15">
        <v>12</v>
      </c>
      <c r="U8" s="15">
        <v>14</v>
      </c>
    </row>
    <row r="9" spans="1:26">
      <c r="A9" s="89" t="s">
        <v>219</v>
      </c>
      <c r="B9" s="15">
        <v>11</v>
      </c>
      <c r="C9" s="15">
        <v>13</v>
      </c>
      <c r="D9" s="15">
        <v>10</v>
      </c>
      <c r="E9" s="15">
        <v>9</v>
      </c>
      <c r="F9" s="15">
        <v>8</v>
      </c>
      <c r="G9" s="15">
        <v>8</v>
      </c>
      <c r="H9" s="12"/>
      <c r="I9" s="15">
        <v>11</v>
      </c>
      <c r="J9" s="15">
        <v>15</v>
      </c>
      <c r="K9" s="15">
        <v>10</v>
      </c>
      <c r="L9" s="15">
        <v>9</v>
      </c>
      <c r="M9" s="15">
        <v>7</v>
      </c>
      <c r="N9" s="15">
        <v>8</v>
      </c>
      <c r="O9" s="12"/>
      <c r="P9" s="15">
        <v>12</v>
      </c>
      <c r="Q9" s="15">
        <v>13</v>
      </c>
      <c r="R9" s="15">
        <v>10</v>
      </c>
      <c r="S9" s="15">
        <v>8</v>
      </c>
      <c r="T9" s="15">
        <v>7</v>
      </c>
      <c r="U9" s="15">
        <v>7</v>
      </c>
    </row>
    <row r="10" spans="1:26">
      <c r="A10" s="89" t="s">
        <v>220</v>
      </c>
      <c r="B10" s="15">
        <v>8</v>
      </c>
      <c r="C10" s="15">
        <v>7</v>
      </c>
      <c r="D10" s="15">
        <v>11</v>
      </c>
      <c r="E10" s="15">
        <v>7</v>
      </c>
      <c r="F10" s="15">
        <v>9</v>
      </c>
      <c r="G10" s="15">
        <v>9</v>
      </c>
      <c r="H10" s="12"/>
      <c r="I10" s="15">
        <v>8</v>
      </c>
      <c r="J10" s="15">
        <v>7</v>
      </c>
      <c r="K10" s="15">
        <v>11</v>
      </c>
      <c r="L10" s="15">
        <v>8</v>
      </c>
      <c r="M10" s="15">
        <v>9</v>
      </c>
      <c r="N10" s="15">
        <v>9</v>
      </c>
      <c r="O10" s="12"/>
      <c r="P10" s="15">
        <v>8</v>
      </c>
      <c r="Q10" s="15">
        <v>7</v>
      </c>
      <c r="R10" s="15">
        <v>11</v>
      </c>
      <c r="S10" s="15">
        <v>7</v>
      </c>
      <c r="T10" s="15">
        <v>9</v>
      </c>
      <c r="U10" s="15">
        <v>9</v>
      </c>
    </row>
    <row r="11" spans="1:26">
      <c r="A11" s="89" t="s">
        <v>221</v>
      </c>
      <c r="B11" s="15">
        <v>10</v>
      </c>
      <c r="C11" s="15">
        <v>11</v>
      </c>
      <c r="D11" s="15">
        <v>9</v>
      </c>
      <c r="E11" s="15">
        <v>13</v>
      </c>
      <c r="F11" s="15">
        <v>11</v>
      </c>
      <c r="G11" s="15">
        <v>14</v>
      </c>
      <c r="H11" s="12"/>
      <c r="I11" s="15">
        <v>10</v>
      </c>
      <c r="J11" s="15">
        <v>10</v>
      </c>
      <c r="K11" s="15">
        <v>9</v>
      </c>
      <c r="L11" s="15">
        <v>13</v>
      </c>
      <c r="M11" s="15">
        <v>11</v>
      </c>
      <c r="N11" s="15">
        <v>14</v>
      </c>
      <c r="O11" s="12"/>
      <c r="P11" s="15">
        <v>10</v>
      </c>
      <c r="Q11" s="15">
        <v>11</v>
      </c>
      <c r="R11" s="15">
        <v>9</v>
      </c>
      <c r="S11" s="15">
        <v>13</v>
      </c>
      <c r="T11" s="15">
        <v>11</v>
      </c>
      <c r="U11" s="15">
        <v>15</v>
      </c>
    </row>
    <row r="12" spans="1:26">
      <c r="A12" s="89" t="s">
        <v>222</v>
      </c>
      <c r="B12" s="15">
        <v>3</v>
      </c>
      <c r="C12" s="15">
        <v>5</v>
      </c>
      <c r="D12" s="15">
        <v>6</v>
      </c>
      <c r="E12" s="15">
        <v>4</v>
      </c>
      <c r="F12" s="15">
        <v>5</v>
      </c>
      <c r="G12" s="15">
        <v>5</v>
      </c>
      <c r="H12" s="12"/>
      <c r="I12" s="15">
        <v>2</v>
      </c>
      <c r="J12" s="15">
        <v>5</v>
      </c>
      <c r="K12" s="15">
        <v>6</v>
      </c>
      <c r="L12" s="15">
        <v>4</v>
      </c>
      <c r="M12" s="15">
        <v>5</v>
      </c>
      <c r="N12" s="15">
        <v>5</v>
      </c>
      <c r="O12" s="12"/>
      <c r="P12" s="15">
        <v>2</v>
      </c>
      <c r="Q12" s="15">
        <v>4</v>
      </c>
      <c r="R12" s="15">
        <v>6</v>
      </c>
      <c r="S12" s="15">
        <v>3</v>
      </c>
      <c r="T12" s="15">
        <v>5</v>
      </c>
      <c r="U12" s="15">
        <v>5</v>
      </c>
    </row>
    <row r="13" spans="1:26">
      <c r="A13" s="89" t="s">
        <v>223</v>
      </c>
      <c r="B13" s="15">
        <v>13</v>
      </c>
      <c r="C13" s="15">
        <v>14</v>
      </c>
      <c r="D13" s="15">
        <v>12</v>
      </c>
      <c r="E13" s="15">
        <v>14</v>
      </c>
      <c r="F13" s="15">
        <v>13</v>
      </c>
      <c r="G13" s="15">
        <v>15</v>
      </c>
      <c r="H13" s="12"/>
      <c r="I13" s="15">
        <v>13</v>
      </c>
      <c r="J13" s="15">
        <v>14</v>
      </c>
      <c r="K13" s="15">
        <v>12</v>
      </c>
      <c r="L13" s="15">
        <v>14</v>
      </c>
      <c r="M13" s="15">
        <v>13</v>
      </c>
      <c r="N13" s="15">
        <v>15</v>
      </c>
      <c r="O13" s="12"/>
      <c r="P13" s="15">
        <v>13</v>
      </c>
      <c r="Q13" s="15">
        <v>14</v>
      </c>
      <c r="R13" s="15">
        <v>12</v>
      </c>
      <c r="S13" s="15">
        <v>12</v>
      </c>
      <c r="T13" s="15">
        <v>13</v>
      </c>
      <c r="U13" s="15">
        <v>13</v>
      </c>
    </row>
    <row r="14" spans="1:26">
      <c r="A14" s="74" t="s">
        <v>224</v>
      </c>
      <c r="B14" s="15">
        <v>15</v>
      </c>
      <c r="C14" s="15">
        <v>12</v>
      </c>
      <c r="D14" s="15">
        <v>16</v>
      </c>
      <c r="E14" s="15">
        <v>17</v>
      </c>
      <c r="F14" s="15">
        <v>16</v>
      </c>
      <c r="G14" s="15">
        <v>17</v>
      </c>
      <c r="H14" s="12"/>
      <c r="I14" s="15">
        <v>16</v>
      </c>
      <c r="J14" s="15">
        <v>12</v>
      </c>
      <c r="K14" s="15">
        <v>14</v>
      </c>
      <c r="L14" s="15">
        <v>17</v>
      </c>
      <c r="M14" s="15">
        <v>16</v>
      </c>
      <c r="N14" s="15">
        <v>17</v>
      </c>
      <c r="O14" s="12"/>
      <c r="P14" s="15">
        <v>15</v>
      </c>
      <c r="Q14" s="15">
        <v>12</v>
      </c>
      <c r="R14" s="15">
        <v>15</v>
      </c>
      <c r="S14" s="15">
        <v>17</v>
      </c>
      <c r="T14" s="15">
        <v>16</v>
      </c>
      <c r="U14" s="15">
        <v>17</v>
      </c>
    </row>
    <row r="15" spans="1:26">
      <c r="A15" s="89" t="s">
        <v>225</v>
      </c>
      <c r="B15" s="15">
        <v>12</v>
      </c>
      <c r="C15" s="15">
        <v>10</v>
      </c>
      <c r="D15" s="15">
        <v>8</v>
      </c>
      <c r="E15" s="15">
        <v>10</v>
      </c>
      <c r="F15" s="15">
        <v>10</v>
      </c>
      <c r="G15" s="15">
        <v>10</v>
      </c>
      <c r="H15" s="12"/>
      <c r="I15" s="15">
        <v>12</v>
      </c>
      <c r="J15" s="15">
        <v>11</v>
      </c>
      <c r="K15" s="15">
        <v>8</v>
      </c>
      <c r="L15" s="15">
        <v>10</v>
      </c>
      <c r="M15" s="15">
        <v>10</v>
      </c>
      <c r="N15" s="15">
        <v>10</v>
      </c>
      <c r="O15" s="12"/>
      <c r="P15" s="15">
        <v>11</v>
      </c>
      <c r="Q15" s="15">
        <v>10</v>
      </c>
      <c r="R15" s="15">
        <v>8</v>
      </c>
      <c r="S15" s="15">
        <v>9</v>
      </c>
      <c r="T15" s="15">
        <v>10</v>
      </c>
      <c r="U15" s="15">
        <v>10</v>
      </c>
    </row>
    <row r="16" spans="1:26">
      <c r="A16" s="89" t="s">
        <v>226</v>
      </c>
      <c r="B16" s="15">
        <v>2</v>
      </c>
      <c r="C16" s="15">
        <v>3</v>
      </c>
      <c r="D16" s="15">
        <v>2</v>
      </c>
      <c r="E16" s="15">
        <v>2</v>
      </c>
      <c r="F16" s="15">
        <v>4</v>
      </c>
      <c r="G16" s="15">
        <v>4</v>
      </c>
      <c r="H16" s="12"/>
      <c r="I16" s="15">
        <v>3</v>
      </c>
      <c r="J16" s="15">
        <v>3</v>
      </c>
      <c r="K16" s="15">
        <v>2</v>
      </c>
      <c r="L16" s="15">
        <v>2</v>
      </c>
      <c r="M16" s="15">
        <v>4</v>
      </c>
      <c r="N16" s="15">
        <v>4</v>
      </c>
      <c r="O16" s="12"/>
      <c r="P16" s="15">
        <v>3</v>
      </c>
      <c r="Q16" s="15">
        <v>3</v>
      </c>
      <c r="R16" s="15">
        <v>2</v>
      </c>
      <c r="S16" s="15">
        <v>2</v>
      </c>
      <c r="T16" s="15">
        <v>4</v>
      </c>
      <c r="U16" s="15">
        <v>4</v>
      </c>
    </row>
    <row r="17" spans="1:27">
      <c r="A17" s="89" t="s">
        <v>227</v>
      </c>
      <c r="B17" s="15">
        <v>14</v>
      </c>
      <c r="C17" s="15">
        <v>15</v>
      </c>
      <c r="D17" s="15">
        <v>14</v>
      </c>
      <c r="E17" s="15">
        <v>12</v>
      </c>
      <c r="F17" s="15">
        <v>14</v>
      </c>
      <c r="G17" s="15">
        <v>11</v>
      </c>
      <c r="H17" s="12"/>
      <c r="I17" s="15">
        <v>14</v>
      </c>
      <c r="J17" s="15">
        <v>13</v>
      </c>
      <c r="K17" s="15">
        <v>16</v>
      </c>
      <c r="L17" s="15">
        <v>12</v>
      </c>
      <c r="M17" s="15">
        <v>14</v>
      </c>
      <c r="N17" s="15">
        <v>11</v>
      </c>
      <c r="O17" s="12"/>
      <c r="P17" s="15">
        <v>14</v>
      </c>
      <c r="Q17" s="15">
        <v>15</v>
      </c>
      <c r="R17" s="15">
        <v>14</v>
      </c>
      <c r="S17" s="15">
        <v>15</v>
      </c>
      <c r="T17" s="15">
        <v>14</v>
      </c>
      <c r="U17" s="15">
        <v>11</v>
      </c>
    </row>
    <row r="18" spans="1:27">
      <c r="A18" s="89" t="s">
        <v>228</v>
      </c>
      <c r="B18" s="15">
        <v>5</v>
      </c>
      <c r="C18" s="15">
        <v>2</v>
      </c>
      <c r="D18" s="15">
        <v>3</v>
      </c>
      <c r="E18" s="15">
        <v>3</v>
      </c>
      <c r="F18" s="15">
        <v>2</v>
      </c>
      <c r="G18" s="15">
        <v>2</v>
      </c>
      <c r="H18" s="12"/>
      <c r="I18" s="15">
        <v>7</v>
      </c>
      <c r="J18" s="15">
        <v>2</v>
      </c>
      <c r="K18" s="15">
        <v>3</v>
      </c>
      <c r="L18" s="15">
        <v>3</v>
      </c>
      <c r="M18" s="15">
        <v>3</v>
      </c>
      <c r="N18" s="15">
        <v>1</v>
      </c>
      <c r="O18" s="12"/>
      <c r="P18" s="15">
        <v>7</v>
      </c>
      <c r="Q18" s="15">
        <v>2</v>
      </c>
      <c r="R18" s="15">
        <v>3</v>
      </c>
      <c r="S18" s="15">
        <v>5</v>
      </c>
      <c r="T18" s="15">
        <v>3</v>
      </c>
      <c r="U18" s="15">
        <v>3</v>
      </c>
    </row>
    <row r="19" spans="1:27">
      <c r="A19" s="89" t="s">
        <v>229</v>
      </c>
      <c r="B19" s="15">
        <v>1</v>
      </c>
      <c r="C19" s="15">
        <v>1</v>
      </c>
      <c r="D19" s="15">
        <v>1</v>
      </c>
      <c r="E19" s="15">
        <v>1</v>
      </c>
      <c r="F19" s="15">
        <v>1</v>
      </c>
      <c r="G19" s="15">
        <v>1</v>
      </c>
      <c r="H19" s="12"/>
      <c r="I19" s="15">
        <v>1</v>
      </c>
      <c r="J19" s="15">
        <v>1</v>
      </c>
      <c r="K19" s="15">
        <v>1</v>
      </c>
      <c r="L19" s="15">
        <v>1</v>
      </c>
      <c r="M19" s="15">
        <v>2</v>
      </c>
      <c r="N19" s="15">
        <v>3</v>
      </c>
      <c r="O19" s="12"/>
      <c r="P19" s="15">
        <v>1</v>
      </c>
      <c r="Q19" s="15">
        <v>1</v>
      </c>
      <c r="R19" s="15">
        <v>1</v>
      </c>
      <c r="S19" s="15">
        <v>1</v>
      </c>
      <c r="T19" s="15">
        <v>1</v>
      </c>
      <c r="U19" s="15">
        <v>1</v>
      </c>
    </row>
    <row r="20" spans="1:27">
      <c r="A20" s="89" t="s">
        <v>230</v>
      </c>
      <c r="B20" s="15">
        <v>7</v>
      </c>
      <c r="C20" s="15">
        <v>8</v>
      </c>
      <c r="D20" s="15">
        <v>7</v>
      </c>
      <c r="E20" s="15">
        <v>8</v>
      </c>
      <c r="F20" s="15">
        <v>6</v>
      </c>
      <c r="G20" s="15">
        <v>7</v>
      </c>
      <c r="H20" s="12"/>
      <c r="I20" s="15">
        <v>5</v>
      </c>
      <c r="J20" s="15">
        <v>8</v>
      </c>
      <c r="K20" s="15">
        <v>7</v>
      </c>
      <c r="L20" s="15">
        <v>7</v>
      </c>
      <c r="M20" s="15">
        <v>6</v>
      </c>
      <c r="N20" s="15">
        <v>6</v>
      </c>
      <c r="O20" s="12"/>
      <c r="P20" s="15">
        <v>6</v>
      </c>
      <c r="Q20" s="15">
        <v>8</v>
      </c>
      <c r="R20" s="15">
        <v>7</v>
      </c>
      <c r="S20" s="15">
        <v>10</v>
      </c>
      <c r="T20" s="15">
        <v>6</v>
      </c>
      <c r="U20" s="15">
        <v>8</v>
      </c>
    </row>
    <row r="21" spans="1:27">
      <c r="A21" s="153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54"/>
      <c r="T21" s="154"/>
      <c r="U21" s="154"/>
      <c r="V21" s="12"/>
      <c r="W21" s="12"/>
      <c r="X21" s="12"/>
      <c r="Y21" s="12"/>
      <c r="Z21" s="12"/>
      <c r="AA21" s="12"/>
    </row>
    <row r="22" spans="1:27">
      <c r="A22" s="144" t="s">
        <v>354</v>
      </c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93"/>
      <c r="T22" s="93"/>
      <c r="U22" s="93"/>
      <c r="V22" s="93"/>
      <c r="W22" s="93"/>
      <c r="X22" s="93"/>
    </row>
    <row r="23" spans="1:27">
      <c r="A23" s="74" t="s">
        <v>355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</row>
  </sheetData>
  <mergeCells count="4">
    <mergeCell ref="A2:A3"/>
    <mergeCell ref="B2:G2"/>
    <mergeCell ref="I2:N2"/>
    <mergeCell ref="P2:U2"/>
  </mergeCells>
  <printOptions horizontalCentered="1"/>
  <pageMargins left="0.25" right="0.25" top="0.75" bottom="0.75" header="0.51180555555555496" footer="0.51180555555555496"/>
  <pageSetup paperSize="9"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4472C4"/>
    <pageSetUpPr fitToPage="1"/>
  </sheetPr>
  <dimension ref="A1:AMI91"/>
  <sheetViews>
    <sheetView zoomScale="110" zoomScaleNormal="110" workbookViewId="0">
      <selection activeCell="A91" sqref="A91:M91"/>
    </sheetView>
  </sheetViews>
  <sheetFormatPr baseColWidth="10" defaultColWidth="8.5703125" defaultRowHeight="12.75"/>
  <cols>
    <col min="1" max="1" width="46.42578125" style="93" customWidth="1"/>
    <col min="2" max="3" width="8.5703125" style="93"/>
    <col min="4" max="4" width="8.5703125" style="67"/>
    <col min="5" max="5" width="8.5703125" style="155"/>
    <col min="6" max="1023" width="8.5703125" style="128"/>
    <col min="1024" max="1024" width="8.85546875" customWidth="1"/>
  </cols>
  <sheetData>
    <row r="1" spans="1:17" s="1" customFormat="1" ht="11.25">
      <c r="A1" s="220" t="s">
        <v>356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1:17" s="74" customFormat="1" ht="12.75" customHeight="1">
      <c r="A2" s="243"/>
      <c r="B2" s="229" t="s">
        <v>357</v>
      </c>
      <c r="C2" s="229"/>
      <c r="D2" s="229"/>
      <c r="E2" s="229"/>
      <c r="F2" s="229" t="s">
        <v>358</v>
      </c>
      <c r="G2" s="229"/>
      <c r="H2" s="229"/>
      <c r="I2" s="229"/>
      <c r="J2" s="229" t="s">
        <v>172</v>
      </c>
      <c r="K2" s="229"/>
      <c r="L2" s="229"/>
      <c r="M2" s="229"/>
      <c r="N2" s="93"/>
      <c r="O2" s="128"/>
      <c r="P2" s="128"/>
      <c r="Q2" s="128"/>
    </row>
    <row r="3" spans="1:17">
      <c r="A3" s="243"/>
      <c r="B3" s="25">
        <v>2019</v>
      </c>
      <c r="C3" s="25">
        <v>2020</v>
      </c>
      <c r="D3" s="25" t="s">
        <v>116</v>
      </c>
      <c r="E3" s="25" t="s">
        <v>117</v>
      </c>
      <c r="F3" s="25">
        <v>2019</v>
      </c>
      <c r="G3" s="25">
        <v>2020</v>
      </c>
      <c r="H3" s="25" t="s">
        <v>116</v>
      </c>
      <c r="I3" s="25" t="s">
        <v>117</v>
      </c>
      <c r="J3" s="25">
        <v>2019</v>
      </c>
      <c r="K3" s="25">
        <v>2020</v>
      </c>
      <c r="L3" s="25" t="s">
        <v>116</v>
      </c>
      <c r="M3" s="25" t="s">
        <v>117</v>
      </c>
    </row>
    <row r="4" spans="1:17">
      <c r="A4" s="156" t="s">
        <v>102</v>
      </c>
      <c r="B4" s="157">
        <v>44742.916666666701</v>
      </c>
      <c r="C4" s="157">
        <v>40933.166666666701</v>
      </c>
      <c r="D4" s="72">
        <f>C4-B4</f>
        <v>-3809.75</v>
      </c>
      <c r="E4" s="108">
        <f>D4*100/B4</f>
        <v>-8.5147555944609419</v>
      </c>
      <c r="F4" s="157">
        <v>93668</v>
      </c>
      <c r="G4" s="157">
        <v>91674.083333333299</v>
      </c>
      <c r="H4" s="72">
        <f t="shared" ref="H4:H35" si="0">G4-F4</f>
        <v>-1993.9166666667006</v>
      </c>
      <c r="I4" s="108">
        <f>H4*100/F4</f>
        <v>-2.1287063529345143</v>
      </c>
      <c r="J4" s="157">
        <v>398020.41666666698</v>
      </c>
      <c r="K4" s="157">
        <v>356467.16666666698</v>
      </c>
      <c r="L4" s="72">
        <f>K4-J4</f>
        <v>-41553.25</v>
      </c>
      <c r="M4" s="108">
        <f>L4*100/J4</f>
        <v>-10.439979523663455</v>
      </c>
    </row>
    <row r="5" spans="1:17">
      <c r="A5" s="158" t="s">
        <v>359</v>
      </c>
      <c r="B5" s="159">
        <v>160.583333333333</v>
      </c>
      <c r="C5" s="159">
        <v>153.583333333333</v>
      </c>
      <c r="D5" s="70">
        <f>C5-B5</f>
        <v>-7</v>
      </c>
      <c r="E5" s="111">
        <f>D5*100/B5</f>
        <v>-4.3591074208614513</v>
      </c>
      <c r="F5" s="70">
        <v>2440.5833333333298</v>
      </c>
      <c r="G5" s="159">
        <v>2405.8333333333298</v>
      </c>
      <c r="H5" s="70">
        <f t="shared" si="0"/>
        <v>-34.75</v>
      </c>
      <c r="I5" s="111">
        <f>H5*100/F5</f>
        <v>-1.4238399289787298</v>
      </c>
      <c r="J5" s="70">
        <v>555</v>
      </c>
      <c r="K5" s="159">
        <v>519</v>
      </c>
      <c r="L5" s="70">
        <f>K5-J5</f>
        <v>-36</v>
      </c>
      <c r="M5" s="111">
        <f>L5*100/J5</f>
        <v>-6.4864864864864868</v>
      </c>
    </row>
    <row r="6" spans="1:17">
      <c r="A6" s="158" t="s">
        <v>360</v>
      </c>
      <c r="B6" s="159">
        <v>18.6666666666667</v>
      </c>
      <c r="C6" s="159">
        <v>19.0833333333333</v>
      </c>
      <c r="D6" s="70">
        <f>C6-B6</f>
        <v>0.41666666666660035</v>
      </c>
      <c r="E6" s="111">
        <f>D6*100/B6</f>
        <v>2.2321428571424979</v>
      </c>
      <c r="F6" s="70">
        <v>42</v>
      </c>
      <c r="G6" s="159">
        <v>45.3333333333333</v>
      </c>
      <c r="H6" s="70">
        <f t="shared" si="0"/>
        <v>3.3333333333333002</v>
      </c>
      <c r="I6" s="111">
        <f>H6*100/F6</f>
        <v>7.9365079365078577</v>
      </c>
      <c r="J6" s="70">
        <v>493.25</v>
      </c>
      <c r="K6" s="159">
        <v>477.33333333333297</v>
      </c>
      <c r="L6" s="70">
        <f>K6-J6</f>
        <v>-15.916666666667027</v>
      </c>
      <c r="M6" s="111">
        <f>L6*100/J6</f>
        <v>-3.2268964352087233</v>
      </c>
    </row>
    <row r="7" spans="1:17">
      <c r="A7" s="158" t="s">
        <v>361</v>
      </c>
      <c r="B7" s="159">
        <v>3.9166666666666701</v>
      </c>
      <c r="C7" s="159">
        <v>4.6666666666666696</v>
      </c>
      <c r="D7" s="70">
        <f>C7-B7</f>
        <v>0.74999999999999956</v>
      </c>
      <c r="E7" s="111">
        <f>D7*100/B7</f>
        <v>19.148936170212739</v>
      </c>
      <c r="F7" s="70">
        <v>12.8333333333333</v>
      </c>
      <c r="G7" s="159">
        <v>11.1666666666667</v>
      </c>
      <c r="H7" s="70">
        <f t="shared" si="0"/>
        <v>-1.6666666666666003</v>
      </c>
      <c r="I7" s="111">
        <f>H7*100/F7</f>
        <v>-12.987012987012504</v>
      </c>
      <c r="J7" s="70">
        <v>96.25</v>
      </c>
      <c r="K7" s="159">
        <v>93.3333333333333</v>
      </c>
      <c r="L7" s="70">
        <f>K7-J7</f>
        <v>-2.9166666666666998</v>
      </c>
      <c r="M7" s="111">
        <f>L7*100/J7</f>
        <v>-3.0303030303030649</v>
      </c>
    </row>
    <row r="8" spans="1:17">
      <c r="A8" s="158" t="s">
        <v>362</v>
      </c>
      <c r="B8" s="159"/>
      <c r="C8" s="159">
        <v>0</v>
      </c>
      <c r="D8" s="70" t="s">
        <v>94</v>
      </c>
      <c r="E8" s="111" t="s">
        <v>94</v>
      </c>
      <c r="F8" s="70">
        <v>0</v>
      </c>
      <c r="G8" s="159">
        <v>0</v>
      </c>
      <c r="H8" s="70">
        <f t="shared" si="0"/>
        <v>0</v>
      </c>
      <c r="I8" s="111" t="s">
        <v>94</v>
      </c>
      <c r="J8" s="70">
        <v>0</v>
      </c>
      <c r="K8" s="159">
        <v>0</v>
      </c>
      <c r="L8" s="70" t="s">
        <v>94</v>
      </c>
      <c r="M8" s="111" t="s">
        <v>94</v>
      </c>
    </row>
    <row r="9" spans="1:17">
      <c r="A9" s="158" t="s">
        <v>363</v>
      </c>
      <c r="B9" s="159"/>
      <c r="C9" s="159">
        <v>0</v>
      </c>
      <c r="D9" s="70" t="s">
        <v>94</v>
      </c>
      <c r="E9" s="111" t="s">
        <v>94</v>
      </c>
      <c r="F9" s="70">
        <v>1.0833333333333299</v>
      </c>
      <c r="G9" s="159">
        <v>1</v>
      </c>
      <c r="H9" s="70">
        <f t="shared" si="0"/>
        <v>-8.3333333333329929E-2</v>
      </c>
      <c r="I9" s="111" t="s">
        <v>94</v>
      </c>
      <c r="J9" s="70">
        <v>0</v>
      </c>
      <c r="K9" s="159">
        <v>0</v>
      </c>
      <c r="L9" s="70" t="s">
        <v>94</v>
      </c>
      <c r="M9" s="111" t="s">
        <v>94</v>
      </c>
    </row>
    <row r="10" spans="1:17">
      <c r="A10" s="158" t="s">
        <v>364</v>
      </c>
      <c r="B10" s="159">
        <v>49.4166666666667</v>
      </c>
      <c r="C10" s="159">
        <v>42.5</v>
      </c>
      <c r="D10" s="70">
        <f>C10-B10</f>
        <v>-6.9166666666666998</v>
      </c>
      <c r="E10" s="111">
        <f>D10*100/B10</f>
        <v>-13.996627318718438</v>
      </c>
      <c r="F10" s="70">
        <v>45.75</v>
      </c>
      <c r="G10" s="159">
        <v>44.0833333333333</v>
      </c>
      <c r="H10" s="70">
        <f t="shared" si="0"/>
        <v>-1.6666666666666998</v>
      </c>
      <c r="I10" s="111">
        <f t="shared" ref="I10:I19" si="1">H10*100/F10</f>
        <v>-3.6429872495446989</v>
      </c>
      <c r="J10" s="70">
        <v>342.5</v>
      </c>
      <c r="K10" s="159">
        <v>350.08333333333297</v>
      </c>
      <c r="L10" s="70">
        <f>K10-J10</f>
        <v>7.5833333333329733</v>
      </c>
      <c r="M10" s="111">
        <f>L10*100/J10</f>
        <v>2.2141119221410142</v>
      </c>
    </row>
    <row r="11" spans="1:17">
      <c r="A11" s="158" t="s">
        <v>365</v>
      </c>
      <c r="B11" s="159"/>
      <c r="C11" s="159">
        <v>0</v>
      </c>
      <c r="D11" s="70" t="s">
        <v>94</v>
      </c>
      <c r="E11" s="111" t="s">
        <v>94</v>
      </c>
      <c r="F11" s="70">
        <v>2</v>
      </c>
      <c r="G11" s="159">
        <v>2.8333333333333299</v>
      </c>
      <c r="H11" s="70">
        <f t="shared" si="0"/>
        <v>0.83333333333332993</v>
      </c>
      <c r="I11" s="111">
        <f t="shared" si="1"/>
        <v>41.666666666666494</v>
      </c>
      <c r="J11" s="70">
        <v>0</v>
      </c>
      <c r="K11" s="159">
        <v>0</v>
      </c>
      <c r="L11" s="70" t="s">
        <v>94</v>
      </c>
      <c r="M11" s="111" t="s">
        <v>94</v>
      </c>
    </row>
    <row r="12" spans="1:17">
      <c r="A12" s="158" t="s">
        <v>366</v>
      </c>
      <c r="B12" s="159">
        <v>449.08333333333297</v>
      </c>
      <c r="C12" s="159">
        <v>404.66666666666703</v>
      </c>
      <c r="D12" s="70">
        <f t="shared" ref="D12:D19" si="2">C12-B12</f>
        <v>-44.416666666665947</v>
      </c>
      <c r="E12" s="111">
        <f t="shared" ref="E12:E19" si="3">D12*100/B12</f>
        <v>-9.8905177212839455</v>
      </c>
      <c r="F12" s="70">
        <v>621.91666666666697</v>
      </c>
      <c r="G12" s="159">
        <v>623.08333333333303</v>
      </c>
      <c r="H12" s="70">
        <f t="shared" si="0"/>
        <v>1.1666666666660603</v>
      </c>
      <c r="I12" s="111">
        <f t="shared" si="1"/>
        <v>0.18759212113081492</v>
      </c>
      <c r="J12" s="70">
        <v>3885</v>
      </c>
      <c r="K12" s="159">
        <v>3548.3333333333298</v>
      </c>
      <c r="L12" s="70">
        <f t="shared" ref="L12:L43" si="4">K12-J12</f>
        <v>-336.66666666667015</v>
      </c>
      <c r="M12" s="111">
        <f t="shared" ref="M12:M19" si="5">L12*100/J12</f>
        <v>-8.6658086658087559</v>
      </c>
    </row>
    <row r="13" spans="1:17">
      <c r="A13" s="158" t="s">
        <v>367</v>
      </c>
      <c r="B13" s="159">
        <v>113.166666666667</v>
      </c>
      <c r="C13" s="159">
        <v>96.6666666666667</v>
      </c>
      <c r="D13" s="70">
        <f t="shared" si="2"/>
        <v>-16.500000000000298</v>
      </c>
      <c r="E13" s="111">
        <f t="shared" si="3"/>
        <v>-14.580265095729233</v>
      </c>
      <c r="F13" s="70">
        <v>86.1666666666667</v>
      </c>
      <c r="G13" s="159">
        <v>82.25</v>
      </c>
      <c r="H13" s="70">
        <f t="shared" si="0"/>
        <v>-3.9166666666666998</v>
      </c>
      <c r="I13" s="111">
        <f t="shared" si="1"/>
        <v>-4.5454545454545823</v>
      </c>
      <c r="J13" s="70">
        <v>830.91666666666697</v>
      </c>
      <c r="K13" s="159">
        <v>770.58333333333303</v>
      </c>
      <c r="L13" s="70">
        <f t="shared" si="4"/>
        <v>-60.33333333333394</v>
      </c>
      <c r="M13" s="111">
        <f t="shared" si="5"/>
        <v>-7.2610570654899913</v>
      </c>
    </row>
    <row r="14" spans="1:17">
      <c r="A14" s="158" t="s">
        <v>368</v>
      </c>
      <c r="B14" s="159">
        <v>56.5</v>
      </c>
      <c r="C14" s="159">
        <v>52</v>
      </c>
      <c r="D14" s="70">
        <f t="shared" si="2"/>
        <v>-4.5</v>
      </c>
      <c r="E14" s="111">
        <f t="shared" si="3"/>
        <v>-7.9646017699115044</v>
      </c>
      <c r="F14" s="70">
        <v>140.166666666667</v>
      </c>
      <c r="G14" s="159">
        <v>132.25</v>
      </c>
      <c r="H14" s="70">
        <f t="shared" si="0"/>
        <v>-7.9166666666669983</v>
      </c>
      <c r="I14" s="111">
        <f t="shared" si="1"/>
        <v>-5.6480380499407703</v>
      </c>
      <c r="J14" s="70">
        <v>274.5</v>
      </c>
      <c r="K14" s="159">
        <v>244.333333333333</v>
      </c>
      <c r="L14" s="70">
        <f t="shared" si="4"/>
        <v>-30.166666666666998</v>
      </c>
      <c r="M14" s="111">
        <f t="shared" si="5"/>
        <v>-10.989678202793078</v>
      </c>
    </row>
    <row r="15" spans="1:17">
      <c r="A15" s="158" t="s">
        <v>369</v>
      </c>
      <c r="B15" s="159">
        <v>54.3333333333333</v>
      </c>
      <c r="C15" s="159">
        <v>52.5833333333333</v>
      </c>
      <c r="D15" s="70">
        <f t="shared" si="2"/>
        <v>-1.75</v>
      </c>
      <c r="E15" s="111">
        <f t="shared" si="3"/>
        <v>-3.2208588957055233</v>
      </c>
      <c r="F15" s="70">
        <v>219.666666666667</v>
      </c>
      <c r="G15" s="159">
        <v>213.916666666667</v>
      </c>
      <c r="H15" s="70">
        <f t="shared" si="0"/>
        <v>-5.75</v>
      </c>
      <c r="I15" s="111">
        <f t="shared" si="1"/>
        <v>-2.6176024279210885</v>
      </c>
      <c r="J15" s="70">
        <v>148.5</v>
      </c>
      <c r="K15" s="159">
        <v>139.666666666667</v>
      </c>
      <c r="L15" s="70">
        <f t="shared" si="4"/>
        <v>-8.8333333333330017</v>
      </c>
      <c r="M15" s="111">
        <f t="shared" si="5"/>
        <v>-5.9483726150390588</v>
      </c>
    </row>
    <row r="16" spans="1:17">
      <c r="A16" s="158" t="s">
        <v>370</v>
      </c>
      <c r="B16" s="159">
        <v>82.6666666666667</v>
      </c>
      <c r="C16" s="159">
        <v>63.8333333333333</v>
      </c>
      <c r="D16" s="70">
        <f t="shared" si="2"/>
        <v>-18.8333333333334</v>
      </c>
      <c r="E16" s="111">
        <f t="shared" si="3"/>
        <v>-22.782258064516199</v>
      </c>
      <c r="F16" s="70">
        <v>151.083333333333</v>
      </c>
      <c r="G16" s="159">
        <v>129.083333333333</v>
      </c>
      <c r="H16" s="70">
        <f t="shared" si="0"/>
        <v>-22</v>
      </c>
      <c r="I16" s="111">
        <f t="shared" si="1"/>
        <v>-14.561500275786022</v>
      </c>
      <c r="J16" s="70">
        <v>1044.3333333333301</v>
      </c>
      <c r="K16" s="159">
        <v>842.16666666666697</v>
      </c>
      <c r="L16" s="70">
        <f t="shared" si="4"/>
        <v>-202.1666666666631</v>
      </c>
      <c r="M16" s="111">
        <f t="shared" si="5"/>
        <v>-19.358442387487752</v>
      </c>
    </row>
    <row r="17" spans="1:13">
      <c r="A17" s="158" t="s">
        <v>371</v>
      </c>
      <c r="B17" s="159">
        <v>199.666666666667</v>
      </c>
      <c r="C17" s="159">
        <v>189.416666666667</v>
      </c>
      <c r="D17" s="70">
        <f t="shared" si="2"/>
        <v>-10.25</v>
      </c>
      <c r="E17" s="111">
        <f t="shared" si="3"/>
        <v>-5.1335559265442319</v>
      </c>
      <c r="F17" s="70">
        <v>540.41666666666697</v>
      </c>
      <c r="G17" s="159">
        <v>525.16666666666697</v>
      </c>
      <c r="H17" s="70">
        <f t="shared" si="0"/>
        <v>-15.25</v>
      </c>
      <c r="I17" s="111">
        <f t="shared" si="1"/>
        <v>-2.8218966846568989</v>
      </c>
      <c r="J17" s="70">
        <v>865.25</v>
      </c>
      <c r="K17" s="159">
        <v>861.16666666666697</v>
      </c>
      <c r="L17" s="70">
        <f t="shared" si="4"/>
        <v>-4.0833333333330302</v>
      </c>
      <c r="M17" s="111">
        <f t="shared" si="5"/>
        <v>-0.47192526244819766</v>
      </c>
    </row>
    <row r="18" spans="1:13">
      <c r="A18" s="158" t="s">
        <v>372</v>
      </c>
      <c r="B18" s="159">
        <v>10</v>
      </c>
      <c r="C18" s="159">
        <v>7.9166666666666696</v>
      </c>
      <c r="D18" s="70">
        <f t="shared" si="2"/>
        <v>-2.0833333333333304</v>
      </c>
      <c r="E18" s="111">
        <f t="shared" si="3"/>
        <v>-20.833333333333304</v>
      </c>
      <c r="F18" s="70">
        <v>8</v>
      </c>
      <c r="G18" s="159">
        <v>7.5</v>
      </c>
      <c r="H18" s="70">
        <f t="shared" si="0"/>
        <v>-0.5</v>
      </c>
      <c r="I18" s="111">
        <f t="shared" si="1"/>
        <v>-6.25</v>
      </c>
      <c r="J18" s="70">
        <v>110.666666666667</v>
      </c>
      <c r="K18" s="159">
        <v>107.083333333333</v>
      </c>
      <c r="L18" s="70">
        <f t="shared" si="4"/>
        <v>-3.5833333333339965</v>
      </c>
      <c r="M18" s="111">
        <f t="shared" si="5"/>
        <v>-3.2379518072295053</v>
      </c>
    </row>
    <row r="19" spans="1:13">
      <c r="A19" s="158" t="s">
        <v>373</v>
      </c>
      <c r="B19" s="159">
        <v>163.916666666667</v>
      </c>
      <c r="C19" s="159">
        <v>151.916666666667</v>
      </c>
      <c r="D19" s="70">
        <f t="shared" si="2"/>
        <v>-12</v>
      </c>
      <c r="E19" s="111">
        <f t="shared" si="3"/>
        <v>-7.320793085917626</v>
      </c>
      <c r="F19" s="70">
        <v>404.08333333333297</v>
      </c>
      <c r="G19" s="159">
        <v>392.25</v>
      </c>
      <c r="H19" s="70">
        <f t="shared" si="0"/>
        <v>-11.833333333332973</v>
      </c>
      <c r="I19" s="111">
        <f t="shared" si="1"/>
        <v>-2.9284388533717429</v>
      </c>
      <c r="J19" s="70">
        <v>788.58333333333303</v>
      </c>
      <c r="K19" s="159">
        <v>721.83333333333303</v>
      </c>
      <c r="L19" s="70">
        <f t="shared" si="4"/>
        <v>-66.75</v>
      </c>
      <c r="M19" s="111">
        <f t="shared" si="5"/>
        <v>-8.4645461270210323</v>
      </c>
    </row>
    <row r="20" spans="1:13">
      <c r="A20" s="158" t="s">
        <v>374</v>
      </c>
      <c r="B20" s="159"/>
      <c r="C20" s="159">
        <v>0</v>
      </c>
      <c r="D20" s="70" t="s">
        <v>94</v>
      </c>
      <c r="E20" s="111" t="s">
        <v>94</v>
      </c>
      <c r="F20" s="70">
        <v>0</v>
      </c>
      <c r="G20" s="159">
        <v>0</v>
      </c>
      <c r="H20" s="70">
        <f t="shared" si="0"/>
        <v>0</v>
      </c>
      <c r="I20" s="111" t="s">
        <v>94</v>
      </c>
      <c r="J20" s="70">
        <v>0</v>
      </c>
      <c r="K20" s="159">
        <v>0</v>
      </c>
      <c r="L20" s="70">
        <f t="shared" si="4"/>
        <v>0</v>
      </c>
      <c r="M20" s="111" t="s">
        <v>94</v>
      </c>
    </row>
    <row r="21" spans="1:13">
      <c r="A21" s="158" t="s">
        <v>375</v>
      </c>
      <c r="B21" s="159">
        <v>39.75</v>
      </c>
      <c r="C21" s="159">
        <v>33.75</v>
      </c>
      <c r="D21" s="70">
        <f t="shared" ref="D21:D52" si="6">C21-B21</f>
        <v>-6</v>
      </c>
      <c r="E21" s="111">
        <f t="shared" ref="E21:E52" si="7">D21*100/B21</f>
        <v>-15.09433962264151</v>
      </c>
      <c r="F21" s="70">
        <v>34.25</v>
      </c>
      <c r="G21" s="159">
        <v>39.9166666666667</v>
      </c>
      <c r="H21" s="70">
        <f t="shared" si="0"/>
        <v>5.6666666666666998</v>
      </c>
      <c r="I21" s="111">
        <f t="shared" ref="I21:I52" si="8">H21*100/F21</f>
        <v>16.545012165450217</v>
      </c>
      <c r="J21" s="70">
        <v>219.5</v>
      </c>
      <c r="K21" s="159">
        <v>201.166666666667</v>
      </c>
      <c r="L21" s="70">
        <f t="shared" si="4"/>
        <v>-18.333333333333002</v>
      </c>
      <c r="M21" s="111">
        <f t="shared" ref="M21:M52" si="9">L21*100/J21</f>
        <v>-8.3523158694000017</v>
      </c>
    </row>
    <row r="22" spans="1:13">
      <c r="A22" s="158" t="s">
        <v>376</v>
      </c>
      <c r="B22" s="159">
        <v>29.5833333333333</v>
      </c>
      <c r="C22" s="159">
        <v>26.25</v>
      </c>
      <c r="D22" s="70">
        <f t="shared" si="6"/>
        <v>-3.3333333333333002</v>
      </c>
      <c r="E22" s="111">
        <f t="shared" si="7"/>
        <v>-11.267605633802717</v>
      </c>
      <c r="F22" s="70">
        <v>2</v>
      </c>
      <c r="G22" s="159">
        <v>2</v>
      </c>
      <c r="H22" s="70">
        <f t="shared" si="0"/>
        <v>0</v>
      </c>
      <c r="I22" s="111">
        <f t="shared" si="8"/>
        <v>0</v>
      </c>
      <c r="J22" s="70">
        <v>145.5</v>
      </c>
      <c r="K22" s="159">
        <v>139.25</v>
      </c>
      <c r="L22" s="70">
        <f t="shared" si="4"/>
        <v>-6.25</v>
      </c>
      <c r="M22" s="111">
        <f t="shared" si="9"/>
        <v>-4.2955326460481098</v>
      </c>
    </row>
    <row r="23" spans="1:13">
      <c r="A23" s="158" t="s">
        <v>377</v>
      </c>
      <c r="B23" s="159">
        <v>13.1666666666667</v>
      </c>
      <c r="C23" s="159">
        <v>11.1666666666667</v>
      </c>
      <c r="D23" s="70">
        <f t="shared" si="6"/>
        <v>-2</v>
      </c>
      <c r="E23" s="111">
        <f t="shared" si="7"/>
        <v>-15.189873417721481</v>
      </c>
      <c r="F23" s="70">
        <v>23.5</v>
      </c>
      <c r="G23" s="159">
        <v>22.1666666666667</v>
      </c>
      <c r="H23" s="70">
        <f t="shared" si="0"/>
        <v>-1.3333333333333002</v>
      </c>
      <c r="I23" s="111">
        <f t="shared" si="8"/>
        <v>-5.6737588652480859</v>
      </c>
      <c r="J23" s="70">
        <v>59.25</v>
      </c>
      <c r="K23" s="159">
        <v>54.0833333333333</v>
      </c>
      <c r="L23" s="70">
        <f t="shared" si="4"/>
        <v>-5.1666666666666998</v>
      </c>
      <c r="M23" s="111">
        <f t="shared" si="9"/>
        <v>-8.7201125175809278</v>
      </c>
    </row>
    <row r="24" spans="1:13">
      <c r="A24" s="158" t="s">
        <v>378</v>
      </c>
      <c r="B24" s="159">
        <v>172.25</v>
      </c>
      <c r="C24" s="159">
        <v>155</v>
      </c>
      <c r="D24" s="70">
        <f t="shared" si="6"/>
        <v>-17.25</v>
      </c>
      <c r="E24" s="111">
        <f t="shared" si="7"/>
        <v>-10.014513788098693</v>
      </c>
      <c r="F24" s="70">
        <v>280.41666666666703</v>
      </c>
      <c r="G24" s="159">
        <v>270</v>
      </c>
      <c r="H24" s="70">
        <f t="shared" si="0"/>
        <v>-10.416666666667027</v>
      </c>
      <c r="I24" s="111">
        <f t="shared" si="8"/>
        <v>-3.7147102526004208</v>
      </c>
      <c r="J24" s="70">
        <v>1109.5833333333301</v>
      </c>
      <c r="K24" s="159">
        <v>1061.5833333333301</v>
      </c>
      <c r="L24" s="70">
        <f t="shared" si="4"/>
        <v>-48</v>
      </c>
      <c r="M24" s="111">
        <f t="shared" si="9"/>
        <v>-4.3259481787457883</v>
      </c>
    </row>
    <row r="25" spans="1:13">
      <c r="A25" s="158" t="s">
        <v>379</v>
      </c>
      <c r="B25" s="159">
        <v>16.1666666666667</v>
      </c>
      <c r="C25" s="159">
        <v>14.8333333333333</v>
      </c>
      <c r="D25" s="70">
        <f t="shared" si="6"/>
        <v>-1.3333333333333997</v>
      </c>
      <c r="E25" s="111">
        <f t="shared" si="7"/>
        <v>-8.2474226804127646</v>
      </c>
      <c r="F25" s="70">
        <v>108.333333333333</v>
      </c>
      <c r="G25" s="159">
        <v>102.25</v>
      </c>
      <c r="H25" s="70">
        <f t="shared" si="0"/>
        <v>-6.0833333333330017</v>
      </c>
      <c r="I25" s="111">
        <f t="shared" si="8"/>
        <v>-5.6153846153843263</v>
      </c>
      <c r="J25" s="70">
        <v>162.083333333333</v>
      </c>
      <c r="K25" s="159">
        <v>157.333333333333</v>
      </c>
      <c r="L25" s="70">
        <f t="shared" si="4"/>
        <v>-4.75</v>
      </c>
      <c r="M25" s="111">
        <f t="shared" si="9"/>
        <v>-2.9305912596401087</v>
      </c>
    </row>
    <row r="26" spans="1:13">
      <c r="A26" s="158" t="s">
        <v>380</v>
      </c>
      <c r="B26" s="159">
        <v>432.33333333333297</v>
      </c>
      <c r="C26" s="159">
        <v>421.5</v>
      </c>
      <c r="D26" s="70">
        <f t="shared" si="6"/>
        <v>-10.833333333332973</v>
      </c>
      <c r="E26" s="111">
        <f t="shared" si="7"/>
        <v>-2.505782575173396</v>
      </c>
      <c r="F26" s="70">
        <v>723.16666666666697</v>
      </c>
      <c r="G26" s="159">
        <v>745.58333333333303</v>
      </c>
      <c r="H26" s="70">
        <f t="shared" si="0"/>
        <v>22.41666666666606</v>
      </c>
      <c r="I26" s="111">
        <f t="shared" si="8"/>
        <v>3.0997925789351535</v>
      </c>
      <c r="J26" s="70">
        <v>2206.9166666666702</v>
      </c>
      <c r="K26" s="159">
        <v>2148.3333333333298</v>
      </c>
      <c r="L26" s="70">
        <f t="shared" si="4"/>
        <v>-58.583333333340306</v>
      </c>
      <c r="M26" s="111">
        <f t="shared" si="9"/>
        <v>-2.6545330967038576</v>
      </c>
    </row>
    <row r="27" spans="1:13">
      <c r="A27" s="158" t="s">
        <v>381</v>
      </c>
      <c r="B27" s="159">
        <v>12</v>
      </c>
      <c r="C27" s="159">
        <v>10.3333333333333</v>
      </c>
      <c r="D27" s="70">
        <f t="shared" si="6"/>
        <v>-1.6666666666666998</v>
      </c>
      <c r="E27" s="111">
        <f t="shared" si="7"/>
        <v>-13.888888888889165</v>
      </c>
      <c r="F27" s="70">
        <v>16.4166666666667</v>
      </c>
      <c r="G27" s="159">
        <v>16.9166666666667</v>
      </c>
      <c r="H27" s="70">
        <f t="shared" si="0"/>
        <v>0.5</v>
      </c>
      <c r="I27" s="111">
        <f t="shared" si="8"/>
        <v>3.0456852791878113</v>
      </c>
      <c r="J27" s="70">
        <v>68.5</v>
      </c>
      <c r="K27" s="159">
        <v>66.75</v>
      </c>
      <c r="L27" s="70">
        <f t="shared" si="4"/>
        <v>-1.75</v>
      </c>
      <c r="M27" s="111">
        <f t="shared" si="9"/>
        <v>-2.5547445255474455</v>
      </c>
    </row>
    <row r="28" spans="1:13">
      <c r="A28" s="158" t="s">
        <v>382</v>
      </c>
      <c r="B28" s="159">
        <v>11.9166666666667</v>
      </c>
      <c r="C28" s="159">
        <v>11.25</v>
      </c>
      <c r="D28" s="70">
        <f t="shared" si="6"/>
        <v>-0.66666666666669983</v>
      </c>
      <c r="E28" s="111">
        <f t="shared" si="7"/>
        <v>-5.5944055944058571</v>
      </c>
      <c r="F28" s="70">
        <v>8</v>
      </c>
      <c r="G28" s="159">
        <v>8.4166666666666696</v>
      </c>
      <c r="H28" s="70">
        <f t="shared" si="0"/>
        <v>0.41666666666666963</v>
      </c>
      <c r="I28" s="111">
        <f t="shared" si="8"/>
        <v>5.2083333333333703</v>
      </c>
      <c r="J28" s="70">
        <v>45.3333333333333</v>
      </c>
      <c r="K28" s="159">
        <v>42.5833333333333</v>
      </c>
      <c r="L28" s="70">
        <f t="shared" si="4"/>
        <v>-2.75</v>
      </c>
      <c r="M28" s="111">
        <f t="shared" si="9"/>
        <v>-6.0661764705882399</v>
      </c>
    </row>
    <row r="29" spans="1:13">
      <c r="A29" s="158" t="s">
        <v>383</v>
      </c>
      <c r="B29" s="159">
        <v>35.4166666666667</v>
      </c>
      <c r="C29" s="159">
        <v>31.5</v>
      </c>
      <c r="D29" s="70">
        <f t="shared" si="6"/>
        <v>-3.9166666666666998</v>
      </c>
      <c r="E29" s="111">
        <f t="shared" si="7"/>
        <v>-11.058823529411848</v>
      </c>
      <c r="F29" s="70">
        <v>112.833333333333</v>
      </c>
      <c r="G29" s="159">
        <v>101.583333333333</v>
      </c>
      <c r="H29" s="70">
        <f t="shared" si="0"/>
        <v>-11.25</v>
      </c>
      <c r="I29" s="111">
        <f t="shared" si="8"/>
        <v>-9.9704579025111073</v>
      </c>
      <c r="J29" s="70">
        <v>339.41666666666703</v>
      </c>
      <c r="K29" s="159">
        <v>324.75</v>
      </c>
      <c r="L29" s="70">
        <f t="shared" si="4"/>
        <v>-14.666666666667027</v>
      </c>
      <c r="M29" s="111">
        <f t="shared" si="9"/>
        <v>-4.3211392094280416</v>
      </c>
    </row>
    <row r="30" spans="1:13">
      <c r="A30" s="158" t="s">
        <v>384</v>
      </c>
      <c r="B30" s="159">
        <v>2</v>
      </c>
      <c r="C30" s="159">
        <v>2</v>
      </c>
      <c r="D30" s="70">
        <f t="shared" si="6"/>
        <v>0</v>
      </c>
      <c r="E30" s="111">
        <f t="shared" si="7"/>
        <v>0</v>
      </c>
      <c r="F30" s="70">
        <v>4.1666666666666696</v>
      </c>
      <c r="G30" s="159">
        <v>5.9166666666666696</v>
      </c>
      <c r="H30" s="70">
        <f t="shared" si="0"/>
        <v>1.75</v>
      </c>
      <c r="I30" s="111">
        <f t="shared" si="8"/>
        <v>41.999999999999972</v>
      </c>
      <c r="J30" s="70">
        <v>4.1666666666666696</v>
      </c>
      <c r="K30" s="159">
        <v>4.75</v>
      </c>
      <c r="L30" s="70">
        <f t="shared" si="4"/>
        <v>0.58333333333333037</v>
      </c>
      <c r="M30" s="111">
        <f t="shared" si="9"/>
        <v>13.999999999999918</v>
      </c>
    </row>
    <row r="31" spans="1:13">
      <c r="A31" s="158" t="s">
        <v>385</v>
      </c>
      <c r="B31" s="159">
        <v>119</v>
      </c>
      <c r="C31" s="159">
        <v>106.416666666667</v>
      </c>
      <c r="D31" s="70">
        <f t="shared" si="6"/>
        <v>-12.583333333333002</v>
      </c>
      <c r="E31" s="111">
        <f t="shared" si="7"/>
        <v>-10.574229691876473</v>
      </c>
      <c r="F31" s="70">
        <v>261.66666666666703</v>
      </c>
      <c r="G31" s="159">
        <v>249.833333333333</v>
      </c>
      <c r="H31" s="70">
        <f t="shared" si="0"/>
        <v>-11.833333333334025</v>
      </c>
      <c r="I31" s="111">
        <f t="shared" si="8"/>
        <v>-4.522292993630832</v>
      </c>
      <c r="J31" s="70">
        <v>1305.6666666666699</v>
      </c>
      <c r="K31" s="159">
        <v>1054.1666666666699</v>
      </c>
      <c r="L31" s="70">
        <f t="shared" si="4"/>
        <v>-251.5</v>
      </c>
      <c r="M31" s="111">
        <f t="shared" si="9"/>
        <v>-19.262190451876389</v>
      </c>
    </row>
    <row r="32" spans="1:13">
      <c r="A32" s="158" t="s">
        <v>386</v>
      </c>
      <c r="B32" s="159">
        <v>163.166666666667</v>
      </c>
      <c r="C32" s="159">
        <v>146</v>
      </c>
      <c r="D32" s="70">
        <f t="shared" si="6"/>
        <v>-17.166666666666998</v>
      </c>
      <c r="E32" s="111">
        <f t="shared" si="7"/>
        <v>-10.520939734423061</v>
      </c>
      <c r="F32" s="70">
        <v>373.41666666666703</v>
      </c>
      <c r="G32" s="159">
        <v>355.91666666666703</v>
      </c>
      <c r="H32" s="70">
        <f t="shared" si="0"/>
        <v>-17.5</v>
      </c>
      <c r="I32" s="111">
        <f t="shared" si="8"/>
        <v>-4.6864539165364825</v>
      </c>
      <c r="J32" s="70">
        <v>877.33333333333303</v>
      </c>
      <c r="K32" s="159">
        <v>825.5</v>
      </c>
      <c r="L32" s="70">
        <f t="shared" si="4"/>
        <v>-51.83333333333303</v>
      </c>
      <c r="M32" s="111">
        <f t="shared" si="9"/>
        <v>-5.9080547112461677</v>
      </c>
    </row>
    <row r="33" spans="1:13">
      <c r="A33" s="158" t="s">
        <v>387</v>
      </c>
      <c r="B33" s="159">
        <v>82.25</v>
      </c>
      <c r="C33" s="159">
        <v>69.25</v>
      </c>
      <c r="D33" s="70">
        <f t="shared" si="6"/>
        <v>-13</v>
      </c>
      <c r="E33" s="111">
        <f t="shared" si="7"/>
        <v>-15.805471124620061</v>
      </c>
      <c r="F33" s="70">
        <v>206.166666666667</v>
      </c>
      <c r="G33" s="159">
        <v>204.666666666667</v>
      </c>
      <c r="H33" s="70">
        <f t="shared" si="0"/>
        <v>-1.5</v>
      </c>
      <c r="I33" s="111">
        <f t="shared" si="8"/>
        <v>-0.72756669361358006</v>
      </c>
      <c r="J33" s="70">
        <v>618.41666666666697</v>
      </c>
      <c r="K33" s="159">
        <v>555.83333333333303</v>
      </c>
      <c r="L33" s="70">
        <f t="shared" si="4"/>
        <v>-62.58333333333394</v>
      </c>
      <c r="M33" s="111">
        <f t="shared" si="9"/>
        <v>-10.119929928581147</v>
      </c>
    </row>
    <row r="34" spans="1:13">
      <c r="A34" s="158" t="s">
        <v>388</v>
      </c>
      <c r="B34" s="159">
        <v>494.5</v>
      </c>
      <c r="C34" s="159">
        <v>475.91666666666703</v>
      </c>
      <c r="D34" s="70">
        <f t="shared" si="6"/>
        <v>-18.583333333332973</v>
      </c>
      <c r="E34" s="111">
        <f t="shared" si="7"/>
        <v>-3.7580047185708745</v>
      </c>
      <c r="F34" s="70">
        <v>1295.5833333333301</v>
      </c>
      <c r="G34" s="159">
        <v>1302.5833333333301</v>
      </c>
      <c r="H34" s="70">
        <f t="shared" si="0"/>
        <v>7</v>
      </c>
      <c r="I34" s="111">
        <f t="shared" si="8"/>
        <v>0.54029716343989331</v>
      </c>
      <c r="J34" s="70">
        <v>2355</v>
      </c>
      <c r="K34" s="159">
        <v>2566.8333333333298</v>
      </c>
      <c r="L34" s="70">
        <f t="shared" si="4"/>
        <v>211.83333333332985</v>
      </c>
      <c r="M34" s="111">
        <f t="shared" si="9"/>
        <v>8.9950460014152807</v>
      </c>
    </row>
    <row r="35" spans="1:13">
      <c r="A35" s="158" t="s">
        <v>389</v>
      </c>
      <c r="B35" s="159">
        <v>31.8333333333333</v>
      </c>
      <c r="C35" s="159">
        <v>30.25</v>
      </c>
      <c r="D35" s="70">
        <f t="shared" si="6"/>
        <v>-1.5833333333333002</v>
      </c>
      <c r="E35" s="111">
        <f t="shared" si="7"/>
        <v>-4.9738219895286973</v>
      </c>
      <c r="F35" s="70">
        <v>26.1666666666667</v>
      </c>
      <c r="G35" s="159">
        <v>25.9166666666667</v>
      </c>
      <c r="H35" s="70">
        <f t="shared" si="0"/>
        <v>-0.25</v>
      </c>
      <c r="I35" s="111">
        <f t="shared" si="8"/>
        <v>-0.95541401273885229</v>
      </c>
      <c r="J35" s="70">
        <v>867.66666666666697</v>
      </c>
      <c r="K35" s="159">
        <v>845.83333333333303</v>
      </c>
      <c r="L35" s="70">
        <f t="shared" si="4"/>
        <v>-21.83333333333394</v>
      </c>
      <c r="M35" s="111">
        <f t="shared" si="9"/>
        <v>-2.5163273146370262</v>
      </c>
    </row>
    <row r="36" spans="1:13">
      <c r="A36" s="158" t="s">
        <v>390</v>
      </c>
      <c r="B36" s="159">
        <v>78.1666666666667</v>
      </c>
      <c r="C36" s="159">
        <v>72</v>
      </c>
      <c r="D36" s="70">
        <f t="shared" si="6"/>
        <v>-6.1666666666666998</v>
      </c>
      <c r="E36" s="111">
        <f t="shared" si="7"/>
        <v>-7.8891257995735993</v>
      </c>
      <c r="F36" s="70">
        <v>50.1666666666667</v>
      </c>
      <c r="G36" s="159">
        <v>46.1666666666667</v>
      </c>
      <c r="H36" s="70">
        <f t="shared" ref="H36:H67" si="10">G36-F36</f>
        <v>-4</v>
      </c>
      <c r="I36" s="111">
        <f t="shared" si="8"/>
        <v>-7.9734219269102935</v>
      </c>
      <c r="J36" s="70">
        <v>1406.4166666666699</v>
      </c>
      <c r="K36" s="159">
        <v>1431.0833333333301</v>
      </c>
      <c r="L36" s="70">
        <f t="shared" si="4"/>
        <v>24.666666666660149</v>
      </c>
      <c r="M36" s="111">
        <f t="shared" si="9"/>
        <v>1.7538662084489014</v>
      </c>
    </row>
    <row r="37" spans="1:13">
      <c r="A37" s="158" t="s">
        <v>391</v>
      </c>
      <c r="B37" s="159">
        <v>20.75</v>
      </c>
      <c r="C37" s="159">
        <v>18.5833333333333</v>
      </c>
      <c r="D37" s="70">
        <f t="shared" si="6"/>
        <v>-2.1666666666666998</v>
      </c>
      <c r="E37" s="111">
        <f t="shared" si="7"/>
        <v>-10.441767068273252</v>
      </c>
      <c r="F37" s="70">
        <v>8.75</v>
      </c>
      <c r="G37" s="159">
        <v>10.5</v>
      </c>
      <c r="H37" s="70">
        <f t="shared" si="10"/>
        <v>1.75</v>
      </c>
      <c r="I37" s="111">
        <f t="shared" si="8"/>
        <v>20</v>
      </c>
      <c r="J37" s="70">
        <v>225.416666666667</v>
      </c>
      <c r="K37" s="159">
        <v>220.083333333333</v>
      </c>
      <c r="L37" s="70">
        <f t="shared" si="4"/>
        <v>-5.3333333333339965</v>
      </c>
      <c r="M37" s="111">
        <f t="shared" si="9"/>
        <v>-2.3659889094272777</v>
      </c>
    </row>
    <row r="38" spans="1:13">
      <c r="A38" s="158" t="s">
        <v>392</v>
      </c>
      <c r="B38" s="159">
        <v>71.25</v>
      </c>
      <c r="C38" s="159">
        <v>68.9166666666667</v>
      </c>
      <c r="D38" s="70">
        <f t="shared" si="6"/>
        <v>-2.3333333333333002</v>
      </c>
      <c r="E38" s="111">
        <f t="shared" si="7"/>
        <v>-3.2748538011695443</v>
      </c>
      <c r="F38" s="70">
        <v>36.5833333333333</v>
      </c>
      <c r="G38" s="159">
        <v>39.6666666666667</v>
      </c>
      <c r="H38" s="70">
        <f t="shared" si="10"/>
        <v>3.0833333333333997</v>
      </c>
      <c r="I38" s="111">
        <f t="shared" si="8"/>
        <v>8.4282460136676143</v>
      </c>
      <c r="J38" s="70">
        <v>2870.5</v>
      </c>
      <c r="K38" s="159">
        <v>2807.6666666666702</v>
      </c>
      <c r="L38" s="70">
        <f t="shared" si="4"/>
        <v>-62.833333333329847</v>
      </c>
      <c r="M38" s="111">
        <f t="shared" si="9"/>
        <v>-2.1889334030074847</v>
      </c>
    </row>
    <row r="39" spans="1:13">
      <c r="A39" s="158" t="s">
        <v>393</v>
      </c>
      <c r="B39" s="159">
        <v>0.75</v>
      </c>
      <c r="C39" s="159">
        <v>1.5</v>
      </c>
      <c r="D39" s="70">
        <f t="shared" si="6"/>
        <v>0.75</v>
      </c>
      <c r="E39" s="111">
        <f t="shared" si="7"/>
        <v>100</v>
      </c>
      <c r="F39" s="70">
        <v>5</v>
      </c>
      <c r="G39" s="159">
        <v>5</v>
      </c>
      <c r="H39" s="70">
        <f t="shared" si="10"/>
        <v>0</v>
      </c>
      <c r="I39" s="111">
        <f t="shared" si="8"/>
        <v>0</v>
      </c>
      <c r="J39" s="70">
        <v>0.75</v>
      </c>
      <c r="K39" s="159">
        <v>2.1666666666666701</v>
      </c>
      <c r="L39" s="70">
        <f t="shared" si="4"/>
        <v>1.4166666666666701</v>
      </c>
      <c r="M39" s="111">
        <f t="shared" si="9"/>
        <v>188.88888888888934</v>
      </c>
    </row>
    <row r="40" spans="1:13">
      <c r="A40" s="158" t="s">
        <v>394</v>
      </c>
      <c r="B40" s="159">
        <v>3339.75</v>
      </c>
      <c r="C40" s="159">
        <v>3209.9166666666702</v>
      </c>
      <c r="D40" s="70">
        <f t="shared" si="6"/>
        <v>-129.83333333332985</v>
      </c>
      <c r="E40" s="111">
        <f t="shared" si="7"/>
        <v>-3.8875165306783397</v>
      </c>
      <c r="F40" s="70">
        <v>6766</v>
      </c>
      <c r="G40" s="159">
        <v>6958.6666666666697</v>
      </c>
      <c r="H40" s="70">
        <f t="shared" si="10"/>
        <v>192.6666666666697</v>
      </c>
      <c r="I40" s="111">
        <f t="shared" si="8"/>
        <v>2.8475711892797766</v>
      </c>
      <c r="J40" s="70">
        <v>20846.083333333299</v>
      </c>
      <c r="K40" s="159">
        <v>20302.833333333299</v>
      </c>
      <c r="L40" s="70">
        <f t="shared" si="4"/>
        <v>-543.25</v>
      </c>
      <c r="M40" s="111">
        <f t="shared" si="9"/>
        <v>-2.6060051248635876</v>
      </c>
    </row>
    <row r="41" spans="1:13">
      <c r="A41" s="158" t="s">
        <v>395</v>
      </c>
      <c r="B41" s="159">
        <v>85.8333333333333</v>
      </c>
      <c r="C41" s="159">
        <v>80.3333333333333</v>
      </c>
      <c r="D41" s="70">
        <f t="shared" si="6"/>
        <v>-5.5</v>
      </c>
      <c r="E41" s="111">
        <f t="shared" si="7"/>
        <v>-6.4077669902912646</v>
      </c>
      <c r="F41" s="70">
        <v>205.916666666667</v>
      </c>
      <c r="G41" s="159">
        <v>199.5</v>
      </c>
      <c r="H41" s="70">
        <f t="shared" si="10"/>
        <v>-6.4166666666669983</v>
      </c>
      <c r="I41" s="111">
        <f t="shared" si="8"/>
        <v>-3.1161473087820255</v>
      </c>
      <c r="J41" s="70">
        <v>1035.75</v>
      </c>
      <c r="K41" s="159">
        <v>1037.6666666666699</v>
      </c>
      <c r="L41" s="70">
        <f t="shared" si="4"/>
        <v>1.9166666666699257</v>
      </c>
      <c r="M41" s="111">
        <f t="shared" si="9"/>
        <v>0.18505109019260688</v>
      </c>
    </row>
    <row r="42" spans="1:13">
      <c r="A42" s="158" t="s">
        <v>396</v>
      </c>
      <c r="B42" s="159">
        <v>2873.8333333333298</v>
      </c>
      <c r="C42" s="159">
        <v>2722.25</v>
      </c>
      <c r="D42" s="70">
        <f t="shared" si="6"/>
        <v>-151.58333333332985</v>
      </c>
      <c r="E42" s="111">
        <f t="shared" si="7"/>
        <v>-5.2746041872062879</v>
      </c>
      <c r="F42" s="70">
        <v>8997</v>
      </c>
      <c r="G42" s="159">
        <v>9037</v>
      </c>
      <c r="H42" s="70">
        <f t="shared" si="10"/>
        <v>40</v>
      </c>
      <c r="I42" s="111">
        <f t="shared" si="8"/>
        <v>0.44459264199177506</v>
      </c>
      <c r="J42" s="70">
        <v>16539.333333333299</v>
      </c>
      <c r="K42" s="159">
        <v>15821.25</v>
      </c>
      <c r="L42" s="70">
        <f t="shared" si="4"/>
        <v>-718.08333333329938</v>
      </c>
      <c r="M42" s="111">
        <f t="shared" si="9"/>
        <v>-4.3416703615621399</v>
      </c>
    </row>
    <row r="43" spans="1:13">
      <c r="A43" s="158" t="s">
        <v>397</v>
      </c>
      <c r="B43" s="159">
        <v>1113.5</v>
      </c>
      <c r="C43" s="159">
        <v>1063.8333333333301</v>
      </c>
      <c r="D43" s="70">
        <f t="shared" si="6"/>
        <v>-49.666666666669926</v>
      </c>
      <c r="E43" s="111">
        <f t="shared" si="7"/>
        <v>-4.460410118246064</v>
      </c>
      <c r="F43" s="70">
        <v>2226.8333333333298</v>
      </c>
      <c r="G43" s="159">
        <v>2165.75</v>
      </c>
      <c r="H43" s="70">
        <f t="shared" si="10"/>
        <v>-61.083333333329847</v>
      </c>
      <c r="I43" s="111">
        <f t="shared" si="8"/>
        <v>-2.7430581543296135</v>
      </c>
      <c r="J43" s="70">
        <v>6401</v>
      </c>
      <c r="K43" s="159">
        <v>6176.4166666666697</v>
      </c>
      <c r="L43" s="70">
        <f t="shared" si="4"/>
        <v>-224.5833333333303</v>
      </c>
      <c r="M43" s="111">
        <f t="shared" si="9"/>
        <v>-3.508566369837999</v>
      </c>
    </row>
    <row r="44" spans="1:13">
      <c r="A44" s="158" t="s">
        <v>398</v>
      </c>
      <c r="B44" s="159">
        <v>1956.1666666666699</v>
      </c>
      <c r="C44" s="159">
        <v>1796.5</v>
      </c>
      <c r="D44" s="70">
        <f t="shared" si="6"/>
        <v>-159.66666666666993</v>
      </c>
      <c r="E44" s="111">
        <f t="shared" si="7"/>
        <v>-8.1622220328876018</v>
      </c>
      <c r="F44" s="70">
        <v>3678.9166666666702</v>
      </c>
      <c r="G44" s="159">
        <v>3569.0833333333298</v>
      </c>
      <c r="H44" s="70">
        <f t="shared" si="10"/>
        <v>-109.83333333334031</v>
      </c>
      <c r="I44" s="111">
        <f t="shared" si="8"/>
        <v>-2.9854803270892303</v>
      </c>
      <c r="J44" s="70">
        <v>15904.166666666701</v>
      </c>
      <c r="K44" s="159">
        <v>14594.416666666701</v>
      </c>
      <c r="L44" s="70">
        <f t="shared" ref="L44:L75" si="11">K44-J44</f>
        <v>-1309.75</v>
      </c>
      <c r="M44" s="111">
        <f t="shared" si="9"/>
        <v>-8.2352632957820102</v>
      </c>
    </row>
    <row r="45" spans="1:13">
      <c r="A45" s="158" t="s">
        <v>399</v>
      </c>
      <c r="B45" s="159">
        <v>6119.25</v>
      </c>
      <c r="C45" s="159">
        <v>5366.6666666666697</v>
      </c>
      <c r="D45" s="70">
        <f t="shared" si="6"/>
        <v>-752.5833333333303</v>
      </c>
      <c r="E45" s="111">
        <f t="shared" si="7"/>
        <v>-12.298620473641872</v>
      </c>
      <c r="F45" s="70">
        <v>13411.166666666701</v>
      </c>
      <c r="G45" s="159">
        <v>12381</v>
      </c>
      <c r="H45" s="70">
        <f t="shared" si="10"/>
        <v>-1030.1666666667006</v>
      </c>
      <c r="I45" s="111">
        <f t="shared" si="8"/>
        <v>-7.6814097704651445</v>
      </c>
      <c r="J45" s="70">
        <v>40677.416666666701</v>
      </c>
      <c r="K45" s="159">
        <v>36770.083333333299</v>
      </c>
      <c r="L45" s="70">
        <f t="shared" si="11"/>
        <v>-3907.3333333334012</v>
      </c>
      <c r="M45" s="111">
        <f t="shared" si="9"/>
        <v>-9.605657520860424</v>
      </c>
    </row>
    <row r="46" spans="1:13">
      <c r="A46" s="158" t="s">
        <v>400</v>
      </c>
      <c r="B46" s="159">
        <v>1907.4166666666699</v>
      </c>
      <c r="C46" s="159">
        <v>1553.6666666666699</v>
      </c>
      <c r="D46" s="70">
        <f t="shared" si="6"/>
        <v>-353.75</v>
      </c>
      <c r="E46" s="111">
        <f t="shared" si="7"/>
        <v>-18.5460264755996</v>
      </c>
      <c r="F46" s="70">
        <v>4499.9166666666697</v>
      </c>
      <c r="G46" s="159">
        <v>4363.4166666666697</v>
      </c>
      <c r="H46" s="70">
        <f t="shared" si="10"/>
        <v>-136.5</v>
      </c>
      <c r="I46" s="111">
        <f t="shared" si="8"/>
        <v>-3.0333895072130943</v>
      </c>
      <c r="J46" s="70">
        <v>8907.0833333333303</v>
      </c>
      <c r="K46" s="159">
        <v>7460</v>
      </c>
      <c r="L46" s="70">
        <f t="shared" si="11"/>
        <v>-1447.0833333333303</v>
      </c>
      <c r="M46" s="111">
        <f t="shared" si="9"/>
        <v>-16.246433082284668</v>
      </c>
    </row>
    <row r="47" spans="1:13">
      <c r="A47" s="158" t="s">
        <v>401</v>
      </c>
      <c r="B47" s="159">
        <v>25.0833333333333</v>
      </c>
      <c r="C47" s="159">
        <v>20.6666666666667</v>
      </c>
      <c r="D47" s="70">
        <f t="shared" si="6"/>
        <v>-4.4166666666666003</v>
      </c>
      <c r="E47" s="111">
        <f t="shared" si="7"/>
        <v>-17.607973421926669</v>
      </c>
      <c r="F47" s="70">
        <v>88.9166666666667</v>
      </c>
      <c r="G47" s="159">
        <v>79.5833333333333</v>
      </c>
      <c r="H47" s="70">
        <f t="shared" si="10"/>
        <v>-9.3333333333333997</v>
      </c>
      <c r="I47" s="111">
        <f t="shared" si="8"/>
        <v>-10.49671977507036</v>
      </c>
      <c r="J47" s="70">
        <v>66.9166666666667</v>
      </c>
      <c r="K47" s="159">
        <v>42.1666666666667</v>
      </c>
      <c r="L47" s="70">
        <f t="shared" si="11"/>
        <v>-24.75</v>
      </c>
      <c r="M47" s="111">
        <f t="shared" si="9"/>
        <v>-36.986301369862993</v>
      </c>
    </row>
    <row r="48" spans="1:13">
      <c r="A48" s="158" t="s">
        <v>402</v>
      </c>
      <c r="B48" s="159">
        <v>31.6666666666667</v>
      </c>
      <c r="C48" s="159">
        <v>28</v>
      </c>
      <c r="D48" s="70">
        <f t="shared" si="6"/>
        <v>-3.6666666666666998</v>
      </c>
      <c r="E48" s="111">
        <f t="shared" si="7"/>
        <v>-11.578947368421145</v>
      </c>
      <c r="F48" s="70">
        <v>41.8333333333333</v>
      </c>
      <c r="G48" s="159">
        <v>36.25</v>
      </c>
      <c r="H48" s="70">
        <f t="shared" si="10"/>
        <v>-5.5833333333333002</v>
      </c>
      <c r="I48" s="111">
        <f t="shared" si="8"/>
        <v>-13.346613545816666</v>
      </c>
      <c r="J48" s="70">
        <v>2745</v>
      </c>
      <c r="K48" s="159">
        <v>2486.6666666666702</v>
      </c>
      <c r="L48" s="70">
        <f t="shared" si="11"/>
        <v>-258.33333333332985</v>
      </c>
      <c r="M48" s="111">
        <f t="shared" si="9"/>
        <v>-9.4110503946568258</v>
      </c>
    </row>
    <row r="49" spans="1:13">
      <c r="A49" s="158" t="s">
        <v>403</v>
      </c>
      <c r="B49" s="159">
        <v>238.333333333333</v>
      </c>
      <c r="C49" s="159">
        <v>228.833333333333</v>
      </c>
      <c r="D49" s="70">
        <f t="shared" si="6"/>
        <v>-9.5</v>
      </c>
      <c r="E49" s="111">
        <f t="shared" si="7"/>
        <v>-3.9860139860139916</v>
      </c>
      <c r="F49" s="70">
        <v>185.833333333333</v>
      </c>
      <c r="G49" s="159">
        <v>224.166666666667</v>
      </c>
      <c r="H49" s="70">
        <f t="shared" si="10"/>
        <v>38.333333333333997</v>
      </c>
      <c r="I49" s="111">
        <f t="shared" si="8"/>
        <v>20.627802690583351</v>
      </c>
      <c r="J49" s="70">
        <v>6515.0833333333303</v>
      </c>
      <c r="K49" s="159">
        <v>5551.0833333333303</v>
      </c>
      <c r="L49" s="70">
        <f t="shared" si="11"/>
        <v>-964</v>
      </c>
      <c r="M49" s="111">
        <f t="shared" si="9"/>
        <v>-14.796433916168898</v>
      </c>
    </row>
    <row r="50" spans="1:13">
      <c r="A50" s="158" t="s">
        <v>404</v>
      </c>
      <c r="B50" s="159">
        <v>39.4166666666667</v>
      </c>
      <c r="C50" s="159">
        <v>38.75</v>
      </c>
      <c r="D50" s="70">
        <f t="shared" si="6"/>
        <v>-0.66666666666669983</v>
      </c>
      <c r="E50" s="111">
        <f t="shared" si="7"/>
        <v>-1.6913319238901461</v>
      </c>
      <c r="F50" s="70">
        <v>181.583333333333</v>
      </c>
      <c r="G50" s="159">
        <v>242.583333333333</v>
      </c>
      <c r="H50" s="70">
        <f t="shared" si="10"/>
        <v>61</v>
      </c>
      <c r="I50" s="111">
        <f t="shared" si="8"/>
        <v>33.593391463974363</v>
      </c>
      <c r="J50" s="70">
        <v>1443.3333333333301</v>
      </c>
      <c r="K50" s="159">
        <v>1445.75</v>
      </c>
      <c r="L50" s="70">
        <f t="shared" si="11"/>
        <v>2.4166666666699257</v>
      </c>
      <c r="M50" s="111">
        <f t="shared" si="9"/>
        <v>0.16743648960761648</v>
      </c>
    </row>
    <row r="51" spans="1:13">
      <c r="A51" s="158" t="s">
        <v>405</v>
      </c>
      <c r="B51" s="159">
        <v>2009.75</v>
      </c>
      <c r="C51" s="159">
        <v>1729.0833333333301</v>
      </c>
      <c r="D51" s="70">
        <f t="shared" si="6"/>
        <v>-280.66666666666993</v>
      </c>
      <c r="E51" s="111">
        <f t="shared" si="7"/>
        <v>-13.965252726292819</v>
      </c>
      <c r="F51" s="70">
        <v>1410.4166666666699</v>
      </c>
      <c r="G51" s="159">
        <v>1378.3333333333301</v>
      </c>
      <c r="H51" s="70">
        <f t="shared" si="10"/>
        <v>-32.083333333339851</v>
      </c>
      <c r="I51" s="111">
        <f t="shared" si="8"/>
        <v>-2.274741506647429</v>
      </c>
      <c r="J51" s="70">
        <v>49588.833333333299</v>
      </c>
      <c r="K51" s="159">
        <v>34864.416666666701</v>
      </c>
      <c r="L51" s="70">
        <f t="shared" si="11"/>
        <v>-14724.416666666599</v>
      </c>
      <c r="M51" s="111">
        <f t="shared" si="9"/>
        <v>-29.693008842716491</v>
      </c>
    </row>
    <row r="52" spans="1:13">
      <c r="A52" s="158" t="s">
        <v>406</v>
      </c>
      <c r="B52" s="159">
        <v>6310.1666666666697</v>
      </c>
      <c r="C52" s="159">
        <v>5610.75</v>
      </c>
      <c r="D52" s="70">
        <f t="shared" si="6"/>
        <v>-699.4166666666697</v>
      </c>
      <c r="E52" s="111">
        <f t="shared" si="7"/>
        <v>-11.083965029978122</v>
      </c>
      <c r="F52" s="70">
        <v>11137.5</v>
      </c>
      <c r="G52" s="159">
        <v>10701.75</v>
      </c>
      <c r="H52" s="70">
        <f t="shared" si="10"/>
        <v>-435.75</v>
      </c>
      <c r="I52" s="111">
        <f t="shared" si="8"/>
        <v>-3.9124579124579126</v>
      </c>
      <c r="J52" s="70">
        <v>41411</v>
      </c>
      <c r="K52" s="159">
        <v>30870.166666666701</v>
      </c>
      <c r="L52" s="70">
        <f t="shared" si="11"/>
        <v>-10540.833333333299</v>
      </c>
      <c r="M52" s="111">
        <f t="shared" si="9"/>
        <v>-25.454186890761633</v>
      </c>
    </row>
    <row r="53" spans="1:13">
      <c r="A53" s="158" t="s">
        <v>407</v>
      </c>
      <c r="B53" s="159">
        <v>67.6666666666667</v>
      </c>
      <c r="C53" s="159">
        <v>59.25</v>
      </c>
      <c r="D53" s="70">
        <f t="shared" ref="D53:D84" si="12">C53-B53</f>
        <v>-8.4166666666666998</v>
      </c>
      <c r="E53" s="111">
        <f t="shared" ref="E53:E84" si="13">D53*100/B53</f>
        <v>-12.438423645320238</v>
      </c>
      <c r="F53" s="70">
        <v>213.5</v>
      </c>
      <c r="G53" s="159">
        <v>199.916666666667</v>
      </c>
      <c r="H53" s="70">
        <f t="shared" si="10"/>
        <v>-13.583333333333002</v>
      </c>
      <c r="I53" s="111">
        <f t="shared" ref="I53:I84" si="14">H53*100/F53</f>
        <v>-6.3622170179545678</v>
      </c>
      <c r="J53" s="70">
        <v>683</v>
      </c>
      <c r="K53" s="159">
        <v>624</v>
      </c>
      <c r="L53" s="70">
        <f t="shared" si="11"/>
        <v>-59</v>
      </c>
      <c r="M53" s="111">
        <f t="shared" ref="M53:M84" si="15">L53*100/J53</f>
        <v>-8.6383601756954604</v>
      </c>
    </row>
    <row r="54" spans="1:13">
      <c r="A54" s="158" t="s">
        <v>408</v>
      </c>
      <c r="B54" s="159">
        <v>67.3333333333333</v>
      </c>
      <c r="C54" s="159">
        <v>50.0833333333333</v>
      </c>
      <c r="D54" s="70">
        <f t="shared" si="12"/>
        <v>-17.25</v>
      </c>
      <c r="E54" s="111">
        <f t="shared" si="13"/>
        <v>-25.618811881188133</v>
      </c>
      <c r="F54" s="70">
        <v>296.08333333333297</v>
      </c>
      <c r="G54" s="159">
        <v>278.08333333333297</v>
      </c>
      <c r="H54" s="70">
        <f t="shared" si="10"/>
        <v>-18</v>
      </c>
      <c r="I54" s="111">
        <f t="shared" si="14"/>
        <v>-6.0793695468618143</v>
      </c>
      <c r="J54" s="70">
        <v>965.16666666666697</v>
      </c>
      <c r="K54" s="159">
        <v>691.83333333333303</v>
      </c>
      <c r="L54" s="70">
        <f t="shared" si="11"/>
        <v>-273.33333333333394</v>
      </c>
      <c r="M54" s="111">
        <f t="shared" si="15"/>
        <v>-28.31980659644281</v>
      </c>
    </row>
    <row r="55" spans="1:13">
      <c r="A55" s="158" t="s">
        <v>409</v>
      </c>
      <c r="B55" s="159">
        <v>30</v>
      </c>
      <c r="C55" s="159">
        <v>28.0833333333333</v>
      </c>
      <c r="D55" s="70">
        <f t="shared" si="12"/>
        <v>-1.9166666666666998</v>
      </c>
      <c r="E55" s="111">
        <f t="shared" si="13"/>
        <v>-6.3888888888889994</v>
      </c>
      <c r="F55" s="70">
        <v>36</v>
      </c>
      <c r="G55" s="159">
        <v>32.5</v>
      </c>
      <c r="H55" s="70">
        <f t="shared" si="10"/>
        <v>-3.5</v>
      </c>
      <c r="I55" s="111">
        <f t="shared" si="14"/>
        <v>-9.7222222222222214</v>
      </c>
      <c r="J55" s="70">
        <v>311.58333333333297</v>
      </c>
      <c r="K55" s="159">
        <v>309.25</v>
      </c>
      <c r="L55" s="70">
        <f t="shared" si="11"/>
        <v>-2.3333333333329733</v>
      </c>
      <c r="M55" s="111">
        <f t="shared" si="15"/>
        <v>-0.74886333244171466</v>
      </c>
    </row>
    <row r="56" spans="1:13">
      <c r="A56" s="158" t="s">
        <v>410</v>
      </c>
      <c r="B56" s="159">
        <v>87.9166666666667</v>
      </c>
      <c r="C56" s="159">
        <v>85.75</v>
      </c>
      <c r="D56" s="70">
        <f t="shared" si="12"/>
        <v>-2.1666666666666998</v>
      </c>
      <c r="E56" s="111">
        <f t="shared" si="13"/>
        <v>-2.4644549763033545</v>
      </c>
      <c r="F56" s="70">
        <v>220.25</v>
      </c>
      <c r="G56" s="159">
        <v>206.166666666667</v>
      </c>
      <c r="H56" s="70">
        <f t="shared" si="10"/>
        <v>-14.083333333333002</v>
      </c>
      <c r="I56" s="111">
        <f t="shared" si="14"/>
        <v>-6.3942489595155516</v>
      </c>
      <c r="J56" s="70">
        <v>1402</v>
      </c>
      <c r="K56" s="159">
        <v>1363.0833333333301</v>
      </c>
      <c r="L56" s="70">
        <f t="shared" si="11"/>
        <v>-38.916666666669926</v>
      </c>
      <c r="M56" s="111">
        <f t="shared" si="15"/>
        <v>-2.7757964812175411</v>
      </c>
    </row>
    <row r="57" spans="1:13">
      <c r="A57" s="158" t="s">
        <v>411</v>
      </c>
      <c r="B57" s="159">
        <v>258.08333333333297</v>
      </c>
      <c r="C57" s="159">
        <v>245.416666666667</v>
      </c>
      <c r="D57" s="70">
        <f t="shared" si="12"/>
        <v>-12.666666666665975</v>
      </c>
      <c r="E57" s="111">
        <f t="shared" si="13"/>
        <v>-4.9079754601224375</v>
      </c>
      <c r="F57" s="70">
        <v>736.58333333333303</v>
      </c>
      <c r="G57" s="159">
        <v>773.25</v>
      </c>
      <c r="H57" s="70">
        <f t="shared" si="10"/>
        <v>36.66666666666697</v>
      </c>
      <c r="I57" s="111">
        <f t="shared" si="14"/>
        <v>4.9779386808462931</v>
      </c>
      <c r="J57" s="70">
        <v>2702.5</v>
      </c>
      <c r="K57" s="159">
        <v>2844</v>
      </c>
      <c r="L57" s="70">
        <f t="shared" si="11"/>
        <v>141.5</v>
      </c>
      <c r="M57" s="111">
        <f t="shared" si="15"/>
        <v>5.2358926919518964</v>
      </c>
    </row>
    <row r="58" spans="1:13">
      <c r="A58" s="158" t="s">
        <v>412</v>
      </c>
      <c r="B58" s="159">
        <v>109.333333333333</v>
      </c>
      <c r="C58" s="159">
        <v>97.0833333333333</v>
      </c>
      <c r="D58" s="70">
        <f t="shared" si="12"/>
        <v>-12.249999999999702</v>
      </c>
      <c r="E58" s="111">
        <f t="shared" si="13"/>
        <v>-11.204268292682688</v>
      </c>
      <c r="F58" s="70">
        <v>252</v>
      </c>
      <c r="G58" s="159">
        <v>240.25</v>
      </c>
      <c r="H58" s="70">
        <f t="shared" si="10"/>
        <v>-11.75</v>
      </c>
      <c r="I58" s="111">
        <f t="shared" si="14"/>
        <v>-4.662698412698413</v>
      </c>
      <c r="J58" s="70">
        <v>1011.66666666667</v>
      </c>
      <c r="K58" s="159">
        <v>869</v>
      </c>
      <c r="L58" s="70">
        <f t="shared" si="11"/>
        <v>-142.66666666667004</v>
      </c>
      <c r="M58" s="111">
        <f t="shared" si="15"/>
        <v>-14.102141680395674</v>
      </c>
    </row>
    <row r="59" spans="1:13">
      <c r="A59" s="158" t="s">
        <v>413</v>
      </c>
      <c r="B59" s="159">
        <v>101.583333333333</v>
      </c>
      <c r="C59" s="159">
        <v>100.083333333333</v>
      </c>
      <c r="D59" s="70">
        <f t="shared" si="12"/>
        <v>-1.5</v>
      </c>
      <c r="E59" s="111">
        <f t="shared" si="13"/>
        <v>-1.4766201804758046</v>
      </c>
      <c r="F59" s="70">
        <v>86.3333333333333</v>
      </c>
      <c r="G59" s="159">
        <v>85.9166666666667</v>
      </c>
      <c r="H59" s="70">
        <f t="shared" si="10"/>
        <v>-0.41666666666660035</v>
      </c>
      <c r="I59" s="111">
        <f t="shared" si="14"/>
        <v>-0.482625482625406</v>
      </c>
      <c r="J59" s="70">
        <v>4400.6666666666697</v>
      </c>
      <c r="K59" s="159">
        <v>4303</v>
      </c>
      <c r="L59" s="70">
        <f t="shared" si="11"/>
        <v>-97.666666666669698</v>
      </c>
      <c r="M59" s="111">
        <f t="shared" si="15"/>
        <v>-2.2193607029238667</v>
      </c>
    </row>
    <row r="60" spans="1:13">
      <c r="A60" s="158" t="s">
        <v>414</v>
      </c>
      <c r="B60" s="159">
        <v>71.6666666666667</v>
      </c>
      <c r="C60" s="159">
        <v>74.25</v>
      </c>
      <c r="D60" s="70">
        <f t="shared" si="12"/>
        <v>2.5833333333333002</v>
      </c>
      <c r="E60" s="111">
        <f t="shared" si="13"/>
        <v>3.6046511627906499</v>
      </c>
      <c r="F60" s="70">
        <v>49.1666666666667</v>
      </c>
      <c r="G60" s="159">
        <v>56.4166666666667</v>
      </c>
      <c r="H60" s="70">
        <f t="shared" si="10"/>
        <v>7.25</v>
      </c>
      <c r="I60" s="111">
        <f t="shared" si="14"/>
        <v>14.745762711864398</v>
      </c>
      <c r="J60" s="70">
        <v>502.75</v>
      </c>
      <c r="K60" s="159">
        <v>506.83333333333297</v>
      </c>
      <c r="L60" s="70">
        <f t="shared" si="11"/>
        <v>4.0833333333329733</v>
      </c>
      <c r="M60" s="111">
        <f t="shared" si="15"/>
        <v>0.81219956903689172</v>
      </c>
    </row>
    <row r="61" spans="1:13">
      <c r="A61" s="158" t="s">
        <v>415</v>
      </c>
      <c r="B61" s="159">
        <v>322.33333333333297</v>
      </c>
      <c r="C61" s="159">
        <v>314.58333333333297</v>
      </c>
      <c r="D61" s="70">
        <f t="shared" si="12"/>
        <v>-7.75</v>
      </c>
      <c r="E61" s="111">
        <f t="shared" si="13"/>
        <v>-2.4043433298862489</v>
      </c>
      <c r="F61" s="70">
        <v>1132.5</v>
      </c>
      <c r="G61" s="159">
        <v>1125.1666666666699</v>
      </c>
      <c r="H61" s="70">
        <f t="shared" si="10"/>
        <v>-7.3333333333300743</v>
      </c>
      <c r="I61" s="111">
        <f t="shared" si="14"/>
        <v>-0.647534952170426</v>
      </c>
      <c r="J61" s="70">
        <v>756.16666666666697</v>
      </c>
      <c r="K61" s="159">
        <v>766.75</v>
      </c>
      <c r="L61" s="70">
        <f t="shared" si="11"/>
        <v>10.58333333333303</v>
      </c>
      <c r="M61" s="111">
        <f t="shared" si="15"/>
        <v>1.3996032620674048</v>
      </c>
    </row>
    <row r="62" spans="1:13">
      <c r="A62" s="158" t="s">
        <v>416</v>
      </c>
      <c r="B62" s="159">
        <v>1519</v>
      </c>
      <c r="C62" s="159">
        <v>1445.9166666666699</v>
      </c>
      <c r="D62" s="70">
        <f t="shared" si="12"/>
        <v>-73.083333333330074</v>
      </c>
      <c r="E62" s="111">
        <f t="shared" si="13"/>
        <v>-4.8112793504496425</v>
      </c>
      <c r="F62" s="70">
        <v>2220.3333333333298</v>
      </c>
      <c r="G62" s="159">
        <v>2231.4166666666702</v>
      </c>
      <c r="H62" s="70">
        <f t="shared" si="10"/>
        <v>11.083333333340306</v>
      </c>
      <c r="I62" s="111">
        <f t="shared" si="14"/>
        <v>0.49917429815374526</v>
      </c>
      <c r="J62" s="70">
        <v>3350.5833333333298</v>
      </c>
      <c r="K62" s="159">
        <v>3179.0833333333298</v>
      </c>
      <c r="L62" s="70">
        <f t="shared" si="11"/>
        <v>-171.5</v>
      </c>
      <c r="M62" s="111">
        <f t="shared" si="15"/>
        <v>-5.1185117019424533</v>
      </c>
    </row>
    <row r="63" spans="1:13">
      <c r="A63" s="158" t="s">
        <v>417</v>
      </c>
      <c r="B63" s="159">
        <v>1447.4166666666699</v>
      </c>
      <c r="C63" s="159">
        <v>1415.8333333333301</v>
      </c>
      <c r="D63" s="70">
        <f t="shared" si="12"/>
        <v>-31.583333333339851</v>
      </c>
      <c r="E63" s="111">
        <f t="shared" si="13"/>
        <v>-2.1820484771724185</v>
      </c>
      <c r="F63" s="70">
        <v>2140.0833333333298</v>
      </c>
      <c r="G63" s="159">
        <v>2142.3333333333298</v>
      </c>
      <c r="H63" s="70">
        <f t="shared" si="10"/>
        <v>2.25</v>
      </c>
      <c r="I63" s="111">
        <f t="shared" si="14"/>
        <v>0.10513609283127621</v>
      </c>
      <c r="J63" s="70">
        <v>5933.1666666666697</v>
      </c>
      <c r="K63" s="159">
        <v>6146.8333333333303</v>
      </c>
      <c r="L63" s="70">
        <f t="shared" si="11"/>
        <v>213.6666666666606</v>
      </c>
      <c r="M63" s="111">
        <f t="shared" si="15"/>
        <v>3.6012247535042077</v>
      </c>
    </row>
    <row r="64" spans="1:13">
      <c r="A64" s="158" t="s">
        <v>418</v>
      </c>
      <c r="B64" s="159">
        <v>277.25</v>
      </c>
      <c r="C64" s="159">
        <v>261.91666666666703</v>
      </c>
      <c r="D64" s="70">
        <f t="shared" si="12"/>
        <v>-15.333333333332973</v>
      </c>
      <c r="E64" s="111">
        <f t="shared" si="13"/>
        <v>-5.5305079651336246</v>
      </c>
      <c r="F64" s="70">
        <v>740.5</v>
      </c>
      <c r="G64" s="159">
        <v>739.75</v>
      </c>
      <c r="H64" s="70">
        <f t="shared" si="10"/>
        <v>-0.75</v>
      </c>
      <c r="I64" s="111">
        <f t="shared" si="14"/>
        <v>-0.1012829169480081</v>
      </c>
      <c r="J64" s="70">
        <v>1566.8333333333301</v>
      </c>
      <c r="K64" s="159">
        <v>1634.8333333333301</v>
      </c>
      <c r="L64" s="70">
        <f t="shared" si="11"/>
        <v>68</v>
      </c>
      <c r="M64" s="111">
        <f t="shared" si="15"/>
        <v>4.3399638336347284</v>
      </c>
    </row>
    <row r="65" spans="1:13">
      <c r="A65" s="158" t="s">
        <v>419</v>
      </c>
      <c r="B65" s="159">
        <v>552</v>
      </c>
      <c r="C65" s="159">
        <v>555.66666666666697</v>
      </c>
      <c r="D65" s="70">
        <f t="shared" si="12"/>
        <v>3.6666666666669698</v>
      </c>
      <c r="E65" s="111">
        <f t="shared" si="13"/>
        <v>0.66425120772952351</v>
      </c>
      <c r="F65" s="70">
        <v>1686.4166666666699</v>
      </c>
      <c r="G65" s="159">
        <v>1673.6666666666699</v>
      </c>
      <c r="H65" s="70">
        <f t="shared" si="10"/>
        <v>-12.75</v>
      </c>
      <c r="I65" s="111">
        <f t="shared" si="14"/>
        <v>-0.75604091515540695</v>
      </c>
      <c r="J65" s="70">
        <v>2290.75</v>
      </c>
      <c r="K65" s="159">
        <v>2336.1666666666702</v>
      </c>
      <c r="L65" s="70">
        <f t="shared" si="11"/>
        <v>45.416666666670153</v>
      </c>
      <c r="M65" s="111">
        <f t="shared" si="15"/>
        <v>1.9826112263088576</v>
      </c>
    </row>
    <row r="66" spans="1:13">
      <c r="A66" s="158" t="s">
        <v>420</v>
      </c>
      <c r="B66" s="159">
        <v>37.1666666666667</v>
      </c>
      <c r="C66" s="159">
        <v>35.3333333333333</v>
      </c>
      <c r="D66" s="70">
        <f t="shared" si="12"/>
        <v>-1.8333333333333997</v>
      </c>
      <c r="E66" s="111">
        <f t="shared" si="13"/>
        <v>-4.9327354260091427</v>
      </c>
      <c r="F66" s="70">
        <v>261.33333333333297</v>
      </c>
      <c r="G66" s="159">
        <v>260.66666666666703</v>
      </c>
      <c r="H66" s="70">
        <f t="shared" si="10"/>
        <v>-0.66666666666594665</v>
      </c>
      <c r="I66" s="111">
        <f t="shared" si="14"/>
        <v>-0.25510204081605137</v>
      </c>
      <c r="J66" s="70">
        <v>428.91666666666703</v>
      </c>
      <c r="K66" s="159">
        <v>465.66666666666703</v>
      </c>
      <c r="L66" s="70">
        <f t="shared" si="11"/>
        <v>36.75</v>
      </c>
      <c r="M66" s="111">
        <f t="shared" si="15"/>
        <v>8.568097921119092</v>
      </c>
    </row>
    <row r="67" spans="1:13">
      <c r="A67" s="158" t="s">
        <v>421</v>
      </c>
      <c r="B67" s="159">
        <v>195.916666666667</v>
      </c>
      <c r="C67" s="159">
        <v>172</v>
      </c>
      <c r="D67" s="70">
        <f t="shared" si="12"/>
        <v>-23.916666666666998</v>
      </c>
      <c r="E67" s="111">
        <f t="shared" si="13"/>
        <v>-12.207571246278327</v>
      </c>
      <c r="F67" s="70">
        <v>812.66666666666697</v>
      </c>
      <c r="G67" s="159">
        <v>810.41666666666697</v>
      </c>
      <c r="H67" s="70">
        <f t="shared" si="10"/>
        <v>-2.25</v>
      </c>
      <c r="I67" s="111">
        <f t="shared" si="14"/>
        <v>-0.27686628383921236</v>
      </c>
      <c r="J67" s="70">
        <v>1139</v>
      </c>
      <c r="K67" s="159">
        <v>1023</v>
      </c>
      <c r="L67" s="70">
        <f t="shared" si="11"/>
        <v>-116</v>
      </c>
      <c r="M67" s="111">
        <f t="shared" si="15"/>
        <v>-10.184372256365233</v>
      </c>
    </row>
    <row r="68" spans="1:13">
      <c r="A68" s="158" t="s">
        <v>422</v>
      </c>
      <c r="B68" s="159">
        <v>187.583333333333</v>
      </c>
      <c r="C68" s="159">
        <v>172.166666666667</v>
      </c>
      <c r="D68" s="70">
        <f t="shared" si="12"/>
        <v>-15.416666666666003</v>
      </c>
      <c r="E68" s="111">
        <f t="shared" si="13"/>
        <v>-8.2185695246553703</v>
      </c>
      <c r="F68" s="70">
        <v>1862.8333333333301</v>
      </c>
      <c r="G68" s="159">
        <v>1807.9166666666699</v>
      </c>
      <c r="H68" s="70">
        <f t="shared" ref="H68:H89" si="16">G68-F68</f>
        <v>-54.916666666660149</v>
      </c>
      <c r="I68" s="111">
        <f t="shared" si="14"/>
        <v>-2.9480182517666766</v>
      </c>
      <c r="J68" s="70">
        <v>1365</v>
      </c>
      <c r="K68" s="159">
        <v>1316.1666666666699</v>
      </c>
      <c r="L68" s="70">
        <f t="shared" si="11"/>
        <v>-48.833333333330074</v>
      </c>
      <c r="M68" s="111">
        <f t="shared" si="15"/>
        <v>-3.5775335775333388</v>
      </c>
    </row>
    <row r="69" spans="1:13">
      <c r="A69" s="158" t="s">
        <v>423</v>
      </c>
      <c r="B69" s="159">
        <v>121.166666666667</v>
      </c>
      <c r="C69" s="159">
        <v>127</v>
      </c>
      <c r="D69" s="70">
        <f t="shared" si="12"/>
        <v>5.8333333333330017</v>
      </c>
      <c r="E69" s="111">
        <f t="shared" si="13"/>
        <v>4.8143053645114051</v>
      </c>
      <c r="F69" s="70">
        <v>306.16666666666703</v>
      </c>
      <c r="G69" s="159">
        <v>307.66666666666703</v>
      </c>
      <c r="H69" s="70">
        <f t="shared" si="16"/>
        <v>1.5</v>
      </c>
      <c r="I69" s="111">
        <f t="shared" si="14"/>
        <v>0.48992923244420195</v>
      </c>
      <c r="J69" s="70">
        <v>438.91666666666703</v>
      </c>
      <c r="K69" s="159">
        <v>452.58333333333297</v>
      </c>
      <c r="L69" s="70">
        <f t="shared" si="11"/>
        <v>13.666666666665947</v>
      </c>
      <c r="M69" s="111">
        <f t="shared" si="15"/>
        <v>3.1137269793049405</v>
      </c>
    </row>
    <row r="70" spans="1:13">
      <c r="A70" s="158" t="s">
        <v>424</v>
      </c>
      <c r="B70" s="159">
        <v>719.16666666666697</v>
      </c>
      <c r="C70" s="159">
        <v>597.41666666666697</v>
      </c>
      <c r="D70" s="70">
        <f t="shared" si="12"/>
        <v>-121.75</v>
      </c>
      <c r="E70" s="111">
        <f t="shared" si="13"/>
        <v>-16.929316338354571</v>
      </c>
      <c r="F70" s="70">
        <v>1394</v>
      </c>
      <c r="G70" s="159">
        <v>1282.8333333333301</v>
      </c>
      <c r="H70" s="70">
        <f t="shared" si="16"/>
        <v>-111.16666666666993</v>
      </c>
      <c r="I70" s="111">
        <f t="shared" si="14"/>
        <v>-7.9746532759447577</v>
      </c>
      <c r="J70" s="70">
        <v>5026.25</v>
      </c>
      <c r="K70" s="159">
        <v>3921.75</v>
      </c>
      <c r="L70" s="70">
        <f t="shared" si="11"/>
        <v>-1104.5</v>
      </c>
      <c r="M70" s="111">
        <f t="shared" si="15"/>
        <v>-21.974633175826909</v>
      </c>
    </row>
    <row r="71" spans="1:13">
      <c r="A71" s="158" t="s">
        <v>425</v>
      </c>
      <c r="B71" s="159">
        <v>43.25</v>
      </c>
      <c r="C71" s="159">
        <v>39.9166666666667</v>
      </c>
      <c r="D71" s="70">
        <f t="shared" si="12"/>
        <v>-3.3333333333333002</v>
      </c>
      <c r="E71" s="111">
        <f t="shared" si="13"/>
        <v>-7.707129094412255</v>
      </c>
      <c r="F71" s="70">
        <v>62.75</v>
      </c>
      <c r="G71" s="159">
        <v>61.9166666666667</v>
      </c>
      <c r="H71" s="70">
        <f t="shared" si="16"/>
        <v>-0.83333333333330017</v>
      </c>
      <c r="I71" s="111">
        <f t="shared" si="14"/>
        <v>-1.3280212483399205</v>
      </c>
      <c r="J71" s="70">
        <v>1193.5833333333301</v>
      </c>
      <c r="K71" s="159">
        <v>642.66666666666697</v>
      </c>
      <c r="L71" s="70">
        <f t="shared" si="11"/>
        <v>-550.9166666666631</v>
      </c>
      <c r="M71" s="111">
        <f t="shared" si="15"/>
        <v>-46.156531452907736</v>
      </c>
    </row>
    <row r="72" spans="1:13">
      <c r="A72" s="158" t="s">
        <v>426</v>
      </c>
      <c r="B72" s="159">
        <v>335.33333333333297</v>
      </c>
      <c r="C72" s="159">
        <v>275.41666666666703</v>
      </c>
      <c r="D72" s="70">
        <f t="shared" si="12"/>
        <v>-59.916666666665947</v>
      </c>
      <c r="E72" s="111">
        <f t="shared" si="13"/>
        <v>-17.867793240556466</v>
      </c>
      <c r="F72" s="70">
        <v>570.33333333333303</v>
      </c>
      <c r="G72" s="159">
        <v>559.91666666666697</v>
      </c>
      <c r="H72" s="70">
        <f t="shared" si="16"/>
        <v>-10.41666666666606</v>
      </c>
      <c r="I72" s="111">
        <f t="shared" si="14"/>
        <v>-1.8264172998245587</v>
      </c>
      <c r="J72" s="70">
        <v>6295.25</v>
      </c>
      <c r="K72" s="159">
        <v>5026.9166666666697</v>
      </c>
      <c r="L72" s="70">
        <f t="shared" si="11"/>
        <v>-1268.3333333333303</v>
      </c>
      <c r="M72" s="111">
        <f t="shared" si="15"/>
        <v>-20.147465681797073</v>
      </c>
    </row>
    <row r="73" spans="1:13">
      <c r="A73" s="158" t="s">
        <v>427</v>
      </c>
      <c r="B73" s="159">
        <v>71.4166666666667</v>
      </c>
      <c r="C73" s="159">
        <v>66.8333333333333</v>
      </c>
      <c r="D73" s="70">
        <f t="shared" si="12"/>
        <v>-4.5833333333333997</v>
      </c>
      <c r="E73" s="111">
        <f t="shared" si="13"/>
        <v>-6.4177362893816534</v>
      </c>
      <c r="F73" s="70">
        <v>57.8333333333333</v>
      </c>
      <c r="G73" s="159">
        <v>56.1666666666667</v>
      </c>
      <c r="H73" s="70">
        <f t="shared" si="16"/>
        <v>-1.6666666666666003</v>
      </c>
      <c r="I73" s="111">
        <f t="shared" si="14"/>
        <v>-2.8818443804033453</v>
      </c>
      <c r="J73" s="70">
        <v>3283.8333333333298</v>
      </c>
      <c r="K73" s="159">
        <v>3147.1666666666702</v>
      </c>
      <c r="L73" s="70">
        <f t="shared" si="11"/>
        <v>-136.66666666665969</v>
      </c>
      <c r="M73" s="111">
        <f t="shared" si="15"/>
        <v>-4.1618027711513932</v>
      </c>
    </row>
    <row r="74" spans="1:13">
      <c r="A74" s="158" t="s">
        <v>428</v>
      </c>
      <c r="B74" s="159">
        <v>1215.5833333333301</v>
      </c>
      <c r="C74" s="159">
        <v>1178.25</v>
      </c>
      <c r="D74" s="70">
        <f t="shared" si="12"/>
        <v>-37.333333333330074</v>
      </c>
      <c r="E74" s="111">
        <f t="shared" si="13"/>
        <v>-3.0712278055800515</v>
      </c>
      <c r="F74" s="70">
        <v>2583.0833333333298</v>
      </c>
      <c r="G74" s="159">
        <v>2661.0833333333298</v>
      </c>
      <c r="H74" s="70">
        <f t="shared" si="16"/>
        <v>78</v>
      </c>
      <c r="I74" s="111">
        <f t="shared" si="14"/>
        <v>3.0196470626189673</v>
      </c>
      <c r="J74" s="70">
        <v>12456.333333333299</v>
      </c>
      <c r="K74" s="159">
        <v>12392.333333333299</v>
      </c>
      <c r="L74" s="70">
        <f t="shared" si="11"/>
        <v>-64</v>
      </c>
      <c r="M74" s="111">
        <f t="shared" si="15"/>
        <v>-0.51379485669940461</v>
      </c>
    </row>
    <row r="75" spans="1:13">
      <c r="A75" s="158" t="s">
        <v>429</v>
      </c>
      <c r="B75" s="159">
        <v>391.5</v>
      </c>
      <c r="C75" s="159">
        <v>360.16666666666703</v>
      </c>
      <c r="D75" s="70">
        <f t="shared" si="12"/>
        <v>-31.333333333332973</v>
      </c>
      <c r="E75" s="111">
        <f t="shared" si="13"/>
        <v>-8.0034057045550391</v>
      </c>
      <c r="F75" s="70">
        <v>1010.75</v>
      </c>
      <c r="G75" s="159">
        <v>994.08333333333303</v>
      </c>
      <c r="H75" s="70">
        <f t="shared" si="16"/>
        <v>-16.66666666666697</v>
      </c>
      <c r="I75" s="111">
        <f t="shared" si="14"/>
        <v>-1.6489405556929972</v>
      </c>
      <c r="J75" s="70">
        <v>5065.5</v>
      </c>
      <c r="K75" s="159">
        <v>4241.6666666666697</v>
      </c>
      <c r="L75" s="70">
        <f t="shared" si="11"/>
        <v>-823.8333333333303</v>
      </c>
      <c r="M75" s="111">
        <f t="shared" si="15"/>
        <v>-16.263613332017179</v>
      </c>
    </row>
    <row r="76" spans="1:13">
      <c r="A76" s="158" t="s">
        <v>430</v>
      </c>
      <c r="B76" s="159">
        <v>687.91666666666697</v>
      </c>
      <c r="C76" s="159">
        <v>671.58333333333303</v>
      </c>
      <c r="D76" s="70">
        <f t="shared" si="12"/>
        <v>-16.33333333333394</v>
      </c>
      <c r="E76" s="111">
        <f t="shared" si="13"/>
        <v>-2.3743185947911227</v>
      </c>
      <c r="F76" s="70">
        <v>40.25</v>
      </c>
      <c r="G76" s="159">
        <v>43.8333333333333</v>
      </c>
      <c r="H76" s="70">
        <f t="shared" si="16"/>
        <v>3.5833333333333002</v>
      </c>
      <c r="I76" s="111">
        <f t="shared" si="14"/>
        <v>8.902691511387081</v>
      </c>
      <c r="J76" s="70">
        <v>21318.916666666701</v>
      </c>
      <c r="K76" s="159">
        <v>21438.25</v>
      </c>
      <c r="L76" s="70">
        <f t="shared" ref="L76:L90" si="17">K76-J76</f>
        <v>119.33333333329938</v>
      </c>
      <c r="M76" s="111">
        <f t="shared" si="15"/>
        <v>0.55975327076484904</v>
      </c>
    </row>
    <row r="77" spans="1:13">
      <c r="A77" s="158" t="s">
        <v>431</v>
      </c>
      <c r="B77" s="159">
        <v>1046.8333333333301</v>
      </c>
      <c r="C77" s="159">
        <v>976.5</v>
      </c>
      <c r="D77" s="70">
        <f t="shared" si="12"/>
        <v>-70.333333333330074</v>
      </c>
      <c r="E77" s="111">
        <f t="shared" si="13"/>
        <v>-6.7186753701636963</v>
      </c>
      <c r="F77" s="70">
        <v>2254.0833333333298</v>
      </c>
      <c r="G77" s="159">
        <v>2277.25</v>
      </c>
      <c r="H77" s="70">
        <f t="shared" si="16"/>
        <v>23.166666666670153</v>
      </c>
      <c r="I77" s="111">
        <f t="shared" si="14"/>
        <v>1.0277644275205822</v>
      </c>
      <c r="J77" s="70">
        <v>21586.75</v>
      </c>
      <c r="K77" s="159">
        <v>21993.583333333299</v>
      </c>
      <c r="L77" s="70">
        <f t="shared" si="17"/>
        <v>406.83333333329938</v>
      </c>
      <c r="M77" s="111">
        <f t="shared" si="15"/>
        <v>1.8846437436543222</v>
      </c>
    </row>
    <row r="78" spans="1:13">
      <c r="A78" s="158" t="s">
        <v>432</v>
      </c>
      <c r="B78" s="159">
        <v>1032.4166666666699</v>
      </c>
      <c r="C78" s="159">
        <v>978.08333333333303</v>
      </c>
      <c r="D78" s="70">
        <f t="shared" si="12"/>
        <v>-54.333333333336896</v>
      </c>
      <c r="E78" s="111">
        <f t="shared" si="13"/>
        <v>-5.2627330696588963</v>
      </c>
      <c r="F78" s="70">
        <v>2598.0833333333298</v>
      </c>
      <c r="G78" s="159">
        <v>2631.1666666666702</v>
      </c>
      <c r="H78" s="70">
        <f t="shared" si="16"/>
        <v>33.083333333340306</v>
      </c>
      <c r="I78" s="111">
        <f t="shared" si="14"/>
        <v>1.2733746030730482</v>
      </c>
      <c r="J78" s="70">
        <v>27674.166666666701</v>
      </c>
      <c r="K78" s="159">
        <v>28332.666666666701</v>
      </c>
      <c r="L78" s="70">
        <f t="shared" si="17"/>
        <v>658.5</v>
      </c>
      <c r="M78" s="111">
        <f t="shared" si="15"/>
        <v>2.3794754434038938</v>
      </c>
    </row>
    <row r="79" spans="1:13">
      <c r="A79" s="158" t="s">
        <v>433</v>
      </c>
      <c r="B79" s="159">
        <v>75.4166666666667</v>
      </c>
      <c r="C79" s="159">
        <v>71.5</v>
      </c>
      <c r="D79" s="70">
        <f t="shared" si="12"/>
        <v>-3.9166666666666998</v>
      </c>
      <c r="E79" s="111">
        <f t="shared" si="13"/>
        <v>-5.1933701657458977</v>
      </c>
      <c r="F79" s="70">
        <v>16.4166666666667</v>
      </c>
      <c r="G79" s="159">
        <v>14.9166666666667</v>
      </c>
      <c r="H79" s="70">
        <f t="shared" si="16"/>
        <v>-1.5</v>
      </c>
      <c r="I79" s="111">
        <f t="shared" si="14"/>
        <v>-9.1370558375634339</v>
      </c>
      <c r="J79" s="70">
        <v>3598.8333333333298</v>
      </c>
      <c r="K79" s="159">
        <v>3709.1666666666702</v>
      </c>
      <c r="L79" s="70">
        <f t="shared" si="17"/>
        <v>110.33333333334031</v>
      </c>
      <c r="M79" s="111">
        <f t="shared" si="15"/>
        <v>3.0658083638218057</v>
      </c>
    </row>
    <row r="80" spans="1:13">
      <c r="A80" s="158" t="s">
        <v>434</v>
      </c>
      <c r="B80" s="159">
        <v>170.583333333333</v>
      </c>
      <c r="C80" s="159">
        <v>161.666666666667</v>
      </c>
      <c r="D80" s="70">
        <f t="shared" si="12"/>
        <v>-8.9166666666660035</v>
      </c>
      <c r="E80" s="111">
        <f t="shared" si="13"/>
        <v>-5.2271617000484731</v>
      </c>
      <c r="F80" s="70">
        <v>97.0833333333333</v>
      </c>
      <c r="G80" s="159">
        <v>95.4166666666667</v>
      </c>
      <c r="H80" s="70">
        <f t="shared" si="16"/>
        <v>-1.6666666666666003</v>
      </c>
      <c r="I80" s="111">
        <f t="shared" si="14"/>
        <v>-1.716738197424825</v>
      </c>
      <c r="J80" s="70">
        <v>5063.8333333333303</v>
      </c>
      <c r="K80" s="159">
        <v>5126.8333333333303</v>
      </c>
      <c r="L80" s="70">
        <f t="shared" si="17"/>
        <v>63</v>
      </c>
      <c r="M80" s="111">
        <f t="shared" si="15"/>
        <v>1.2441167758285891</v>
      </c>
    </row>
    <row r="81" spans="1:13">
      <c r="A81" s="158" t="s">
        <v>435</v>
      </c>
      <c r="B81" s="159">
        <v>152.25</v>
      </c>
      <c r="C81" s="159">
        <v>107.166666666667</v>
      </c>
      <c r="D81" s="70">
        <f t="shared" si="12"/>
        <v>-45.083333333333002</v>
      </c>
      <c r="E81" s="111">
        <f t="shared" si="13"/>
        <v>-29.611384783798361</v>
      </c>
      <c r="F81" s="70">
        <v>1137.5</v>
      </c>
      <c r="G81" s="159">
        <v>1017.16666666667</v>
      </c>
      <c r="H81" s="70">
        <f t="shared" si="16"/>
        <v>-120.33333333332996</v>
      </c>
      <c r="I81" s="111">
        <f t="shared" si="14"/>
        <v>-10.578754578754282</v>
      </c>
      <c r="J81" s="70">
        <v>1102.5</v>
      </c>
      <c r="K81" s="159">
        <v>626.16666666666697</v>
      </c>
      <c r="L81" s="70">
        <f t="shared" si="17"/>
        <v>-476.33333333333303</v>
      </c>
      <c r="M81" s="111">
        <f t="shared" si="15"/>
        <v>-43.204837490551746</v>
      </c>
    </row>
    <row r="82" spans="1:13">
      <c r="A82" s="158" t="s">
        <v>436</v>
      </c>
      <c r="B82" s="159">
        <v>57.5833333333333</v>
      </c>
      <c r="C82" s="159">
        <v>51.5</v>
      </c>
      <c r="D82" s="70">
        <f t="shared" si="12"/>
        <v>-6.0833333333333002</v>
      </c>
      <c r="E82" s="111">
        <f t="shared" si="13"/>
        <v>-10.564399421128748</v>
      </c>
      <c r="F82" s="70">
        <v>63.5833333333333</v>
      </c>
      <c r="G82" s="159">
        <v>58.9166666666667</v>
      </c>
      <c r="H82" s="70">
        <f t="shared" si="16"/>
        <v>-4.6666666666666003</v>
      </c>
      <c r="I82" s="111">
        <f t="shared" si="14"/>
        <v>-7.3394495412843028</v>
      </c>
      <c r="J82" s="70">
        <v>343.33333333333297</v>
      </c>
      <c r="K82" s="159">
        <v>298.58333333333297</v>
      </c>
      <c r="L82" s="70">
        <f t="shared" si="17"/>
        <v>-44.75</v>
      </c>
      <c r="M82" s="111">
        <f t="shared" si="15"/>
        <v>-13.033980582524286</v>
      </c>
    </row>
    <row r="83" spans="1:13">
      <c r="A83" s="158" t="s">
        <v>437</v>
      </c>
      <c r="B83" s="159">
        <v>132.25</v>
      </c>
      <c r="C83" s="159">
        <v>125</v>
      </c>
      <c r="D83" s="70">
        <f t="shared" si="12"/>
        <v>-7.25</v>
      </c>
      <c r="E83" s="111">
        <f t="shared" si="13"/>
        <v>-5.4820415879017013</v>
      </c>
      <c r="F83" s="70">
        <v>122.083333333333</v>
      </c>
      <c r="G83" s="159">
        <v>126.166666666667</v>
      </c>
      <c r="H83" s="70">
        <f t="shared" si="16"/>
        <v>4.0833333333339965</v>
      </c>
      <c r="I83" s="111">
        <f t="shared" si="14"/>
        <v>3.344709897611474</v>
      </c>
      <c r="J83" s="70">
        <v>1144.4166666666699</v>
      </c>
      <c r="K83" s="159">
        <v>944.08333333333303</v>
      </c>
      <c r="L83" s="70">
        <f t="shared" si="17"/>
        <v>-200.3333333333369</v>
      </c>
      <c r="M83" s="111">
        <f t="shared" si="15"/>
        <v>-17.505279254351095</v>
      </c>
    </row>
    <row r="84" spans="1:13">
      <c r="A84" s="158" t="s">
        <v>438</v>
      </c>
      <c r="B84" s="159">
        <v>774</v>
      </c>
      <c r="C84" s="159">
        <v>699.16666666666697</v>
      </c>
      <c r="D84" s="70">
        <f t="shared" si="12"/>
        <v>-74.83333333333303</v>
      </c>
      <c r="E84" s="111">
        <f t="shared" si="13"/>
        <v>-9.6683893195520714</v>
      </c>
      <c r="F84" s="70">
        <v>1119.8333333333301</v>
      </c>
      <c r="G84" s="159">
        <v>1114.8333333333301</v>
      </c>
      <c r="H84" s="70">
        <f t="shared" si="16"/>
        <v>-5</v>
      </c>
      <c r="I84" s="111">
        <f t="shared" si="14"/>
        <v>-0.4464950141390101</v>
      </c>
      <c r="J84" s="70">
        <v>6676.0833333333303</v>
      </c>
      <c r="K84" s="159">
        <v>5558.4166666666697</v>
      </c>
      <c r="L84" s="70">
        <f t="shared" si="17"/>
        <v>-1117.6666666666606</v>
      </c>
      <c r="M84" s="111">
        <f t="shared" si="15"/>
        <v>-16.741352839114668</v>
      </c>
    </row>
    <row r="85" spans="1:13">
      <c r="A85" s="158" t="s">
        <v>439</v>
      </c>
      <c r="B85" s="159">
        <v>804.66666666666697</v>
      </c>
      <c r="C85" s="159">
        <v>778.41666666666697</v>
      </c>
      <c r="D85" s="70">
        <f t="shared" ref="D85:D90" si="18">C85-B85</f>
        <v>-26.25</v>
      </c>
      <c r="E85" s="111">
        <f t="shared" ref="E85:E90" si="19">D85*100/B85</f>
        <v>-3.2622203811101893</v>
      </c>
      <c r="F85" s="70">
        <v>221.166666666667</v>
      </c>
      <c r="G85" s="159">
        <v>208.166666666667</v>
      </c>
      <c r="H85" s="70">
        <f t="shared" si="16"/>
        <v>-13</v>
      </c>
      <c r="I85" s="111">
        <f t="shared" ref="I85:I89" si="20">H85*100/F85</f>
        <v>-5.8779201205727114</v>
      </c>
      <c r="J85" s="70">
        <v>3031.25</v>
      </c>
      <c r="K85" s="159">
        <v>2952.8333333333298</v>
      </c>
      <c r="L85" s="70">
        <f t="shared" si="17"/>
        <v>-78.416666666670153</v>
      </c>
      <c r="M85" s="111">
        <f t="shared" ref="M85:M90" si="21">L85*100/J85</f>
        <v>-2.5869415807561289</v>
      </c>
    </row>
    <row r="86" spans="1:13">
      <c r="A86" s="158" t="s">
        <v>440</v>
      </c>
      <c r="B86" s="159">
        <v>163.75</v>
      </c>
      <c r="C86" s="159">
        <v>159.916666666667</v>
      </c>
      <c r="D86" s="70">
        <f t="shared" si="18"/>
        <v>-3.8333333333330017</v>
      </c>
      <c r="E86" s="111">
        <f t="shared" si="19"/>
        <v>-2.3409669211193904</v>
      </c>
      <c r="F86" s="70">
        <v>1412.3333333333301</v>
      </c>
      <c r="G86" s="159">
        <v>1291.4166666666699</v>
      </c>
      <c r="H86" s="70">
        <f t="shared" si="16"/>
        <v>-120.91666666666015</v>
      </c>
      <c r="I86" s="111">
        <f t="shared" si="20"/>
        <v>-8.5614821807878521</v>
      </c>
      <c r="J86" s="70">
        <v>664.58333333333303</v>
      </c>
      <c r="K86" s="159">
        <v>642.41666666666697</v>
      </c>
      <c r="L86" s="70">
        <f t="shared" si="17"/>
        <v>-22.16666666666606</v>
      </c>
      <c r="M86" s="111">
        <f t="shared" si="21"/>
        <v>-3.3354231974920734</v>
      </c>
    </row>
    <row r="87" spans="1:13">
      <c r="A87" s="158" t="s">
        <v>441</v>
      </c>
      <c r="B87" s="159">
        <v>1495.3333333333301</v>
      </c>
      <c r="C87" s="159">
        <v>1327.5833333333301</v>
      </c>
      <c r="D87" s="70">
        <f t="shared" si="18"/>
        <v>-167.75</v>
      </c>
      <c r="E87" s="111">
        <f t="shared" si="19"/>
        <v>-11.218234507356243</v>
      </c>
      <c r="F87" s="70">
        <v>4709.3333333333303</v>
      </c>
      <c r="G87" s="159">
        <v>4680.5</v>
      </c>
      <c r="H87" s="70">
        <f t="shared" si="16"/>
        <v>-28.833333333330302</v>
      </c>
      <c r="I87" s="111">
        <f t="shared" si="20"/>
        <v>-0.61225934314829389</v>
      </c>
      <c r="J87" s="70">
        <v>5282.5833333333303</v>
      </c>
      <c r="K87" s="159">
        <v>4111.4166666666697</v>
      </c>
      <c r="L87" s="70">
        <f t="shared" si="17"/>
        <v>-1171.1666666666606</v>
      </c>
      <c r="M87" s="111">
        <f t="shared" si="21"/>
        <v>-22.170339638118875</v>
      </c>
    </row>
    <row r="88" spans="1:13">
      <c r="A88" s="158" t="s">
        <v>442</v>
      </c>
      <c r="B88" s="159">
        <v>669.25</v>
      </c>
      <c r="C88" s="159">
        <v>659.08333333333303</v>
      </c>
      <c r="D88" s="70">
        <f t="shared" si="18"/>
        <v>-10.16666666666697</v>
      </c>
      <c r="E88" s="111">
        <f t="shared" si="19"/>
        <v>-1.5191134354377243</v>
      </c>
      <c r="F88" s="70">
        <v>11.1666666666667</v>
      </c>
      <c r="G88" s="159">
        <v>8.6666666666666696</v>
      </c>
      <c r="H88" s="70">
        <f t="shared" si="16"/>
        <v>-2.5000000000000302</v>
      </c>
      <c r="I88" s="111">
        <f t="shared" si="20"/>
        <v>-22.38805970149274</v>
      </c>
      <c r="J88" s="70">
        <v>996.08333333333303</v>
      </c>
      <c r="K88" s="159">
        <v>972.75</v>
      </c>
      <c r="L88" s="70">
        <f t="shared" si="17"/>
        <v>-23.33333333333303</v>
      </c>
      <c r="M88" s="111">
        <f t="shared" si="21"/>
        <v>-2.3425081569480168</v>
      </c>
    </row>
    <row r="89" spans="1:13">
      <c r="A89" s="158" t="s">
        <v>443</v>
      </c>
      <c r="B89" s="159">
        <v>11.6666666666667</v>
      </c>
      <c r="C89" s="159">
        <v>12.0833333333333</v>
      </c>
      <c r="D89" s="70">
        <f t="shared" si="18"/>
        <v>0.41666666666660035</v>
      </c>
      <c r="E89" s="111">
        <f t="shared" si="19"/>
        <v>3.571428571427993</v>
      </c>
      <c r="F89" s="70">
        <v>9.4166666666666696</v>
      </c>
      <c r="G89" s="159">
        <v>10.3333333333333</v>
      </c>
      <c r="H89" s="70">
        <f t="shared" si="16"/>
        <v>0.91666666666663055</v>
      </c>
      <c r="I89" s="111">
        <f t="shared" si="20"/>
        <v>9.734513274335896</v>
      </c>
      <c r="J89" s="70">
        <v>39</v>
      </c>
      <c r="K89" s="159">
        <v>28.25</v>
      </c>
      <c r="L89" s="70">
        <f t="shared" si="17"/>
        <v>-10.75</v>
      </c>
      <c r="M89" s="111">
        <f t="shared" si="21"/>
        <v>-27.564102564102566</v>
      </c>
    </row>
    <row r="90" spans="1:13">
      <c r="A90" s="158" t="s">
        <v>444</v>
      </c>
      <c r="B90" s="159">
        <v>1</v>
      </c>
      <c r="C90" s="159">
        <v>1</v>
      </c>
      <c r="D90" s="70">
        <f t="shared" si="18"/>
        <v>0</v>
      </c>
      <c r="E90" s="111">
        <f t="shared" si="19"/>
        <v>0</v>
      </c>
      <c r="F90" s="70">
        <v>0</v>
      </c>
      <c r="G90" s="159">
        <v>0</v>
      </c>
      <c r="H90" s="70" t="s">
        <v>94</v>
      </c>
      <c r="I90" s="111" t="s">
        <v>94</v>
      </c>
      <c r="J90" s="70">
        <v>525.5</v>
      </c>
      <c r="K90" s="159">
        <v>919.58333333333303</v>
      </c>
      <c r="L90" s="70">
        <f t="shared" si="17"/>
        <v>394.08333333333303</v>
      </c>
      <c r="M90" s="111">
        <f t="shared" si="21"/>
        <v>74.992071043450622</v>
      </c>
    </row>
    <row r="91" spans="1:13">
      <c r="A91" s="219" t="s">
        <v>105</v>
      </c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</row>
  </sheetData>
  <mergeCells count="6">
    <mergeCell ref="A91:M91"/>
    <mergeCell ref="A1:M1"/>
    <mergeCell ref="A2:A3"/>
    <mergeCell ref="B2:E2"/>
    <mergeCell ref="F2:I2"/>
    <mergeCell ref="J2:M2"/>
  </mergeCells>
  <printOptions horizontalCentered="1"/>
  <pageMargins left="0.23611111111111099" right="0.23611111111111099" top="0.74791666666666701" bottom="0.74791666666666701" header="0.51180555555555496" footer="0.51180555555555496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4472C4"/>
  </sheetPr>
  <dimension ref="A1:ALZ27"/>
  <sheetViews>
    <sheetView zoomScaleNormal="100" workbookViewId="0">
      <selection activeCell="A4" sqref="A4"/>
    </sheetView>
  </sheetViews>
  <sheetFormatPr baseColWidth="10" defaultColWidth="8.5703125" defaultRowHeight="12.75"/>
  <cols>
    <col min="1" max="1" width="12.42578125" style="1" customWidth="1"/>
    <col min="2" max="1014" width="8.5703125" style="1"/>
    <col min="1015" max="1024" width="8.85546875" customWidth="1"/>
  </cols>
  <sheetData>
    <row r="1" spans="1:10" ht="23.25" customHeight="1">
      <c r="A1" s="226" t="s">
        <v>445</v>
      </c>
      <c r="B1" s="226"/>
      <c r="C1" s="226"/>
      <c r="D1" s="226"/>
      <c r="E1" s="226"/>
      <c r="F1" s="226"/>
      <c r="G1" s="226"/>
    </row>
    <row r="2" spans="1:10">
      <c r="A2" s="119"/>
      <c r="B2" s="16" t="s">
        <v>446</v>
      </c>
      <c r="C2" s="16" t="s">
        <v>358</v>
      </c>
      <c r="D2" s="16" t="s">
        <v>447</v>
      </c>
      <c r="E2" s="16" t="s">
        <v>448</v>
      </c>
      <c r="F2" s="16" t="s">
        <v>449</v>
      </c>
      <c r="G2" s="16" t="s">
        <v>102</v>
      </c>
    </row>
    <row r="3" spans="1:10">
      <c r="A3" s="17" t="s">
        <v>450</v>
      </c>
      <c r="B3" s="51">
        <v>24087.25</v>
      </c>
      <c r="C3" s="51">
        <v>12438.416666666701</v>
      </c>
      <c r="D3" s="51">
        <v>173.166666666667</v>
      </c>
      <c r="E3" s="51">
        <v>110.25</v>
      </c>
      <c r="F3" s="51">
        <v>1317.6666666666699</v>
      </c>
      <c r="G3" s="51">
        <v>38126.75</v>
      </c>
      <c r="J3" s="22"/>
    </row>
    <row r="4" spans="1:10">
      <c r="A4" s="35" t="s">
        <v>451</v>
      </c>
      <c r="B4" s="53">
        <v>6681.25</v>
      </c>
      <c r="C4" s="53">
        <v>2809.5833333333298</v>
      </c>
      <c r="D4" s="53">
        <v>16.1666666666667</v>
      </c>
      <c r="E4" s="53">
        <v>31</v>
      </c>
      <c r="F4" s="53">
        <v>75.4166666666667</v>
      </c>
      <c r="G4" s="53">
        <v>9613.4166666666697</v>
      </c>
      <c r="H4" s="37"/>
      <c r="I4" s="20"/>
      <c r="J4" s="20"/>
    </row>
    <row r="5" spans="1:10">
      <c r="A5" s="35" t="s">
        <v>452</v>
      </c>
      <c r="B5" s="53">
        <v>4321.8333333333303</v>
      </c>
      <c r="C5" s="53">
        <v>4626</v>
      </c>
      <c r="D5" s="53">
        <v>11.5</v>
      </c>
      <c r="E5" s="53">
        <v>23.4166666666667</v>
      </c>
      <c r="F5" s="53">
        <v>141.25</v>
      </c>
      <c r="G5" s="53">
        <v>9124</v>
      </c>
      <c r="H5" s="37"/>
      <c r="I5" s="20"/>
      <c r="J5" s="20"/>
    </row>
    <row r="6" spans="1:10">
      <c r="A6" s="35" t="s">
        <v>453</v>
      </c>
      <c r="B6" s="53">
        <v>4451</v>
      </c>
      <c r="C6" s="53">
        <v>1059.6666666666699</v>
      </c>
      <c r="D6" s="53">
        <v>52.3333333333333</v>
      </c>
      <c r="E6" s="53">
        <v>8.5</v>
      </c>
      <c r="F6" s="53">
        <v>377.75</v>
      </c>
      <c r="G6" s="53">
        <v>5949.25</v>
      </c>
      <c r="H6" s="37"/>
      <c r="I6" s="20"/>
      <c r="J6" s="20"/>
    </row>
    <row r="7" spans="1:10">
      <c r="A7" s="35" t="s">
        <v>454</v>
      </c>
      <c r="B7" s="53">
        <v>2273.1666666666702</v>
      </c>
      <c r="C7" s="53">
        <v>590</v>
      </c>
      <c r="D7" s="53">
        <v>58</v>
      </c>
      <c r="E7" s="53">
        <v>4.75</v>
      </c>
      <c r="F7" s="53">
        <v>532.33333333333303</v>
      </c>
      <c r="G7" s="53">
        <v>3458.25</v>
      </c>
      <c r="H7" s="37"/>
    </row>
    <row r="8" spans="1:10">
      <c r="A8" s="35" t="s">
        <v>455</v>
      </c>
      <c r="B8" s="53">
        <v>1321.5</v>
      </c>
      <c r="C8" s="53">
        <v>923.08333333333303</v>
      </c>
      <c r="D8" s="53">
        <v>6.3333333333333304</v>
      </c>
      <c r="E8" s="53">
        <v>14.4166666666667</v>
      </c>
      <c r="F8" s="53">
        <v>28</v>
      </c>
      <c r="G8" s="53">
        <v>2293.3333333333298</v>
      </c>
      <c r="H8" s="37"/>
    </row>
    <row r="9" spans="1:10">
      <c r="A9" s="35" t="s">
        <v>456</v>
      </c>
      <c r="B9" s="53">
        <v>1118.4166666666699</v>
      </c>
      <c r="C9" s="53">
        <v>348.41666666666703</v>
      </c>
      <c r="D9" s="53">
        <v>11.0833333333333</v>
      </c>
      <c r="E9" s="53" t="s">
        <v>95</v>
      </c>
      <c r="F9" s="53">
        <v>71.6666666666667</v>
      </c>
      <c r="G9" s="53">
        <v>1551</v>
      </c>
      <c r="H9" s="37"/>
    </row>
    <row r="10" spans="1:10">
      <c r="A10" s="35" t="s">
        <v>457</v>
      </c>
      <c r="B10" s="53">
        <v>596.66666666666697</v>
      </c>
      <c r="C10" s="53">
        <v>522.83333333333303</v>
      </c>
      <c r="D10" s="53">
        <v>2.9166666666666701</v>
      </c>
      <c r="E10" s="53">
        <v>7.5833333333333304</v>
      </c>
      <c r="F10" s="53">
        <v>11.6666666666667</v>
      </c>
      <c r="G10" s="53">
        <v>1141.6666666666699</v>
      </c>
      <c r="H10" s="37"/>
    </row>
    <row r="11" spans="1:10">
      <c r="A11" s="35" t="s">
        <v>458</v>
      </c>
      <c r="B11" s="53">
        <v>813.83333333333303</v>
      </c>
      <c r="C11" s="53">
        <v>156.333333333333</v>
      </c>
      <c r="D11" s="53">
        <v>5.3333333333333304</v>
      </c>
      <c r="E11" s="53" t="s">
        <v>95</v>
      </c>
      <c r="F11" s="53">
        <v>30.9166666666667</v>
      </c>
      <c r="G11" s="53">
        <v>1007.08333333333</v>
      </c>
      <c r="H11" s="37"/>
    </row>
    <row r="12" spans="1:10">
      <c r="A12" s="35" t="s">
        <v>459</v>
      </c>
      <c r="B12" s="53">
        <v>394.41666666666703</v>
      </c>
      <c r="C12" s="53">
        <v>296.75</v>
      </c>
      <c r="D12" s="53" t="s">
        <v>95</v>
      </c>
      <c r="E12" s="53" t="s">
        <v>95</v>
      </c>
      <c r="F12" s="53">
        <v>2.9166666666666701</v>
      </c>
      <c r="G12" s="53">
        <v>696.16666666666697</v>
      </c>
      <c r="H12" s="37"/>
    </row>
    <row r="13" spans="1:10">
      <c r="A13" s="35" t="s">
        <v>460</v>
      </c>
      <c r="B13" s="53">
        <v>324.58333333333297</v>
      </c>
      <c r="C13" s="53">
        <v>235.083333333333</v>
      </c>
      <c r="D13" s="53" t="s">
        <v>95</v>
      </c>
      <c r="E13" s="53">
        <v>6.6666666666666696</v>
      </c>
      <c r="F13" s="53">
        <v>4.75</v>
      </c>
      <c r="G13" s="53">
        <v>571.08333333333303</v>
      </c>
      <c r="H13" s="37"/>
    </row>
    <row r="14" spans="1:10">
      <c r="A14" s="35" t="s">
        <v>461</v>
      </c>
      <c r="B14" s="53">
        <v>236.083333333333</v>
      </c>
      <c r="C14" s="53">
        <v>229.583333333333</v>
      </c>
      <c r="D14" s="53">
        <v>2.75</v>
      </c>
      <c r="E14" s="53" t="s">
        <v>95</v>
      </c>
      <c r="F14" s="53">
        <v>8.0833333333333304</v>
      </c>
      <c r="G14" s="53">
        <v>477.75</v>
      </c>
      <c r="H14" s="37"/>
    </row>
    <row r="15" spans="1:10">
      <c r="A15" s="35" t="s">
        <v>462</v>
      </c>
      <c r="B15" s="53">
        <v>320.16666666666703</v>
      </c>
      <c r="C15" s="53">
        <v>97.1666666666667</v>
      </c>
      <c r="D15" s="53" t="s">
        <v>95</v>
      </c>
      <c r="E15" s="53" t="s">
        <v>95</v>
      </c>
      <c r="F15" s="53">
        <v>4.6666666666666696</v>
      </c>
      <c r="G15" s="53">
        <v>426.16666666666703</v>
      </c>
      <c r="H15" s="37"/>
    </row>
    <row r="16" spans="1:10">
      <c r="A16" s="35" t="s">
        <v>463</v>
      </c>
      <c r="B16" s="53">
        <v>280.33333333333297</v>
      </c>
      <c r="C16" s="53">
        <v>74.6666666666667</v>
      </c>
      <c r="D16" s="53" t="s">
        <v>95</v>
      </c>
      <c r="E16" s="53" t="s">
        <v>95</v>
      </c>
      <c r="F16" s="53">
        <v>12.0833333333333</v>
      </c>
      <c r="G16" s="53">
        <v>368.66666666666703</v>
      </c>
      <c r="H16" s="37"/>
    </row>
    <row r="17" spans="1:8">
      <c r="A17" s="35" t="s">
        <v>464</v>
      </c>
      <c r="B17" s="53">
        <v>237.833333333333</v>
      </c>
      <c r="C17" s="53">
        <v>95.4166666666667</v>
      </c>
      <c r="D17" s="53">
        <v>2.5</v>
      </c>
      <c r="E17" s="53" t="s">
        <v>95</v>
      </c>
      <c r="F17" s="53">
        <v>5.3333333333333304</v>
      </c>
      <c r="G17" s="53">
        <v>341.08333333333297</v>
      </c>
      <c r="H17" s="37"/>
    </row>
    <row r="18" spans="1:8">
      <c r="A18" s="35" t="s">
        <v>465</v>
      </c>
      <c r="B18" s="53">
        <v>140.25</v>
      </c>
      <c r="C18" s="53">
        <v>105.5</v>
      </c>
      <c r="D18" s="53" t="s">
        <v>95</v>
      </c>
      <c r="E18" s="53" t="s">
        <v>95</v>
      </c>
      <c r="F18" s="53">
        <v>3.3333333333333299</v>
      </c>
      <c r="G18" s="53">
        <v>251.083333333333</v>
      </c>
      <c r="H18" s="37"/>
    </row>
    <row r="19" spans="1:8">
      <c r="A19" s="35" t="s">
        <v>466</v>
      </c>
      <c r="B19" s="53">
        <v>96.25</v>
      </c>
      <c r="C19" s="53">
        <v>103.666666666667</v>
      </c>
      <c r="D19" s="53" t="s">
        <v>95</v>
      </c>
      <c r="E19" s="53" t="s">
        <v>95</v>
      </c>
      <c r="F19" s="53" t="s">
        <v>95</v>
      </c>
      <c r="G19" s="53">
        <v>201.25</v>
      </c>
      <c r="H19" s="37"/>
    </row>
    <row r="20" spans="1:8">
      <c r="A20" s="35" t="s">
        <v>467</v>
      </c>
      <c r="B20" s="53">
        <v>123.083333333333</v>
      </c>
      <c r="C20" s="53">
        <v>32.9166666666667</v>
      </c>
      <c r="D20" s="53" t="s">
        <v>95</v>
      </c>
      <c r="E20" s="53" t="s">
        <v>95</v>
      </c>
      <c r="F20" s="53" t="s">
        <v>95</v>
      </c>
      <c r="G20" s="53">
        <v>158.166666666667</v>
      </c>
      <c r="H20" s="37"/>
    </row>
    <row r="21" spans="1:8">
      <c r="A21" s="35" t="s">
        <v>468</v>
      </c>
      <c r="B21" s="53">
        <v>94.25</v>
      </c>
      <c r="C21" s="53">
        <v>30.3333333333333</v>
      </c>
      <c r="D21" s="53" t="s">
        <v>95</v>
      </c>
      <c r="E21" s="53" t="s">
        <v>95</v>
      </c>
      <c r="F21" s="53" t="s">
        <v>95</v>
      </c>
      <c r="G21" s="53">
        <v>126.833333333333</v>
      </c>
      <c r="H21" s="37"/>
    </row>
    <row r="22" spans="1:8">
      <c r="A22" s="35" t="s">
        <v>469</v>
      </c>
      <c r="B22" s="53">
        <v>93.25</v>
      </c>
      <c r="C22" s="53">
        <v>26.75</v>
      </c>
      <c r="D22" s="53" t="s">
        <v>95</v>
      </c>
      <c r="E22" s="53" t="s">
        <v>95</v>
      </c>
      <c r="F22" s="53" t="s">
        <v>95</v>
      </c>
      <c r="G22" s="53">
        <v>121.416666666667</v>
      </c>
      <c r="H22" s="37"/>
    </row>
    <row r="23" spans="1:8">
      <c r="A23" s="35" t="s">
        <v>470</v>
      </c>
      <c r="B23" s="53">
        <v>169.083333333333</v>
      </c>
      <c r="C23" s="53">
        <v>74.6666666666667</v>
      </c>
      <c r="D23" s="53" t="s">
        <v>95</v>
      </c>
      <c r="E23" s="53" t="s">
        <v>95</v>
      </c>
      <c r="F23" s="53">
        <v>3.9166666666666701</v>
      </c>
      <c r="G23" s="53">
        <v>249.083333333333</v>
      </c>
      <c r="H23" s="37"/>
    </row>
    <row r="24" spans="1:8">
      <c r="A24" s="219" t="s">
        <v>105</v>
      </c>
      <c r="B24" s="219"/>
      <c r="C24" s="219"/>
      <c r="D24" s="219"/>
      <c r="E24" s="219"/>
      <c r="F24" s="219"/>
      <c r="G24" s="219"/>
      <c r="H24" s="37"/>
    </row>
    <row r="27" spans="1:8">
      <c r="B27" s="20"/>
      <c r="C27" s="20"/>
    </row>
  </sheetData>
  <mergeCells count="2">
    <mergeCell ref="A1:G1"/>
    <mergeCell ref="A24:G24"/>
  </mergeCells>
  <printOptions horizontalCentered="1"/>
  <pageMargins left="0.78749999999999998" right="0.78749999999999998" top="0.98402777777777795" bottom="0.9840277777777779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AMJ19"/>
  <sheetViews>
    <sheetView zoomScaleNormal="100" workbookViewId="0">
      <selection sqref="A1:I1"/>
    </sheetView>
  </sheetViews>
  <sheetFormatPr baseColWidth="10" defaultColWidth="8.5703125" defaultRowHeight="12.75"/>
  <cols>
    <col min="1" max="1024" width="8.5703125" style="1"/>
  </cols>
  <sheetData>
    <row r="1" spans="1:14">
      <c r="A1" s="220" t="s">
        <v>101</v>
      </c>
      <c r="B1" s="220"/>
      <c r="C1" s="220"/>
      <c r="D1" s="220"/>
      <c r="E1" s="220"/>
      <c r="F1" s="220"/>
      <c r="G1" s="220"/>
      <c r="H1" s="220"/>
      <c r="I1" s="220"/>
    </row>
    <row r="2" spans="1:14">
      <c r="A2" s="15"/>
      <c r="B2" s="16">
        <v>2013</v>
      </c>
      <c r="C2" s="16">
        <v>2014</v>
      </c>
      <c r="D2" s="16">
        <v>2015</v>
      </c>
      <c r="E2" s="16">
        <v>2016</v>
      </c>
      <c r="F2" s="16">
        <v>2017</v>
      </c>
      <c r="G2" s="16">
        <v>2018</v>
      </c>
      <c r="H2" s="16">
        <v>2019</v>
      </c>
      <c r="I2" s="16">
        <v>2020</v>
      </c>
    </row>
    <row r="3" spans="1:14">
      <c r="A3" s="17" t="s">
        <v>102</v>
      </c>
      <c r="B3" s="18">
        <v>397861.25</v>
      </c>
      <c r="C3" s="18">
        <v>410634.66666666698</v>
      </c>
      <c r="D3" s="18">
        <v>432486.83333333302</v>
      </c>
      <c r="E3" s="18">
        <v>455257</v>
      </c>
      <c r="F3" s="18">
        <v>480470.83333333302</v>
      </c>
      <c r="G3" s="18">
        <v>496712.16666666698</v>
      </c>
      <c r="H3" s="18">
        <v>506882.08333333302</v>
      </c>
      <c r="I3" s="18">
        <v>462613</v>
      </c>
      <c r="K3" s="19"/>
      <c r="L3" s="20"/>
    </row>
    <row r="4" spans="1:14">
      <c r="A4" s="15" t="s">
        <v>103</v>
      </c>
      <c r="B4" s="21">
        <v>210350.08333333299</v>
      </c>
      <c r="C4" s="21">
        <v>217352.33333333299</v>
      </c>
      <c r="D4" s="21">
        <v>230472.66666666701</v>
      </c>
      <c r="E4" s="21">
        <v>243004</v>
      </c>
      <c r="F4" s="21">
        <v>257513.25</v>
      </c>
      <c r="G4" s="21">
        <v>266283.08333333302</v>
      </c>
      <c r="H4" s="21">
        <v>271511.08333333302</v>
      </c>
      <c r="I4" s="21">
        <v>248213</v>
      </c>
      <c r="J4" s="20"/>
      <c r="K4" s="19"/>
      <c r="L4" s="20"/>
      <c r="N4" s="20"/>
    </row>
    <row r="5" spans="1:14">
      <c r="A5" s="15" t="s">
        <v>104</v>
      </c>
      <c r="B5" s="21">
        <v>187510.33333333299</v>
      </c>
      <c r="C5" s="21">
        <v>193282.25</v>
      </c>
      <c r="D5" s="21">
        <v>202013.5</v>
      </c>
      <c r="E5" s="21">
        <v>212253</v>
      </c>
      <c r="F5" s="21">
        <v>222957.58333333299</v>
      </c>
      <c r="G5" s="21">
        <v>230429.08333333299</v>
      </c>
      <c r="H5" s="21">
        <v>235371</v>
      </c>
      <c r="I5" s="21">
        <v>214400</v>
      </c>
      <c r="J5" s="20"/>
      <c r="K5" s="19"/>
      <c r="L5" s="20"/>
      <c r="N5" s="20"/>
    </row>
    <row r="6" spans="1:14">
      <c r="A6" s="219" t="s">
        <v>105</v>
      </c>
      <c r="B6" s="219"/>
      <c r="C6" s="219"/>
      <c r="D6" s="219"/>
      <c r="E6" s="219"/>
      <c r="F6" s="219"/>
      <c r="G6" s="219"/>
      <c r="H6" s="219"/>
      <c r="J6" s="22"/>
      <c r="K6" s="23"/>
    </row>
    <row r="9" spans="1:14" ht="34.5" customHeight="1"/>
    <row r="10" spans="1:14">
      <c r="B10" s="20"/>
      <c r="C10" s="20"/>
      <c r="D10" s="20"/>
      <c r="E10" s="20"/>
      <c r="F10" s="20"/>
      <c r="G10" s="20"/>
      <c r="H10" s="20"/>
      <c r="I10" s="20"/>
    </row>
    <row r="19" ht="22.5" customHeight="1"/>
  </sheetData>
  <mergeCells count="2">
    <mergeCell ref="A1:I1"/>
    <mergeCell ref="A6:H6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4472C4"/>
  </sheetPr>
  <dimension ref="A1:AMC17"/>
  <sheetViews>
    <sheetView zoomScaleNormal="100" workbookViewId="0">
      <selection activeCell="A15" sqref="A15:G15"/>
    </sheetView>
  </sheetViews>
  <sheetFormatPr baseColWidth="10" defaultColWidth="8.5703125" defaultRowHeight="12.75"/>
  <cols>
    <col min="1" max="1" width="12.42578125" style="1" customWidth="1"/>
    <col min="2" max="6" width="8.5703125" style="1"/>
    <col min="7" max="7" width="11" style="1" customWidth="1"/>
    <col min="8" max="1017" width="8.5703125" style="1"/>
    <col min="1018" max="1024" width="8.85546875" customWidth="1"/>
  </cols>
  <sheetData>
    <row r="1" spans="1:13" ht="22.5" customHeight="1">
      <c r="A1" s="226" t="s">
        <v>471</v>
      </c>
      <c r="B1" s="226"/>
      <c r="C1" s="226"/>
      <c r="D1" s="226"/>
      <c r="E1" s="226"/>
      <c r="F1" s="226"/>
      <c r="G1" s="226"/>
    </row>
    <row r="2" spans="1:13">
      <c r="A2" s="119"/>
      <c r="B2" s="16" t="s">
        <v>446</v>
      </c>
      <c r="C2" s="16" t="s">
        <v>358</v>
      </c>
      <c r="D2" s="16" t="s">
        <v>447</v>
      </c>
      <c r="E2" s="16" t="s">
        <v>448</v>
      </c>
      <c r="F2" s="16" t="s">
        <v>449</v>
      </c>
      <c r="G2" s="16" t="s">
        <v>102</v>
      </c>
    </row>
    <row r="3" spans="1:13">
      <c r="A3" s="117" t="s">
        <v>472</v>
      </c>
      <c r="B3" s="51">
        <v>32457.833333333299</v>
      </c>
      <c r="C3" s="51">
        <v>8632.5833333333303</v>
      </c>
      <c r="D3" s="51">
        <v>1104.8333333333301</v>
      </c>
      <c r="E3" s="51">
        <v>118.916666666667</v>
      </c>
      <c r="F3" s="51">
        <v>3223.25</v>
      </c>
      <c r="G3" s="51">
        <v>45531.416666666701</v>
      </c>
      <c r="J3" s="22"/>
    </row>
    <row r="4" spans="1:13">
      <c r="A4" s="89" t="s">
        <v>473</v>
      </c>
      <c r="B4" s="53">
        <v>6486.6666666666697</v>
      </c>
      <c r="C4" s="53">
        <v>734.83333333333303</v>
      </c>
      <c r="D4" s="53">
        <v>584.91666666666697</v>
      </c>
      <c r="E4" s="53">
        <v>32</v>
      </c>
      <c r="F4" s="53">
        <v>268.83333333333297</v>
      </c>
      <c r="G4" s="53">
        <v>8107.25</v>
      </c>
      <c r="H4" s="37"/>
      <c r="I4" s="20"/>
      <c r="J4" s="20"/>
      <c r="L4" s="20"/>
      <c r="M4" s="20"/>
    </row>
    <row r="5" spans="1:13">
      <c r="A5" s="89" t="s">
        <v>474</v>
      </c>
      <c r="B5" s="53">
        <v>2950.5833333333298</v>
      </c>
      <c r="C5" s="53">
        <v>2367.6666666666702</v>
      </c>
      <c r="D5" s="53">
        <v>5.5833333333333304</v>
      </c>
      <c r="E5" s="53">
        <v>19.8333333333333</v>
      </c>
      <c r="F5" s="53">
        <v>84.5833333333333</v>
      </c>
      <c r="G5" s="53">
        <v>5428.25</v>
      </c>
      <c r="H5" s="37"/>
      <c r="I5" s="20"/>
      <c r="J5" s="20"/>
      <c r="L5" s="20"/>
      <c r="M5" s="20"/>
    </row>
    <row r="6" spans="1:13">
      <c r="A6" s="89" t="s">
        <v>475</v>
      </c>
      <c r="B6" s="53">
        <v>2598.1666666666702</v>
      </c>
      <c r="C6" s="53">
        <v>322.58333333333297</v>
      </c>
      <c r="D6" s="53">
        <v>174.666666666667</v>
      </c>
      <c r="E6" s="53">
        <v>4.25</v>
      </c>
      <c r="F6" s="53">
        <v>297</v>
      </c>
      <c r="G6" s="53">
        <v>3396.6666666666702</v>
      </c>
      <c r="H6" s="37"/>
      <c r="I6" s="20"/>
      <c r="J6" s="20"/>
      <c r="L6" s="20"/>
      <c r="M6" s="20"/>
    </row>
    <row r="7" spans="1:13">
      <c r="A7" s="89" t="s">
        <v>476</v>
      </c>
      <c r="B7" s="53">
        <v>2526.1666666666702</v>
      </c>
      <c r="C7" s="53">
        <v>689</v>
      </c>
      <c r="D7" s="53">
        <v>8.8333333333333304</v>
      </c>
      <c r="E7" s="53">
        <v>5</v>
      </c>
      <c r="F7" s="53">
        <v>118.25</v>
      </c>
      <c r="G7" s="53">
        <v>3347.25</v>
      </c>
      <c r="H7" s="37"/>
      <c r="I7" s="20"/>
      <c r="J7" s="20"/>
      <c r="L7" s="20"/>
      <c r="M7" s="20"/>
    </row>
    <row r="8" spans="1:13">
      <c r="A8" s="89" t="s">
        <v>477</v>
      </c>
      <c r="B8" s="53">
        <v>2188.6666666666702</v>
      </c>
      <c r="C8" s="53">
        <v>226.333333333333</v>
      </c>
      <c r="D8" s="53">
        <v>42.1666666666667</v>
      </c>
      <c r="E8" s="53" t="s">
        <v>95</v>
      </c>
      <c r="F8" s="53">
        <v>242.666666666667</v>
      </c>
      <c r="G8" s="53">
        <v>2700.3333333333298</v>
      </c>
      <c r="H8" s="37"/>
      <c r="L8" s="20"/>
      <c r="M8" s="20"/>
    </row>
    <row r="9" spans="1:13">
      <c r="A9" s="89" t="s">
        <v>478</v>
      </c>
      <c r="B9" s="53">
        <v>1110</v>
      </c>
      <c r="C9" s="53">
        <v>1229.1666666666699</v>
      </c>
      <c r="D9" s="53">
        <v>0</v>
      </c>
      <c r="E9" s="53" t="s">
        <v>95</v>
      </c>
      <c r="F9" s="53">
        <v>13</v>
      </c>
      <c r="G9" s="53">
        <v>2352.1666666666702</v>
      </c>
      <c r="H9" s="37"/>
      <c r="L9" s="20"/>
      <c r="M9" s="20"/>
    </row>
    <row r="10" spans="1:13">
      <c r="A10" s="89" t="s">
        <v>479</v>
      </c>
      <c r="B10" s="53">
        <v>1345.3333333333301</v>
      </c>
      <c r="C10" s="53">
        <v>88.75</v>
      </c>
      <c r="D10" s="53">
        <v>99</v>
      </c>
      <c r="E10" s="53">
        <v>29.9166666666667</v>
      </c>
      <c r="F10" s="53">
        <v>24.3333333333333</v>
      </c>
      <c r="G10" s="53">
        <v>1587.3333333333301</v>
      </c>
      <c r="H10" s="37"/>
      <c r="L10" s="20"/>
      <c r="M10" s="20"/>
    </row>
    <row r="11" spans="1:13">
      <c r="A11" s="89" t="s">
        <v>480</v>
      </c>
      <c r="B11" s="53">
        <v>974.66666666666697</v>
      </c>
      <c r="C11" s="53">
        <v>139.5</v>
      </c>
      <c r="D11" s="53">
        <v>27.6666666666667</v>
      </c>
      <c r="E11" s="53" t="s">
        <v>95</v>
      </c>
      <c r="F11" s="53">
        <v>367.5</v>
      </c>
      <c r="G11" s="53">
        <v>1509.8333333333301</v>
      </c>
      <c r="H11" s="37"/>
      <c r="L11" s="20"/>
      <c r="M11" s="20"/>
    </row>
    <row r="12" spans="1:13">
      <c r="A12" s="89" t="s">
        <v>481</v>
      </c>
      <c r="B12" s="53">
        <v>874.83333333333303</v>
      </c>
      <c r="C12" s="53">
        <v>110.25</v>
      </c>
      <c r="D12" s="53">
        <v>26.25</v>
      </c>
      <c r="E12" s="53" t="s">
        <v>95</v>
      </c>
      <c r="F12" s="53">
        <v>367.58333333333297</v>
      </c>
      <c r="G12" s="53">
        <v>1379.9166666666699</v>
      </c>
      <c r="H12" s="37"/>
      <c r="L12" s="20"/>
      <c r="M12" s="20"/>
    </row>
    <row r="13" spans="1:13">
      <c r="A13" s="89" t="s">
        <v>482</v>
      </c>
      <c r="B13" s="53">
        <v>948</v>
      </c>
      <c r="C13" s="53">
        <v>233</v>
      </c>
      <c r="D13" s="53">
        <v>7.5454545454545503</v>
      </c>
      <c r="E13" s="53">
        <v>3.3636363636363602</v>
      </c>
      <c r="F13" s="53">
        <v>113</v>
      </c>
      <c r="G13" s="53">
        <v>1305</v>
      </c>
      <c r="H13" s="37"/>
      <c r="L13" s="20"/>
      <c r="M13" s="20"/>
    </row>
    <row r="14" spans="1:13">
      <c r="A14" s="89" t="s">
        <v>470</v>
      </c>
      <c r="B14" s="53">
        <v>10453.833333333299</v>
      </c>
      <c r="C14" s="53">
        <v>2490.5833333333298</v>
      </c>
      <c r="D14" s="53">
        <v>126.833333333333</v>
      </c>
      <c r="E14" s="53">
        <v>21.9166666666667</v>
      </c>
      <c r="F14" s="53">
        <v>1325.25</v>
      </c>
      <c r="G14" s="53">
        <v>14418.416666666701</v>
      </c>
      <c r="L14" s="20"/>
      <c r="M14" s="20"/>
    </row>
    <row r="15" spans="1:13">
      <c r="A15" s="219" t="s">
        <v>105</v>
      </c>
      <c r="B15" s="219"/>
      <c r="C15" s="219"/>
      <c r="D15" s="219"/>
      <c r="E15" s="219"/>
      <c r="F15" s="219"/>
      <c r="G15" s="219"/>
    </row>
    <row r="17" spans="2:7">
      <c r="B17" s="20"/>
      <c r="C17" s="20"/>
      <c r="D17" s="20"/>
      <c r="E17" s="20"/>
      <c r="F17" s="20"/>
      <c r="G17" s="20"/>
    </row>
  </sheetData>
  <mergeCells count="2">
    <mergeCell ref="A1:G1"/>
    <mergeCell ref="A15:G15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4472C4"/>
  </sheetPr>
  <dimension ref="A1:AMJ28"/>
  <sheetViews>
    <sheetView zoomScale="110" zoomScaleNormal="110" workbookViewId="0">
      <selection activeCell="E31" sqref="E31"/>
    </sheetView>
  </sheetViews>
  <sheetFormatPr baseColWidth="10" defaultColWidth="8.5703125" defaultRowHeight="12.75"/>
  <cols>
    <col min="1" max="1" width="73" style="1" customWidth="1"/>
    <col min="2" max="5" width="9.140625" style="1" customWidth="1"/>
    <col min="6" max="1024" width="8.5703125" style="1"/>
  </cols>
  <sheetData>
    <row r="1" spans="1:8" ht="11.25" customHeight="1">
      <c r="A1" s="226" t="s">
        <v>483</v>
      </c>
      <c r="B1" s="226"/>
      <c r="C1" s="226"/>
      <c r="D1" s="226"/>
      <c r="E1" s="226"/>
    </row>
    <row r="2" spans="1:8">
      <c r="A2" s="244"/>
      <c r="B2" s="229" t="s">
        <v>484</v>
      </c>
      <c r="C2" s="229"/>
      <c r="D2" s="229" t="s">
        <v>485</v>
      </c>
      <c r="E2" s="229"/>
    </row>
    <row r="3" spans="1:8" ht="22.5">
      <c r="A3" s="244"/>
      <c r="B3" s="25" t="s">
        <v>486</v>
      </c>
      <c r="C3" s="25" t="s">
        <v>487</v>
      </c>
      <c r="D3" s="25" t="s">
        <v>486</v>
      </c>
      <c r="E3" s="25" t="s">
        <v>487</v>
      </c>
    </row>
    <row r="4" spans="1:8">
      <c r="A4" s="160" t="s">
        <v>102</v>
      </c>
      <c r="B4" s="51">
        <v>77505.333333333299</v>
      </c>
      <c r="C4" s="68">
        <v>100</v>
      </c>
      <c r="D4" s="51">
        <v>62753.956666666701</v>
      </c>
      <c r="E4" s="68">
        <f t="shared" ref="E4:E27" si="0">D4/$D$4*100</f>
        <v>100</v>
      </c>
      <c r="G4" s="22"/>
    </row>
    <row r="5" spans="1:8">
      <c r="A5" s="35" t="s">
        <v>488</v>
      </c>
      <c r="B5" s="53">
        <v>217.333333333333</v>
      </c>
      <c r="C5" s="69">
        <v>0.28041081043885102</v>
      </c>
      <c r="D5" s="53">
        <v>215.70333333333301</v>
      </c>
      <c r="E5" s="69">
        <f t="shared" si="0"/>
        <v>0.34372865838419575</v>
      </c>
      <c r="G5" s="22"/>
      <c r="H5" s="22"/>
    </row>
    <row r="6" spans="1:8">
      <c r="A6" s="35" t="s">
        <v>489</v>
      </c>
      <c r="B6" s="53">
        <v>17.8333333333333</v>
      </c>
      <c r="C6" s="69">
        <v>2.3009169261470098E-2</v>
      </c>
      <c r="D6" s="53">
        <v>19.483333333333299</v>
      </c>
      <c r="E6" s="69">
        <f t="shared" si="0"/>
        <v>3.1047179123419876E-2</v>
      </c>
      <c r="G6" s="22"/>
      <c r="H6" s="22"/>
    </row>
    <row r="7" spans="1:8">
      <c r="A7" s="35" t="s">
        <v>490</v>
      </c>
      <c r="B7" s="53">
        <v>2504</v>
      </c>
      <c r="C7" s="69">
        <v>3.2307454110684901</v>
      </c>
      <c r="D7" s="53">
        <v>2451.98</v>
      </c>
      <c r="E7" s="69">
        <f t="shared" si="0"/>
        <v>3.907291476494946</v>
      </c>
      <c r="G7" s="22"/>
      <c r="H7" s="22"/>
    </row>
    <row r="8" spans="1:8">
      <c r="A8" s="35" t="s">
        <v>491</v>
      </c>
      <c r="B8" s="53">
        <v>25.8333333333333</v>
      </c>
      <c r="C8" s="69">
        <v>3.3331039584372703E-2</v>
      </c>
      <c r="D8" s="53">
        <v>18.566666666666698</v>
      </c>
      <c r="E8" s="69">
        <f t="shared" si="0"/>
        <v>2.9586447855851038E-2</v>
      </c>
      <c r="G8" s="22"/>
      <c r="H8" s="22"/>
    </row>
    <row r="9" spans="1:8">
      <c r="A9" s="35" t="s">
        <v>492</v>
      </c>
      <c r="B9" s="53">
        <v>224.666666666667</v>
      </c>
      <c r="C9" s="69">
        <v>0.289872524901513</v>
      </c>
      <c r="D9" s="53">
        <v>232.0275</v>
      </c>
      <c r="E9" s="69">
        <f t="shared" si="0"/>
        <v>0.3697416263845672</v>
      </c>
      <c r="G9" s="22"/>
      <c r="H9" s="22"/>
    </row>
    <row r="10" spans="1:8">
      <c r="A10" s="35" t="s">
        <v>120</v>
      </c>
      <c r="B10" s="53">
        <v>11462.083333333299</v>
      </c>
      <c r="C10" s="69">
        <v>14.7887672246211</v>
      </c>
      <c r="D10" s="53">
        <v>11351.801666666701</v>
      </c>
      <c r="E10" s="69">
        <f t="shared" si="0"/>
        <v>18.089379968445062</v>
      </c>
      <c r="G10" s="22"/>
      <c r="H10" s="22"/>
    </row>
    <row r="11" spans="1:8">
      <c r="A11" s="35" t="s">
        <v>493</v>
      </c>
      <c r="B11" s="53">
        <v>8281</v>
      </c>
      <c r="C11" s="69">
        <v>10.6844260179945</v>
      </c>
      <c r="D11" s="53">
        <v>7090.3649999999998</v>
      </c>
      <c r="E11" s="69">
        <f t="shared" si="0"/>
        <v>11.298674022519794</v>
      </c>
      <c r="G11" s="22"/>
      <c r="H11" s="22"/>
    </row>
    <row r="12" spans="1:8">
      <c r="A12" s="35" t="s">
        <v>494</v>
      </c>
      <c r="B12" s="53">
        <v>1972.5</v>
      </c>
      <c r="C12" s="69">
        <v>2.54498615149065</v>
      </c>
      <c r="D12" s="53">
        <v>1561.7633333333299</v>
      </c>
      <c r="E12" s="69">
        <f t="shared" si="0"/>
        <v>2.4887089456829403</v>
      </c>
      <c r="G12" s="22"/>
      <c r="H12" s="22"/>
    </row>
    <row r="13" spans="1:8">
      <c r="A13" s="35" t="s">
        <v>495</v>
      </c>
      <c r="B13" s="53">
        <v>27938.916666666701</v>
      </c>
      <c r="C13" s="69">
        <v>36.0477343494642</v>
      </c>
      <c r="D13" s="53">
        <v>17834.7833333333</v>
      </c>
      <c r="E13" s="69">
        <f t="shared" si="0"/>
        <v>28.420173453073566</v>
      </c>
      <c r="G13" s="22"/>
      <c r="H13" s="22"/>
    </row>
    <row r="14" spans="1:8">
      <c r="A14" s="35" t="s">
        <v>496</v>
      </c>
      <c r="B14" s="53">
        <v>883</v>
      </c>
      <c r="C14" s="69">
        <v>1.1392764368903701</v>
      </c>
      <c r="D14" s="53">
        <v>819.52916666666704</v>
      </c>
      <c r="E14" s="69">
        <f t="shared" si="0"/>
        <v>1.3059402310196959</v>
      </c>
      <c r="G14" s="22"/>
      <c r="H14" s="22"/>
    </row>
    <row r="15" spans="1:8">
      <c r="A15" s="35" t="s">
        <v>497</v>
      </c>
      <c r="B15" s="53">
        <v>217.25</v>
      </c>
      <c r="C15" s="69">
        <v>0.28030329095632101</v>
      </c>
      <c r="D15" s="53">
        <v>225.02</v>
      </c>
      <c r="E15" s="69">
        <f t="shared" si="0"/>
        <v>0.35857499981276064</v>
      </c>
      <c r="G15" s="22"/>
      <c r="H15" s="22"/>
    </row>
    <row r="16" spans="1:8">
      <c r="A16" s="35" t="s">
        <v>498</v>
      </c>
      <c r="B16" s="53">
        <v>1000.66666666667</v>
      </c>
      <c r="C16" s="69">
        <v>1.29109394622306</v>
      </c>
      <c r="D16" s="53">
        <v>928.20500000000004</v>
      </c>
      <c r="E16" s="69">
        <f t="shared" si="0"/>
        <v>1.4791178904150897</v>
      </c>
      <c r="G16" s="22"/>
      <c r="H16" s="22"/>
    </row>
    <row r="17" spans="1:8">
      <c r="A17" s="35" t="s">
        <v>499</v>
      </c>
      <c r="B17" s="53">
        <v>1456</v>
      </c>
      <c r="C17" s="69">
        <v>1.8785803987682601</v>
      </c>
      <c r="D17" s="53">
        <v>1502.09083333333</v>
      </c>
      <c r="E17" s="69">
        <f t="shared" si="0"/>
        <v>2.39361932397675</v>
      </c>
      <c r="G17" s="22"/>
      <c r="H17" s="22"/>
    </row>
    <row r="18" spans="1:8">
      <c r="A18" s="35" t="s">
        <v>500</v>
      </c>
      <c r="B18" s="53">
        <v>7510.5833333333303</v>
      </c>
      <c r="C18" s="69">
        <v>9.6904084020024399</v>
      </c>
      <c r="D18" s="53">
        <v>6039.55083333333</v>
      </c>
      <c r="E18" s="69">
        <f t="shared" si="0"/>
        <v>9.6241753574422599</v>
      </c>
      <c r="G18" s="22"/>
      <c r="H18" s="22"/>
    </row>
    <row r="19" spans="1:8">
      <c r="A19" s="35" t="s">
        <v>501</v>
      </c>
      <c r="B19" s="53">
        <v>274</v>
      </c>
      <c r="C19" s="69">
        <v>0.35352405855941099</v>
      </c>
      <c r="D19" s="53">
        <v>272.48666666666702</v>
      </c>
      <c r="E19" s="69">
        <f t="shared" si="0"/>
        <v>0.43421432072251309</v>
      </c>
      <c r="G19" s="22"/>
      <c r="H19" s="22"/>
    </row>
    <row r="20" spans="1:8">
      <c r="A20" s="35" t="s">
        <v>502</v>
      </c>
      <c r="B20" s="53">
        <v>1422.3333333333301</v>
      </c>
      <c r="C20" s="69">
        <v>1.83514252782604</v>
      </c>
      <c r="D20" s="53">
        <v>1377.11</v>
      </c>
      <c r="E20" s="69">
        <f t="shared" si="0"/>
        <v>2.1944592391438573</v>
      </c>
      <c r="G20" s="22"/>
      <c r="H20" s="22"/>
    </row>
    <row r="21" spans="1:8">
      <c r="A21" s="35" t="s">
        <v>503</v>
      </c>
      <c r="B21" s="53">
        <v>1978.0833333333301</v>
      </c>
      <c r="C21" s="69">
        <v>2.55218995682017</v>
      </c>
      <c r="D21" s="53">
        <v>2069.8933333333298</v>
      </c>
      <c r="E21" s="69">
        <f t="shared" si="0"/>
        <v>3.2984268136718211</v>
      </c>
      <c r="G21" s="22"/>
      <c r="H21" s="22"/>
    </row>
    <row r="22" spans="1:8">
      <c r="A22" s="35" t="s">
        <v>504</v>
      </c>
      <c r="B22" s="53">
        <v>2005.9166666666699</v>
      </c>
      <c r="C22" s="69">
        <v>2.58810146398528</v>
      </c>
      <c r="D22" s="53">
        <v>1306.3258333333299</v>
      </c>
      <c r="E22" s="69">
        <f t="shared" si="0"/>
        <v>2.0816628985996939</v>
      </c>
      <c r="G22" s="22"/>
      <c r="H22" s="22"/>
    </row>
    <row r="23" spans="1:8">
      <c r="A23" s="35" t="s">
        <v>505</v>
      </c>
      <c r="B23" s="53">
        <v>1830.3333333333301</v>
      </c>
      <c r="C23" s="69">
        <v>2.3615579142940701</v>
      </c>
      <c r="D23" s="53">
        <v>1322.56</v>
      </c>
      <c r="E23" s="69">
        <f t="shared" si="0"/>
        <v>2.1075324493483452</v>
      </c>
      <c r="G23" s="22"/>
      <c r="H23" s="22"/>
    </row>
    <row r="24" spans="1:8">
      <c r="A24" s="35" t="s">
        <v>506</v>
      </c>
      <c r="B24" s="53">
        <v>265.58333333333297</v>
      </c>
      <c r="C24" s="69">
        <v>0.34266459082385697</v>
      </c>
      <c r="D24" s="53">
        <v>265.90750000000003</v>
      </c>
      <c r="E24" s="69">
        <f t="shared" si="0"/>
        <v>0.42373025403391545</v>
      </c>
      <c r="G24" s="22"/>
      <c r="H24" s="22"/>
    </row>
    <row r="25" spans="1:8" ht="11.25" customHeight="1">
      <c r="A25" s="35" t="s">
        <v>507</v>
      </c>
      <c r="B25" s="53">
        <v>21.5833333333333</v>
      </c>
      <c r="C25" s="69">
        <v>2.7847545975330699E-2</v>
      </c>
      <c r="D25" s="53">
        <v>13.938333333333301</v>
      </c>
      <c r="E25" s="69">
        <f t="shared" si="0"/>
        <v>2.2211082892143734E-2</v>
      </c>
      <c r="G25" s="22"/>
      <c r="H25" s="22"/>
    </row>
    <row r="26" spans="1:8">
      <c r="A26" s="35" t="s">
        <v>508</v>
      </c>
      <c r="B26" s="53">
        <v>1355.25</v>
      </c>
      <c r="C26" s="69">
        <v>1.7485893443892</v>
      </c>
      <c r="D26" s="53">
        <v>1284.51583333333</v>
      </c>
      <c r="E26" s="69">
        <f t="shared" si="0"/>
        <v>2.0469081179316806</v>
      </c>
      <c r="G26" s="22"/>
      <c r="H26" s="22"/>
    </row>
    <row r="27" spans="1:8">
      <c r="A27" s="35" t="s">
        <v>509</v>
      </c>
      <c r="B27" s="53">
        <v>4640.5833333333303</v>
      </c>
      <c r="C27" s="69">
        <v>5.98743742366117</v>
      </c>
      <c r="D27" s="53">
        <v>4551.0616666666701</v>
      </c>
      <c r="E27" s="69">
        <f t="shared" si="0"/>
        <v>7.2522306296012058</v>
      </c>
      <c r="H27" s="22"/>
    </row>
    <row r="28" spans="1:8">
      <c r="A28" s="219" t="s">
        <v>105</v>
      </c>
      <c r="B28" s="219"/>
      <c r="C28" s="219"/>
      <c r="D28" s="219"/>
      <c r="E28" s="219"/>
    </row>
  </sheetData>
  <mergeCells count="5">
    <mergeCell ref="A1:E1"/>
    <mergeCell ref="A2:A3"/>
    <mergeCell ref="B2:C2"/>
    <mergeCell ref="D2:E2"/>
    <mergeCell ref="A28:E28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4472C4"/>
  </sheetPr>
  <dimension ref="A1:AMJ16"/>
  <sheetViews>
    <sheetView zoomScaleNormal="100" workbookViewId="0">
      <selection activeCell="M10" sqref="M10"/>
    </sheetView>
  </sheetViews>
  <sheetFormatPr baseColWidth="10" defaultColWidth="8.5703125" defaultRowHeight="12.75"/>
  <cols>
    <col min="1" max="1" width="8.5703125" style="1"/>
    <col min="2" max="2" width="10" style="1" customWidth="1"/>
    <col min="3" max="1024" width="8.5703125" style="1"/>
  </cols>
  <sheetData>
    <row r="1" spans="1:4">
      <c r="A1" s="1" t="s">
        <v>18</v>
      </c>
    </row>
    <row r="2" spans="1:4">
      <c r="B2" s="1" t="s">
        <v>161</v>
      </c>
      <c r="C2" s="1" t="s">
        <v>162</v>
      </c>
      <c r="D2" s="1" t="s">
        <v>102</v>
      </c>
    </row>
    <row r="3" spans="1:4">
      <c r="A3" s="1" t="s">
        <v>510</v>
      </c>
      <c r="B3" s="22">
        <v>38126</v>
      </c>
      <c r="C3" s="22">
        <v>36196</v>
      </c>
      <c r="D3" s="22">
        <f t="shared" ref="D3:D15" si="0">B3+C3</f>
        <v>74322</v>
      </c>
    </row>
    <row r="4" spans="1:4">
      <c r="A4" s="1" t="s">
        <v>511</v>
      </c>
      <c r="B4" s="22">
        <v>35434</v>
      </c>
      <c r="C4" s="22">
        <v>43817</v>
      </c>
      <c r="D4" s="22">
        <f t="shared" si="0"/>
        <v>79251</v>
      </c>
    </row>
    <row r="5" spans="1:4">
      <c r="A5" s="1" t="s">
        <v>138</v>
      </c>
      <c r="B5" s="22">
        <v>35630</v>
      </c>
      <c r="C5" s="22">
        <v>41357</v>
      </c>
      <c r="D5" s="22">
        <f t="shared" si="0"/>
        <v>76987</v>
      </c>
    </row>
    <row r="6" spans="1:4">
      <c r="A6" s="1" t="s">
        <v>512</v>
      </c>
      <c r="B6" s="22">
        <v>38908</v>
      </c>
      <c r="C6" s="22">
        <v>45262</v>
      </c>
      <c r="D6" s="22">
        <f t="shared" si="0"/>
        <v>84170</v>
      </c>
    </row>
    <row r="7" spans="1:4">
      <c r="A7" s="1" t="s">
        <v>140</v>
      </c>
      <c r="B7" s="22">
        <v>41603</v>
      </c>
      <c r="C7" s="22">
        <v>49010</v>
      </c>
      <c r="D7" s="22">
        <f t="shared" si="0"/>
        <v>90613</v>
      </c>
    </row>
    <row r="8" spans="1:4">
      <c r="A8" s="1" t="s">
        <v>141</v>
      </c>
      <c r="B8" s="22">
        <v>42008</v>
      </c>
      <c r="C8" s="22">
        <v>50492</v>
      </c>
      <c r="D8" s="22">
        <f t="shared" si="0"/>
        <v>92500</v>
      </c>
    </row>
    <row r="9" spans="1:4">
      <c r="A9" s="1" t="s">
        <v>513</v>
      </c>
      <c r="B9" s="22">
        <v>45428</v>
      </c>
      <c r="C9" s="22">
        <v>53307</v>
      </c>
      <c r="D9" s="22">
        <f t="shared" si="0"/>
        <v>98735</v>
      </c>
    </row>
    <row r="10" spans="1:4">
      <c r="A10" s="1" t="s">
        <v>514</v>
      </c>
      <c r="B10" s="22">
        <v>44583</v>
      </c>
      <c r="C10" s="22">
        <v>52474</v>
      </c>
      <c r="D10" s="22">
        <f t="shared" si="0"/>
        <v>97057</v>
      </c>
    </row>
    <row r="11" spans="1:4">
      <c r="A11" s="1" t="s">
        <v>515</v>
      </c>
      <c r="B11" s="22">
        <v>41524</v>
      </c>
      <c r="C11" s="22">
        <v>49788</v>
      </c>
      <c r="D11" s="22">
        <f t="shared" si="0"/>
        <v>91312</v>
      </c>
    </row>
    <row r="12" spans="1:4">
      <c r="A12" s="1" t="s">
        <v>516</v>
      </c>
      <c r="B12" s="22">
        <v>34408</v>
      </c>
      <c r="C12" s="22">
        <v>41371</v>
      </c>
      <c r="D12" s="22">
        <f t="shared" si="0"/>
        <v>75779</v>
      </c>
    </row>
    <row r="13" spans="1:4">
      <c r="A13" s="1" t="s">
        <v>517</v>
      </c>
      <c r="B13" s="22">
        <v>32374</v>
      </c>
      <c r="C13" s="22">
        <v>39827</v>
      </c>
      <c r="D13" s="22">
        <f t="shared" si="0"/>
        <v>72201</v>
      </c>
    </row>
    <row r="14" spans="1:4">
      <c r="A14" s="1" t="s">
        <v>518</v>
      </c>
      <c r="B14" s="22">
        <v>31741</v>
      </c>
      <c r="C14" s="22">
        <v>38713</v>
      </c>
      <c r="D14" s="22">
        <f t="shared" si="0"/>
        <v>70454</v>
      </c>
    </row>
    <row r="15" spans="1:4">
      <c r="A15" s="1" t="s">
        <v>485</v>
      </c>
      <c r="B15" s="22">
        <f>AVERAGE(B3:B14)</f>
        <v>38480.583333333336</v>
      </c>
      <c r="C15" s="22">
        <f>AVERAGE(C3:C14)</f>
        <v>45134.5</v>
      </c>
      <c r="D15" s="22">
        <f t="shared" si="0"/>
        <v>83615.083333333343</v>
      </c>
    </row>
    <row r="16" spans="1:4">
      <c r="A16" s="161" t="s">
        <v>105</v>
      </c>
    </row>
  </sheetData>
  <printOptions horizontalCentered="1"/>
  <pageMargins left="0.82708333333333295" right="0.82708333333333295" top="0.74791666666666701" bottom="0.74791666666666701" header="0.51180555555555496" footer="0.51180555555555496"/>
  <pageSetup paperSize="9"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4472C4"/>
  </sheetPr>
  <dimension ref="A1:AMJ31"/>
  <sheetViews>
    <sheetView zoomScaleNormal="100" workbookViewId="0">
      <selection activeCell="A30" sqref="A30"/>
    </sheetView>
  </sheetViews>
  <sheetFormatPr baseColWidth="10" defaultColWidth="8.5703125" defaultRowHeight="12.75"/>
  <cols>
    <col min="1" max="1" width="24.85546875" style="128" customWidth="1"/>
    <col min="2" max="9" width="8.5703125" style="128"/>
    <col min="10" max="24" width="11.5703125" style="128" hidden="1" customWidth="1"/>
    <col min="25" max="1024" width="8.5703125" style="128"/>
  </cols>
  <sheetData>
    <row r="1" spans="1:23" ht="11.25" customHeight="1">
      <c r="A1" s="162" t="s">
        <v>519</v>
      </c>
    </row>
    <row r="2" spans="1:23">
      <c r="B2" s="128" t="s">
        <v>114</v>
      </c>
      <c r="C2" s="128" t="s">
        <v>113</v>
      </c>
    </row>
    <row r="3" spans="1:23">
      <c r="A3" s="128" t="s">
        <v>520</v>
      </c>
      <c r="B3" s="163">
        <v>0.12153901474289799</v>
      </c>
      <c r="C3" s="163">
        <v>0.15032679738562099</v>
      </c>
    </row>
    <row r="4" spans="1:23" ht="11.25" customHeight="1">
      <c r="A4" s="128" t="s">
        <v>521</v>
      </c>
      <c r="B4" s="163">
        <v>0.11335578002244701</v>
      </c>
      <c r="C4" s="163">
        <v>8.8082901554404097E-2</v>
      </c>
    </row>
    <row r="5" spans="1:23">
      <c r="A5" s="128" t="s">
        <v>522</v>
      </c>
      <c r="B5" s="163">
        <v>0.224050771419192</v>
      </c>
      <c r="C5" s="163">
        <v>0.22470588235294101</v>
      </c>
    </row>
    <row r="6" spans="1:23">
      <c r="A6" s="128" t="s">
        <v>523</v>
      </c>
      <c r="B6" s="163">
        <v>0.54414780794783202</v>
      </c>
      <c r="C6" s="163">
        <v>0.57482258562172195</v>
      </c>
    </row>
    <row r="7" spans="1:23">
      <c r="A7" s="128" t="s">
        <v>524</v>
      </c>
      <c r="B7" s="163">
        <v>0.56559479187216399</v>
      </c>
      <c r="C7" s="164">
        <v>0.69115890083632003</v>
      </c>
      <c r="J7" s="128" t="s">
        <v>525</v>
      </c>
    </row>
    <row r="8" spans="1:23" ht="15">
      <c r="A8" s="128" t="s">
        <v>526</v>
      </c>
      <c r="B8" s="163">
        <v>0.729186781698695</v>
      </c>
      <c r="C8" s="163">
        <v>0.72961816305469596</v>
      </c>
      <c r="J8" s="165"/>
      <c r="K8" s="166" t="s">
        <v>527</v>
      </c>
      <c r="L8" s="166" t="s">
        <v>528</v>
      </c>
      <c r="M8" s="166" t="s">
        <v>529</v>
      </c>
      <c r="Q8" s="167"/>
      <c r="R8" s="168" t="s">
        <v>527</v>
      </c>
      <c r="S8" s="168" t="s">
        <v>528</v>
      </c>
      <c r="T8" s="168" t="s">
        <v>529</v>
      </c>
    </row>
    <row r="9" spans="1:23">
      <c r="A9" s="128" t="s">
        <v>530</v>
      </c>
      <c r="B9" s="163">
        <v>0.78527542971556796</v>
      </c>
      <c r="C9" s="163">
        <v>0.78760162601626005</v>
      </c>
      <c r="J9" s="169" t="s">
        <v>531</v>
      </c>
      <c r="K9" s="169"/>
      <c r="L9" s="169"/>
      <c r="M9" s="169"/>
      <c r="Q9" s="245" t="s">
        <v>532</v>
      </c>
      <c r="R9" s="245"/>
      <c r="S9" s="245"/>
      <c r="T9" s="245"/>
    </row>
    <row r="10" spans="1:23">
      <c r="J10" s="166" t="s">
        <v>533</v>
      </c>
      <c r="K10" s="170">
        <v>629.9</v>
      </c>
      <c r="L10" s="170">
        <v>337.1</v>
      </c>
      <c r="M10" s="170">
        <v>292.8</v>
      </c>
      <c r="Q10" s="168" t="s">
        <v>533</v>
      </c>
      <c r="R10" s="171">
        <v>22733.3</v>
      </c>
      <c r="S10" s="171">
        <v>12108.9</v>
      </c>
      <c r="T10" s="171">
        <v>10624.4</v>
      </c>
    </row>
    <row r="11" spans="1:23">
      <c r="J11" s="166" t="s">
        <v>534</v>
      </c>
      <c r="K11" s="170">
        <v>2.2999999999999998</v>
      </c>
      <c r="L11" s="170">
        <v>1.9</v>
      </c>
      <c r="M11" s="170">
        <v>0.4</v>
      </c>
      <c r="N11" s="172">
        <f t="shared" ref="N11:P17" si="0">K11/K23</f>
        <v>0.15032679738562091</v>
      </c>
      <c r="O11" s="172">
        <f t="shared" si="0"/>
        <v>0.30645161290322576</v>
      </c>
      <c r="P11" s="172">
        <f t="shared" si="0"/>
        <v>4.4444444444444446E-2</v>
      </c>
      <c r="Q11" s="168" t="s">
        <v>534</v>
      </c>
      <c r="R11" s="171">
        <v>67.599999999999994</v>
      </c>
      <c r="S11" s="171">
        <v>35.5</v>
      </c>
      <c r="T11" s="171">
        <v>32.1</v>
      </c>
      <c r="U11" s="172">
        <f t="shared" ref="U11:W17" si="1">R11/R23</f>
        <v>0.12153901474289822</v>
      </c>
      <c r="V11" s="172">
        <f t="shared" si="1"/>
        <v>0.18923240938166311</v>
      </c>
      <c r="W11" s="172">
        <f t="shared" si="1"/>
        <v>8.7086272381985894E-2</v>
      </c>
    </row>
    <row r="12" spans="1:23">
      <c r="J12" s="166" t="s">
        <v>535</v>
      </c>
      <c r="K12" s="170">
        <v>3.4</v>
      </c>
      <c r="L12" s="170">
        <v>2.4</v>
      </c>
      <c r="M12" s="170">
        <v>1</v>
      </c>
      <c r="N12" s="172">
        <f t="shared" si="0"/>
        <v>8.8082901554404139E-2</v>
      </c>
      <c r="O12" s="172">
        <f t="shared" si="0"/>
        <v>0.16783216783216781</v>
      </c>
      <c r="P12" s="172">
        <f t="shared" si="0"/>
        <v>4.1322314049586778E-2</v>
      </c>
      <c r="Q12" s="168" t="s">
        <v>535</v>
      </c>
      <c r="R12" s="171">
        <v>212.1</v>
      </c>
      <c r="S12" s="171">
        <v>136.6</v>
      </c>
      <c r="T12" s="171">
        <v>75.400000000000006</v>
      </c>
      <c r="U12" s="172">
        <f t="shared" si="1"/>
        <v>0.11335578002244669</v>
      </c>
      <c r="V12" s="172">
        <f t="shared" si="1"/>
        <v>0.1784920946034235</v>
      </c>
      <c r="W12" s="172">
        <f t="shared" si="1"/>
        <v>6.8185928739374221E-2</v>
      </c>
    </row>
    <row r="13" spans="1:23">
      <c r="J13" s="166" t="s">
        <v>536</v>
      </c>
      <c r="K13" s="170">
        <v>19.100000000000001</v>
      </c>
      <c r="L13" s="170">
        <v>11.3</v>
      </c>
      <c r="M13" s="170">
        <v>7.8</v>
      </c>
      <c r="N13" s="172">
        <f t="shared" si="0"/>
        <v>0.2247058823529412</v>
      </c>
      <c r="O13" s="172">
        <f t="shared" si="0"/>
        <v>0.31129476584022042</v>
      </c>
      <c r="P13" s="172">
        <f t="shared" si="0"/>
        <v>0.1598360655737705</v>
      </c>
      <c r="Q13" s="168" t="s">
        <v>536</v>
      </c>
      <c r="R13" s="171">
        <v>1023.8</v>
      </c>
      <c r="S13" s="171">
        <v>616.79999999999995</v>
      </c>
      <c r="T13" s="171">
        <v>407</v>
      </c>
      <c r="U13" s="172">
        <f t="shared" si="1"/>
        <v>0.22405077141919247</v>
      </c>
      <c r="V13" s="172">
        <f t="shared" si="1"/>
        <v>0.30173172879366006</v>
      </c>
      <c r="W13" s="172">
        <f t="shared" si="1"/>
        <v>0.16116897002336356</v>
      </c>
    </row>
    <row r="14" spans="1:23" ht="11.25" customHeight="1">
      <c r="J14" s="166" t="s">
        <v>537</v>
      </c>
      <c r="K14" s="170">
        <v>186.3</v>
      </c>
      <c r="L14" s="170">
        <v>117.7</v>
      </c>
      <c r="M14" s="170">
        <v>68.599999999999994</v>
      </c>
      <c r="N14" s="172">
        <f t="shared" si="0"/>
        <v>0.57482258562172173</v>
      </c>
      <c r="O14" s="172">
        <f t="shared" si="0"/>
        <v>0.63863266413456321</v>
      </c>
      <c r="P14" s="172">
        <f t="shared" si="0"/>
        <v>0.49070100143061507</v>
      </c>
      <c r="Q14" s="168" t="s">
        <v>537</v>
      </c>
      <c r="R14" s="171">
        <v>6208.4</v>
      </c>
      <c r="S14" s="171">
        <v>3801.1</v>
      </c>
      <c r="T14" s="171">
        <v>2407.3000000000002</v>
      </c>
      <c r="U14" s="172">
        <f t="shared" si="1"/>
        <v>0.54414780794783246</v>
      </c>
      <c r="V14" s="172">
        <f t="shared" si="1"/>
        <v>0.62574697505967569</v>
      </c>
      <c r="W14" s="172">
        <f t="shared" si="1"/>
        <v>0.45123619936643616</v>
      </c>
    </row>
    <row r="15" spans="1:23">
      <c r="J15" s="166" t="s">
        <v>538</v>
      </c>
      <c r="K15" s="170">
        <v>115.7</v>
      </c>
      <c r="L15" s="170">
        <v>55.9</v>
      </c>
      <c r="M15" s="170">
        <v>59.8</v>
      </c>
      <c r="N15" s="172">
        <f t="shared" si="0"/>
        <v>0.69115890083632014</v>
      </c>
      <c r="O15" s="172">
        <f t="shared" si="0"/>
        <v>0.70580808080808077</v>
      </c>
      <c r="P15" s="172">
        <f t="shared" si="0"/>
        <v>0.67800453514739223</v>
      </c>
      <c r="Q15" s="168" t="s">
        <v>538</v>
      </c>
      <c r="R15" s="171">
        <v>3153.7</v>
      </c>
      <c r="S15" s="171">
        <v>1669.9</v>
      </c>
      <c r="T15" s="171">
        <v>1483.8</v>
      </c>
      <c r="U15" s="172">
        <f t="shared" si="1"/>
        <v>0.5655947918721641</v>
      </c>
      <c r="V15" s="172">
        <f t="shared" si="1"/>
        <v>0.60752355659038826</v>
      </c>
      <c r="W15" s="172">
        <f t="shared" si="1"/>
        <v>0.52483022071307306</v>
      </c>
    </row>
    <row r="16" spans="1:23">
      <c r="J16" s="166" t="s">
        <v>539</v>
      </c>
      <c r="K16" s="170">
        <v>70.7</v>
      </c>
      <c r="L16" s="170">
        <v>37.4</v>
      </c>
      <c r="M16" s="170">
        <v>33.299999999999997</v>
      </c>
      <c r="N16" s="172">
        <f t="shared" si="0"/>
        <v>0.72961816305469551</v>
      </c>
      <c r="O16" s="172">
        <f t="shared" si="0"/>
        <v>0.77113402061855663</v>
      </c>
      <c r="P16" s="172">
        <f t="shared" si="0"/>
        <v>0.68944099378881984</v>
      </c>
      <c r="Q16" s="168" t="s">
        <v>539</v>
      </c>
      <c r="R16" s="171">
        <v>2341.1999999999998</v>
      </c>
      <c r="S16" s="171">
        <v>1233.0999999999999</v>
      </c>
      <c r="T16" s="171">
        <v>1108.0999999999999</v>
      </c>
      <c r="U16" s="172">
        <f t="shared" si="1"/>
        <v>0.729186781698695</v>
      </c>
      <c r="V16" s="172">
        <f t="shared" si="1"/>
        <v>0.78501400560224088</v>
      </c>
      <c r="W16" s="172">
        <f t="shared" si="1"/>
        <v>0.675711933654491</v>
      </c>
    </row>
    <row r="17" spans="2:23">
      <c r="J17" s="166" t="s">
        <v>540</v>
      </c>
      <c r="K17" s="170">
        <v>232.5</v>
      </c>
      <c r="L17" s="170">
        <v>110.5</v>
      </c>
      <c r="M17" s="170">
        <v>121.9</v>
      </c>
      <c r="N17" s="172">
        <f t="shared" si="0"/>
        <v>0.78760162601626016</v>
      </c>
      <c r="O17" s="172">
        <f t="shared" si="0"/>
        <v>0.79496402877697847</v>
      </c>
      <c r="P17" s="172">
        <f t="shared" si="0"/>
        <v>0.78040973111395651</v>
      </c>
      <c r="Q17" s="168" t="s">
        <v>540</v>
      </c>
      <c r="R17" s="171">
        <v>9726.5</v>
      </c>
      <c r="S17" s="171">
        <v>4615.8999999999996</v>
      </c>
      <c r="T17" s="171">
        <v>5110.6000000000004</v>
      </c>
      <c r="U17" s="172">
        <f t="shared" si="1"/>
        <v>0.78527542971556819</v>
      </c>
      <c r="V17" s="172">
        <f t="shared" si="1"/>
        <v>0.78892136252542344</v>
      </c>
      <c r="W17" s="172">
        <f t="shared" si="1"/>
        <v>0.78201126208838301</v>
      </c>
    </row>
    <row r="18" spans="2:23" ht="11.25" customHeight="1"/>
    <row r="19" spans="2:23">
      <c r="J19" s="128" t="s">
        <v>541</v>
      </c>
    </row>
    <row r="20" spans="2:23" ht="15">
      <c r="J20" s="167"/>
      <c r="K20" s="168" t="s">
        <v>527</v>
      </c>
      <c r="L20" s="168" t="s">
        <v>528</v>
      </c>
      <c r="M20" s="168" t="s">
        <v>529</v>
      </c>
      <c r="Q20" s="167"/>
      <c r="R20" s="168" t="s">
        <v>527</v>
      </c>
      <c r="S20" s="168" t="s">
        <v>528</v>
      </c>
      <c r="T20" s="168" t="s">
        <v>529</v>
      </c>
    </row>
    <row r="21" spans="2:23" ht="13.35" customHeight="1">
      <c r="J21" s="245" t="s">
        <v>531</v>
      </c>
      <c r="K21" s="245"/>
      <c r="L21" s="245"/>
      <c r="M21" s="245"/>
      <c r="Q21" s="245" t="s">
        <v>532</v>
      </c>
      <c r="R21" s="245"/>
      <c r="S21" s="245"/>
      <c r="T21" s="245"/>
    </row>
    <row r="22" spans="2:23">
      <c r="J22" s="168" t="s">
        <v>533</v>
      </c>
      <c r="K22" s="171">
        <v>1022.4</v>
      </c>
      <c r="L22" s="171">
        <v>507.9</v>
      </c>
      <c r="M22" s="171">
        <v>514.5</v>
      </c>
      <c r="Q22" s="168" t="s">
        <v>533</v>
      </c>
      <c r="R22" s="171">
        <v>39578.800000000003</v>
      </c>
      <c r="S22" s="171">
        <v>19241.900000000001</v>
      </c>
      <c r="T22" s="171">
        <v>20336.900000000001</v>
      </c>
    </row>
    <row r="23" spans="2:23">
      <c r="J23" s="168" t="s">
        <v>534</v>
      </c>
      <c r="K23" s="171">
        <v>15.3</v>
      </c>
      <c r="L23" s="171">
        <v>6.2</v>
      </c>
      <c r="M23" s="171">
        <v>9</v>
      </c>
      <c r="Q23" s="168" t="s">
        <v>534</v>
      </c>
      <c r="R23" s="171">
        <v>556.20000000000005</v>
      </c>
      <c r="S23" s="171">
        <v>187.6</v>
      </c>
      <c r="T23" s="171">
        <v>368.6</v>
      </c>
    </row>
    <row r="24" spans="2:23">
      <c r="J24" s="168" t="s">
        <v>535</v>
      </c>
      <c r="K24" s="171">
        <v>38.6</v>
      </c>
      <c r="L24" s="171">
        <v>14.3</v>
      </c>
      <c r="M24" s="171">
        <v>24.2</v>
      </c>
      <c r="Q24" s="168" t="s">
        <v>535</v>
      </c>
      <c r="R24" s="171">
        <v>1871.1</v>
      </c>
      <c r="S24" s="171">
        <v>765.3</v>
      </c>
      <c r="T24" s="171">
        <v>1105.8</v>
      </c>
    </row>
    <row r="25" spans="2:23">
      <c r="J25" s="168" t="s">
        <v>536</v>
      </c>
      <c r="K25" s="171">
        <v>85</v>
      </c>
      <c r="L25" s="171">
        <v>36.299999999999997</v>
      </c>
      <c r="M25" s="171">
        <v>48.8</v>
      </c>
      <c r="Q25" s="168" t="s">
        <v>536</v>
      </c>
      <c r="R25" s="171">
        <v>4569.5</v>
      </c>
      <c r="S25" s="171">
        <v>2044.2</v>
      </c>
      <c r="T25" s="171">
        <v>2525.3000000000002</v>
      </c>
    </row>
    <row r="26" spans="2:23">
      <c r="J26" s="168" t="s">
        <v>537</v>
      </c>
      <c r="K26" s="171">
        <v>324.10000000000002</v>
      </c>
      <c r="L26" s="171">
        <v>184.3</v>
      </c>
      <c r="M26" s="171">
        <v>139.80000000000001</v>
      </c>
      <c r="Q26" s="168" t="s">
        <v>537</v>
      </c>
      <c r="R26" s="171">
        <v>11409.4</v>
      </c>
      <c r="S26" s="171">
        <v>6074.5</v>
      </c>
      <c r="T26" s="171">
        <v>5334.9</v>
      </c>
    </row>
    <row r="27" spans="2:23">
      <c r="J27" s="168" t="s">
        <v>538</v>
      </c>
      <c r="K27" s="171">
        <v>167.4</v>
      </c>
      <c r="L27" s="171">
        <v>79.2</v>
      </c>
      <c r="M27" s="171">
        <v>88.2</v>
      </c>
      <c r="Q27" s="168" t="s">
        <v>538</v>
      </c>
      <c r="R27" s="171">
        <v>5575.9</v>
      </c>
      <c r="S27" s="171">
        <v>2748.7</v>
      </c>
      <c r="T27" s="171">
        <v>2827.2</v>
      </c>
    </row>
    <row r="28" spans="2:23">
      <c r="J28" s="168" t="s">
        <v>539</v>
      </c>
      <c r="K28" s="171">
        <v>96.9</v>
      </c>
      <c r="L28" s="171">
        <v>48.5</v>
      </c>
      <c r="M28" s="171">
        <v>48.3</v>
      </c>
      <c r="Q28" s="168" t="s">
        <v>539</v>
      </c>
      <c r="R28" s="171">
        <v>3210.7</v>
      </c>
      <c r="S28" s="171">
        <v>1570.8</v>
      </c>
      <c r="T28" s="171">
        <v>1639.9</v>
      </c>
    </row>
    <row r="29" spans="2:23">
      <c r="J29" s="168" t="s">
        <v>540</v>
      </c>
      <c r="K29" s="171">
        <v>295.2</v>
      </c>
      <c r="L29" s="171">
        <v>139</v>
      </c>
      <c r="M29" s="171">
        <v>156.19999999999999</v>
      </c>
      <c r="Q29" s="168" t="s">
        <v>540</v>
      </c>
      <c r="R29" s="171">
        <v>12386.1</v>
      </c>
      <c r="S29" s="171">
        <v>5850.9</v>
      </c>
      <c r="T29" s="171">
        <v>6535.2</v>
      </c>
    </row>
    <row r="31" spans="2:23">
      <c r="B31" s="173" t="s">
        <v>542</v>
      </c>
    </row>
  </sheetData>
  <mergeCells count="3">
    <mergeCell ref="Q9:T9"/>
    <mergeCell ref="J21:M21"/>
    <mergeCell ref="Q21:T21"/>
  </mergeCells>
  <printOptions horizontalCentered="1"/>
  <pageMargins left="0.74791666666666701" right="0.74791666666666701" top="0.98402777777777795" bottom="0.98402777777777795" header="0.51180555555555496" footer="0.51180555555555496"/>
  <pageSetup paperSize="9"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4472C4"/>
  </sheetPr>
  <dimension ref="A1:AMJ33"/>
  <sheetViews>
    <sheetView zoomScaleNormal="100" workbookViewId="0">
      <selection activeCell="M17" sqref="M17"/>
    </sheetView>
  </sheetViews>
  <sheetFormatPr baseColWidth="10" defaultColWidth="8.5703125" defaultRowHeight="12.75"/>
  <cols>
    <col min="1" max="1" width="25.85546875" style="128" customWidth="1"/>
    <col min="2" max="1024" width="8.5703125" style="128"/>
  </cols>
  <sheetData>
    <row r="1" spans="1:3" ht="11.25" customHeight="1">
      <c r="A1" s="162" t="s">
        <v>543</v>
      </c>
    </row>
    <row r="2" spans="1:3">
      <c r="B2" s="128" t="s">
        <v>114</v>
      </c>
      <c r="C2" s="128" t="s">
        <v>113</v>
      </c>
    </row>
    <row r="3" spans="1:3">
      <c r="A3" s="128" t="s">
        <v>520</v>
      </c>
      <c r="B3" s="163">
        <v>0.189232409381663</v>
      </c>
      <c r="C3" s="163">
        <v>0.30645161290322598</v>
      </c>
    </row>
    <row r="4" spans="1:3" ht="11.25" customHeight="1">
      <c r="A4" s="128" t="s">
        <v>521</v>
      </c>
      <c r="B4" s="163">
        <v>0.178492094603423</v>
      </c>
      <c r="C4" s="163">
        <v>0.16783216783216801</v>
      </c>
    </row>
    <row r="5" spans="1:3">
      <c r="A5" s="128" t="s">
        <v>522</v>
      </c>
      <c r="B5" s="163">
        <v>0.30173172879366</v>
      </c>
      <c r="C5" s="163">
        <v>0.31129476584021998</v>
      </c>
    </row>
    <row r="6" spans="1:3">
      <c r="A6" s="128" t="s">
        <v>523</v>
      </c>
      <c r="B6" s="163">
        <v>0.62574697505967602</v>
      </c>
      <c r="C6" s="163">
        <v>0.63863266413456299</v>
      </c>
    </row>
    <row r="7" spans="1:3">
      <c r="A7" s="128" t="s">
        <v>524</v>
      </c>
      <c r="B7" s="163">
        <v>0.60752355659038804</v>
      </c>
      <c r="C7" s="164">
        <v>0.705808080808081</v>
      </c>
    </row>
    <row r="8" spans="1:3">
      <c r="A8" s="128" t="s">
        <v>526</v>
      </c>
      <c r="B8" s="163">
        <v>0.78501400560224099</v>
      </c>
      <c r="C8" s="163">
        <v>0.77113402061855696</v>
      </c>
    </row>
    <row r="9" spans="1:3">
      <c r="A9" s="128" t="s">
        <v>530</v>
      </c>
      <c r="B9" s="163">
        <v>0.788921362525423</v>
      </c>
      <c r="C9" s="163">
        <v>0.79496402877697803</v>
      </c>
    </row>
    <row r="12" spans="1:3" ht="12" customHeight="1"/>
    <row r="21" ht="11.25" customHeight="1"/>
    <row r="25" ht="11.25" customHeight="1"/>
    <row r="33" spans="2:2" ht="12" customHeight="1">
      <c r="B33" s="173" t="s">
        <v>542</v>
      </c>
    </row>
  </sheetData>
  <printOptions horizontalCentered="1"/>
  <pageMargins left="0.74791666666666701" right="0.74791666666666701" top="0.98402777777777795" bottom="0.98402777777777795" header="0.51180555555555496" footer="0.51180555555555496"/>
  <pageSetup paperSize="9"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4472C4"/>
  </sheetPr>
  <dimension ref="A1:AMJ34"/>
  <sheetViews>
    <sheetView zoomScaleNormal="100" workbookViewId="0">
      <selection activeCell="J19" sqref="J19"/>
    </sheetView>
  </sheetViews>
  <sheetFormatPr baseColWidth="10" defaultColWidth="8.5703125" defaultRowHeight="12.75"/>
  <cols>
    <col min="1" max="1" width="35" style="128" customWidth="1"/>
    <col min="2" max="1024" width="8.5703125" style="128"/>
  </cols>
  <sheetData>
    <row r="1" spans="1:3">
      <c r="A1" s="162" t="s">
        <v>544</v>
      </c>
    </row>
    <row r="3" spans="1:3">
      <c r="B3" s="128" t="s">
        <v>114</v>
      </c>
      <c r="C3" s="128" t="s">
        <v>113</v>
      </c>
    </row>
    <row r="4" spans="1:3">
      <c r="A4" s="128" t="s">
        <v>545</v>
      </c>
      <c r="B4" s="163">
        <v>8.7086272381985894E-2</v>
      </c>
      <c r="C4" s="163">
        <v>4.4444444444444398E-2</v>
      </c>
    </row>
    <row r="5" spans="1:3">
      <c r="A5" s="128" t="s">
        <v>521</v>
      </c>
      <c r="B5" s="163">
        <v>6.8185928739374194E-2</v>
      </c>
      <c r="C5" s="163">
        <v>4.1322314049586799E-2</v>
      </c>
    </row>
    <row r="6" spans="1:3">
      <c r="A6" s="128" t="s">
        <v>522</v>
      </c>
      <c r="B6" s="163">
        <v>0.161168970023364</v>
      </c>
      <c r="C6" s="163">
        <v>0.159836065573771</v>
      </c>
    </row>
    <row r="7" spans="1:3">
      <c r="A7" s="128" t="s">
        <v>523</v>
      </c>
      <c r="B7" s="163">
        <v>0.451236199366436</v>
      </c>
      <c r="C7" s="163">
        <v>0.49070100143061501</v>
      </c>
    </row>
    <row r="8" spans="1:3">
      <c r="A8" s="128" t="s">
        <v>524</v>
      </c>
      <c r="B8" s="163">
        <v>0.52483022071307295</v>
      </c>
      <c r="C8" s="164">
        <v>0.67800453514739201</v>
      </c>
    </row>
    <row r="9" spans="1:3">
      <c r="A9" s="128" t="s">
        <v>526</v>
      </c>
      <c r="B9" s="163">
        <v>0.675711933654491</v>
      </c>
      <c r="C9" s="163">
        <v>0.68944099378881996</v>
      </c>
    </row>
    <row r="10" spans="1:3">
      <c r="A10" s="128" t="s">
        <v>530</v>
      </c>
      <c r="B10" s="163">
        <v>0.78201126208838301</v>
      </c>
      <c r="C10" s="163">
        <v>0.78040973111395595</v>
      </c>
    </row>
    <row r="34" spans="2:2">
      <c r="B34" s="173" t="s">
        <v>542</v>
      </c>
    </row>
  </sheetData>
  <printOptions horizontalCentered="1"/>
  <pageMargins left="0.74791666666666701" right="0.74791666666666701" top="0.98402777777777795" bottom="0.98402777777777795" header="0.51180555555555496" footer="0.51180555555555496"/>
  <pageSetup paperSize="9"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4472C4"/>
  </sheetPr>
  <dimension ref="A1:AMG25"/>
  <sheetViews>
    <sheetView zoomScaleNormal="100" workbookViewId="0">
      <selection activeCell="M6" sqref="M6"/>
    </sheetView>
  </sheetViews>
  <sheetFormatPr baseColWidth="10" defaultColWidth="8.5703125" defaultRowHeight="12.75"/>
  <cols>
    <col min="1" max="1" width="11.85546875" style="1" customWidth="1"/>
    <col min="2" max="1021" width="8.5703125" style="1"/>
    <col min="1022" max="1024" width="8.85546875" customWidth="1"/>
  </cols>
  <sheetData>
    <row r="1" spans="1:18">
      <c r="A1" s="74" t="s">
        <v>546</v>
      </c>
    </row>
    <row r="3" spans="1:18">
      <c r="B3" s="1" t="s">
        <v>104</v>
      </c>
      <c r="C3" s="1" t="s">
        <v>103</v>
      </c>
      <c r="O3" s="1" t="s">
        <v>547</v>
      </c>
      <c r="P3" s="1" t="s">
        <v>548</v>
      </c>
    </row>
    <row r="4" spans="1:18">
      <c r="A4" s="94" t="s">
        <v>114</v>
      </c>
      <c r="B4" s="87">
        <v>17.43</v>
      </c>
      <c r="C4" s="87">
        <v>13.87</v>
      </c>
      <c r="D4" s="87">
        <f t="shared" ref="D4:D23" si="0">B4-C4</f>
        <v>3.5600000000000005</v>
      </c>
      <c r="O4" s="1" t="s">
        <v>547</v>
      </c>
      <c r="P4" s="1" t="s">
        <v>527</v>
      </c>
      <c r="Q4" s="1" t="s">
        <v>528</v>
      </c>
      <c r="R4" s="1" t="s">
        <v>529</v>
      </c>
    </row>
    <row r="5" spans="1:18">
      <c r="A5" s="94" t="s">
        <v>215</v>
      </c>
      <c r="B5" s="87">
        <v>26.53</v>
      </c>
      <c r="C5" s="87">
        <v>18.82</v>
      </c>
      <c r="D5" s="87">
        <f t="shared" si="0"/>
        <v>7.7100000000000009</v>
      </c>
      <c r="O5" s="1" t="s">
        <v>532</v>
      </c>
      <c r="P5" s="1">
        <v>15.53</v>
      </c>
      <c r="Q5" s="1">
        <v>13.87</v>
      </c>
      <c r="R5" s="1">
        <v>17.43</v>
      </c>
    </row>
    <row r="6" spans="1:18">
      <c r="A6" s="94" t="s">
        <v>216</v>
      </c>
      <c r="B6" s="87">
        <v>13.56</v>
      </c>
      <c r="C6" s="87">
        <v>10.09</v>
      </c>
      <c r="D6" s="87">
        <f t="shared" si="0"/>
        <v>3.4700000000000006</v>
      </c>
      <c r="O6" s="1" t="s">
        <v>549</v>
      </c>
      <c r="P6" s="1">
        <v>22.28</v>
      </c>
      <c r="Q6" s="1">
        <v>18.82</v>
      </c>
      <c r="R6" s="1">
        <v>26.53</v>
      </c>
    </row>
    <row r="7" spans="1:18">
      <c r="A7" s="94" t="s">
        <v>217</v>
      </c>
      <c r="B7" s="87">
        <v>14.4</v>
      </c>
      <c r="C7" s="87">
        <v>13.86</v>
      </c>
      <c r="D7" s="87">
        <f t="shared" si="0"/>
        <v>0.54000000000000092</v>
      </c>
      <c r="O7" s="1" t="s">
        <v>550</v>
      </c>
      <c r="P7" s="1">
        <v>11.7</v>
      </c>
      <c r="Q7" s="1">
        <v>10.09</v>
      </c>
      <c r="R7" s="1">
        <v>13.56</v>
      </c>
    </row>
    <row r="8" spans="1:18">
      <c r="A8" s="94" t="s">
        <v>113</v>
      </c>
      <c r="B8" s="87">
        <v>17.489999999999998</v>
      </c>
      <c r="C8" s="87">
        <v>14.97</v>
      </c>
      <c r="D8" s="87">
        <f t="shared" si="0"/>
        <v>2.5199999999999978</v>
      </c>
      <c r="O8" s="1" t="s">
        <v>551</v>
      </c>
      <c r="P8" s="1">
        <v>14.12</v>
      </c>
      <c r="Q8" s="1">
        <v>13.86</v>
      </c>
      <c r="R8" s="1">
        <v>14.4</v>
      </c>
    </row>
    <row r="9" spans="1:18">
      <c r="A9" s="94" t="s">
        <v>218</v>
      </c>
      <c r="B9" s="87">
        <v>23.94</v>
      </c>
      <c r="C9" s="87">
        <v>21.45</v>
      </c>
      <c r="D9" s="87">
        <f t="shared" si="0"/>
        <v>2.490000000000002</v>
      </c>
      <c r="O9" s="1" t="s">
        <v>531</v>
      </c>
      <c r="P9" s="1">
        <v>16.14</v>
      </c>
      <c r="Q9" s="1">
        <v>14.97</v>
      </c>
      <c r="R9" s="1">
        <v>17.489999999999998</v>
      </c>
    </row>
    <row r="10" spans="1:18">
      <c r="A10" s="94" t="s">
        <v>219</v>
      </c>
      <c r="B10" s="87">
        <v>12.66</v>
      </c>
      <c r="C10" s="87">
        <v>11.69</v>
      </c>
      <c r="D10" s="87">
        <f t="shared" si="0"/>
        <v>0.97000000000000064</v>
      </c>
      <c r="O10" s="1" t="s">
        <v>552</v>
      </c>
      <c r="P10" s="1">
        <v>22.62</v>
      </c>
      <c r="Q10" s="1">
        <v>21.45</v>
      </c>
      <c r="R10" s="1">
        <v>23.94</v>
      </c>
    </row>
    <row r="11" spans="1:18">
      <c r="A11" s="94" t="s">
        <v>220</v>
      </c>
      <c r="B11" s="87">
        <v>13.79</v>
      </c>
      <c r="C11" s="87">
        <v>10.61</v>
      </c>
      <c r="D11" s="87">
        <f t="shared" si="0"/>
        <v>3.1799999999999997</v>
      </c>
      <c r="O11" s="1" t="s">
        <v>553</v>
      </c>
      <c r="P11" s="1">
        <v>12.14</v>
      </c>
      <c r="Q11" s="1">
        <v>11.69</v>
      </c>
      <c r="R11" s="1">
        <v>12.66</v>
      </c>
    </row>
    <row r="12" spans="1:18">
      <c r="A12" s="94" t="s">
        <v>221</v>
      </c>
      <c r="B12" s="87">
        <v>22.95</v>
      </c>
      <c r="C12" s="87">
        <v>13.62</v>
      </c>
      <c r="D12" s="87">
        <f t="shared" si="0"/>
        <v>9.33</v>
      </c>
      <c r="O12" s="1" t="s">
        <v>554</v>
      </c>
      <c r="P12" s="1">
        <v>12.06</v>
      </c>
      <c r="Q12" s="1">
        <v>10.61</v>
      </c>
      <c r="R12" s="1">
        <v>13.79</v>
      </c>
    </row>
    <row r="13" spans="1:18">
      <c r="A13" s="94" t="s">
        <v>222</v>
      </c>
      <c r="B13" s="87">
        <v>13.42</v>
      </c>
      <c r="C13" s="87">
        <v>11.91</v>
      </c>
      <c r="D13" s="87">
        <f t="shared" si="0"/>
        <v>1.5099999999999998</v>
      </c>
      <c r="O13" s="1" t="s">
        <v>555</v>
      </c>
      <c r="P13" s="1">
        <v>17.68</v>
      </c>
      <c r="Q13" s="1">
        <v>13.62</v>
      </c>
      <c r="R13" s="1">
        <v>22.95</v>
      </c>
    </row>
    <row r="14" spans="1:18">
      <c r="A14" s="94" t="s">
        <v>234</v>
      </c>
      <c r="B14" s="87">
        <v>18.37</v>
      </c>
      <c r="C14" s="87">
        <v>14.33</v>
      </c>
      <c r="D14" s="87">
        <f t="shared" si="0"/>
        <v>4.0400000000000009</v>
      </c>
      <c r="O14" s="1" t="s">
        <v>556</v>
      </c>
      <c r="P14" s="1">
        <v>12.63</v>
      </c>
      <c r="Q14" s="1">
        <v>11.91</v>
      </c>
      <c r="R14" s="1">
        <v>13.42</v>
      </c>
    </row>
    <row r="15" spans="1:18">
      <c r="A15" s="94" t="s">
        <v>224</v>
      </c>
      <c r="B15" s="87">
        <v>26.29</v>
      </c>
      <c r="C15" s="87">
        <v>18.03</v>
      </c>
      <c r="D15" s="87">
        <f t="shared" si="0"/>
        <v>8.259999999999998</v>
      </c>
      <c r="O15" s="1" t="s">
        <v>557</v>
      </c>
      <c r="P15" s="1">
        <v>16.190000000000001</v>
      </c>
      <c r="Q15" s="1">
        <v>14.33</v>
      </c>
      <c r="R15" s="1">
        <v>18.37</v>
      </c>
    </row>
    <row r="16" spans="1:18">
      <c r="A16" s="94" t="s">
        <v>225</v>
      </c>
      <c r="B16" s="87">
        <v>13.25</v>
      </c>
      <c r="C16" s="87">
        <v>10.89</v>
      </c>
      <c r="D16" s="87">
        <f t="shared" si="0"/>
        <v>2.3599999999999994</v>
      </c>
      <c r="O16" s="1" t="s">
        <v>558</v>
      </c>
      <c r="P16" s="1">
        <v>21.8</v>
      </c>
      <c r="Q16" s="1">
        <v>18.03</v>
      </c>
      <c r="R16" s="1">
        <v>26.29</v>
      </c>
    </row>
    <row r="17" spans="1:18">
      <c r="A17" s="94" t="s">
        <v>226</v>
      </c>
      <c r="B17" s="87">
        <v>13.45</v>
      </c>
      <c r="C17" s="87">
        <v>11.57</v>
      </c>
      <c r="D17" s="87">
        <f t="shared" si="0"/>
        <v>1.879999999999999</v>
      </c>
      <c r="O17" s="1" t="s">
        <v>559</v>
      </c>
      <c r="P17" s="1">
        <v>12.02</v>
      </c>
      <c r="Q17" s="1">
        <v>10.89</v>
      </c>
      <c r="R17" s="1">
        <v>13.25</v>
      </c>
    </row>
    <row r="18" spans="1:18">
      <c r="A18" s="94" t="s">
        <v>227</v>
      </c>
      <c r="B18" s="87">
        <v>19.47</v>
      </c>
      <c r="C18" s="87">
        <v>13.6</v>
      </c>
      <c r="D18" s="87">
        <f t="shared" si="0"/>
        <v>5.8699999999999992</v>
      </c>
      <c r="O18" s="1" t="s">
        <v>560</v>
      </c>
      <c r="P18" s="1">
        <v>12.49</v>
      </c>
      <c r="Q18" s="1">
        <v>11.57</v>
      </c>
      <c r="R18" s="1">
        <v>13.45</v>
      </c>
    </row>
    <row r="19" spans="1:18">
      <c r="A19" s="94" t="s">
        <v>228</v>
      </c>
      <c r="B19" s="87">
        <v>10.14</v>
      </c>
      <c r="C19" s="87">
        <v>9.99</v>
      </c>
      <c r="D19" s="87">
        <f t="shared" si="0"/>
        <v>0.15000000000000036</v>
      </c>
      <c r="O19" s="1" t="s">
        <v>561</v>
      </c>
      <c r="P19" s="1">
        <v>16.18</v>
      </c>
      <c r="Q19" s="1">
        <v>13.6</v>
      </c>
      <c r="R19" s="1">
        <v>19.47</v>
      </c>
    </row>
    <row r="20" spans="1:18">
      <c r="A20" s="94" t="s">
        <v>229</v>
      </c>
      <c r="B20" s="87">
        <v>10.45</v>
      </c>
      <c r="C20" s="87">
        <v>8.68</v>
      </c>
      <c r="D20" s="87">
        <f t="shared" si="0"/>
        <v>1.7699999999999996</v>
      </c>
      <c r="O20" s="1" t="s">
        <v>562</v>
      </c>
      <c r="P20" s="1">
        <v>10.06</v>
      </c>
      <c r="Q20" s="1">
        <v>9.99</v>
      </c>
      <c r="R20" s="1">
        <v>10.14</v>
      </c>
    </row>
    <row r="21" spans="1:18">
      <c r="A21" s="94" t="s">
        <v>230</v>
      </c>
      <c r="B21" s="87">
        <v>12.57</v>
      </c>
      <c r="C21" s="87">
        <v>9.26</v>
      </c>
      <c r="D21" s="87">
        <f t="shared" si="0"/>
        <v>3.3100000000000005</v>
      </c>
      <c r="O21" s="1" t="s">
        <v>563</v>
      </c>
      <c r="P21" s="1">
        <v>9.5399999999999991</v>
      </c>
      <c r="Q21" s="1">
        <v>8.68</v>
      </c>
      <c r="R21" s="1">
        <v>10.45</v>
      </c>
    </row>
    <row r="22" spans="1:18">
      <c r="A22" s="94" t="s">
        <v>231</v>
      </c>
      <c r="B22" s="87">
        <v>28.29</v>
      </c>
      <c r="C22" s="87">
        <v>21.77</v>
      </c>
      <c r="D22" s="87">
        <f t="shared" si="0"/>
        <v>6.52</v>
      </c>
      <c r="O22" s="1" t="s">
        <v>564</v>
      </c>
      <c r="P22" s="1">
        <v>10.8</v>
      </c>
      <c r="Q22" s="1">
        <v>9.26</v>
      </c>
      <c r="R22" s="1">
        <v>12.57</v>
      </c>
    </row>
    <row r="23" spans="1:18">
      <c r="A23" s="94" t="s">
        <v>232</v>
      </c>
      <c r="B23" s="87">
        <v>27.22</v>
      </c>
      <c r="C23" s="87">
        <v>20.69</v>
      </c>
      <c r="D23" s="87">
        <f t="shared" si="0"/>
        <v>6.5299999999999976</v>
      </c>
      <c r="O23" s="1" t="s">
        <v>565</v>
      </c>
      <c r="P23" s="1">
        <v>24.53</v>
      </c>
      <c r="Q23" s="1">
        <v>21.77</v>
      </c>
      <c r="R23" s="1">
        <v>28.29</v>
      </c>
    </row>
    <row r="24" spans="1:18">
      <c r="B24" s="94"/>
      <c r="O24" s="1" t="s">
        <v>566</v>
      </c>
      <c r="P24" s="1">
        <v>23.62</v>
      </c>
      <c r="Q24" s="1">
        <v>20.69</v>
      </c>
      <c r="R24" s="1">
        <v>27.22</v>
      </c>
    </row>
    <row r="25" spans="1:18">
      <c r="A25" s="174" t="s">
        <v>173</v>
      </c>
      <c r="B25" s="94"/>
      <c r="D25" s="93"/>
    </row>
  </sheetData>
  <printOptions horizontalCentered="1"/>
  <pageMargins left="0.39374999999999999" right="0.39374999999999999" top="0.78749999999999998" bottom="0.98402777777777795" header="0.51180555555555496" footer="0.51180555555555496"/>
  <pageSetup paperSize="9"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4472C4"/>
  </sheetPr>
  <dimension ref="A1:AMJ30"/>
  <sheetViews>
    <sheetView zoomScaleNormal="100" workbookViewId="0"/>
  </sheetViews>
  <sheetFormatPr baseColWidth="10" defaultColWidth="8.5703125" defaultRowHeight="12.75"/>
  <cols>
    <col min="1" max="1" width="9.7109375" style="1" customWidth="1"/>
    <col min="2" max="15" width="8.5703125" style="1"/>
    <col min="16" max="16" width="12.140625" style="1" hidden="1" customWidth="1"/>
    <col min="17" max="21" width="11.5703125" style="1" hidden="1" customWidth="1"/>
    <col min="22" max="1024" width="8.5703125" style="1"/>
  </cols>
  <sheetData>
    <row r="1" spans="1:21">
      <c r="A1" s="74" t="s">
        <v>567</v>
      </c>
    </row>
    <row r="2" spans="1:21">
      <c r="B2" s="1" t="s">
        <v>114</v>
      </c>
      <c r="C2" s="1" t="s">
        <v>568</v>
      </c>
    </row>
    <row r="3" spans="1:21">
      <c r="A3" s="1" t="s">
        <v>569</v>
      </c>
      <c r="B3" s="1">
        <v>-5.49361281896085</v>
      </c>
      <c r="C3" s="1">
        <v>-11.144278734512699</v>
      </c>
    </row>
    <row r="4" spans="1:21">
      <c r="A4" s="1" t="s">
        <v>570</v>
      </c>
      <c r="B4" s="1">
        <v>-7.0180080366444599</v>
      </c>
      <c r="C4" s="1">
        <v>-11.364611660195701</v>
      </c>
    </row>
    <row r="5" spans="1:21">
      <c r="A5" s="1" t="s">
        <v>571</v>
      </c>
      <c r="B5" s="1">
        <v>-8.6768516337450006</v>
      </c>
      <c r="C5" s="1">
        <v>-5.1029257425696102</v>
      </c>
      <c r="P5" s="165"/>
      <c r="Q5" s="175" t="s">
        <v>532</v>
      </c>
      <c r="R5" s="175" t="s">
        <v>531</v>
      </c>
    </row>
    <row r="6" spans="1:21">
      <c r="A6" s="1" t="s">
        <v>572</v>
      </c>
      <c r="B6" s="1">
        <v>-8.0514185592021104</v>
      </c>
      <c r="C6" s="1">
        <v>-16.662358893626202</v>
      </c>
      <c r="P6" s="176" t="s">
        <v>573</v>
      </c>
      <c r="Q6" s="177">
        <v>18.75</v>
      </c>
      <c r="R6" s="177">
        <v>16.760000000000002</v>
      </c>
    </row>
    <row r="7" spans="1:21">
      <c r="A7" s="1" t="s">
        <v>574</v>
      </c>
      <c r="B7" s="1">
        <v>-8.2365631267591297</v>
      </c>
      <c r="C7" s="1">
        <v>-14.2950819672131</v>
      </c>
      <c r="P7" s="176" t="s">
        <v>575</v>
      </c>
      <c r="Q7" s="177">
        <v>17.22</v>
      </c>
      <c r="R7" s="177">
        <v>11.49</v>
      </c>
      <c r="S7" s="178"/>
      <c r="T7" s="178"/>
    </row>
    <row r="8" spans="1:21">
      <c r="A8" s="1" t="s">
        <v>576</v>
      </c>
      <c r="B8" s="1">
        <v>-8.4280353554215708</v>
      </c>
      <c r="C8" s="1">
        <v>-12.2881355932203</v>
      </c>
      <c r="P8" s="176" t="s">
        <v>577</v>
      </c>
      <c r="Q8" s="177">
        <v>16.38</v>
      </c>
      <c r="R8" s="177">
        <v>9.25</v>
      </c>
    </row>
    <row r="9" spans="1:21">
      <c r="A9" s="1" t="s">
        <v>578</v>
      </c>
      <c r="B9" s="1">
        <v>-10.628811467103899</v>
      </c>
      <c r="C9" s="1">
        <v>-11.3861386138614</v>
      </c>
      <c r="P9" s="176" t="s">
        <v>579</v>
      </c>
      <c r="Q9" s="177">
        <v>16.55</v>
      </c>
      <c r="R9" s="177">
        <v>12.61</v>
      </c>
    </row>
    <row r="10" spans="1:21">
      <c r="A10" s="1" t="s">
        <v>580</v>
      </c>
      <c r="B10" s="1">
        <v>-12.4264800190556</v>
      </c>
      <c r="C10" s="1">
        <v>-7.7199281867145402</v>
      </c>
      <c r="P10" s="176" t="s">
        <v>581</v>
      </c>
      <c r="Q10" s="177">
        <v>16.739999999999998</v>
      </c>
      <c r="R10" s="177">
        <v>17.420000000000002</v>
      </c>
      <c r="S10" s="178">
        <f t="shared" ref="S10:S21" si="0">(Q10/Q6-1)*100</f>
        <v>-10.720000000000008</v>
      </c>
      <c r="T10" s="178">
        <f t="shared" ref="T10:T21" si="1">(R10/R6-1)*100</f>
        <v>3.9379474940334225</v>
      </c>
    </row>
    <row r="11" spans="1:21">
      <c r="A11" s="1" t="s">
        <v>582</v>
      </c>
      <c r="B11" s="1">
        <v>-11.997208243029799</v>
      </c>
      <c r="C11" s="1">
        <v>-15.225707727620501</v>
      </c>
      <c r="P11" s="176" t="s">
        <v>583</v>
      </c>
      <c r="Q11" s="177">
        <v>15.28</v>
      </c>
      <c r="R11" s="177">
        <v>11.22</v>
      </c>
      <c r="S11" s="178">
        <f t="shared" si="0"/>
        <v>-11.265969802555166</v>
      </c>
      <c r="T11" s="178">
        <f t="shared" si="1"/>
        <v>-2.3498694516971286</v>
      </c>
      <c r="U11" s="1">
        <f>(Q11/Q10-1)*100</f>
        <v>-8.7216248506571059</v>
      </c>
    </row>
    <row r="12" spans="1:21">
      <c r="A12" s="1" t="s">
        <v>584</v>
      </c>
      <c r="B12" s="1">
        <v>-11.1536220625364</v>
      </c>
      <c r="C12" s="1">
        <v>-20.869565217391301</v>
      </c>
      <c r="P12" s="176" t="s">
        <v>585</v>
      </c>
      <c r="Q12" s="177">
        <v>14.55</v>
      </c>
      <c r="R12" s="177">
        <v>7.16</v>
      </c>
      <c r="S12" s="178">
        <f t="shared" si="0"/>
        <v>-11.172161172161166</v>
      </c>
      <c r="T12" s="178">
        <f t="shared" si="1"/>
        <v>-22.594594594594597</v>
      </c>
    </row>
    <row r="13" spans="1:21">
      <c r="A13" s="1" t="s">
        <v>586</v>
      </c>
      <c r="B13" s="1">
        <v>-10.9260328193288</v>
      </c>
      <c r="C13" s="1">
        <v>-24.1340782122905</v>
      </c>
      <c r="P13" s="176" t="s">
        <v>587</v>
      </c>
      <c r="Q13" s="177">
        <v>14.45</v>
      </c>
      <c r="R13" s="177">
        <v>10.91</v>
      </c>
      <c r="S13" s="178">
        <f t="shared" si="0"/>
        <v>-12.688821752265866</v>
      </c>
      <c r="T13" s="178">
        <f t="shared" si="1"/>
        <v>-13.481363996827911</v>
      </c>
    </row>
    <row r="14" spans="1:21">
      <c r="A14" s="1" t="s">
        <v>588</v>
      </c>
      <c r="B14" s="1">
        <v>-11.3338215294487</v>
      </c>
      <c r="C14" s="1">
        <v>-20.330739299610901</v>
      </c>
      <c r="P14" s="176" t="s">
        <v>589</v>
      </c>
      <c r="Q14" s="177">
        <v>14.7</v>
      </c>
      <c r="R14" s="177">
        <v>17.059999999999999</v>
      </c>
      <c r="S14" s="178">
        <f t="shared" si="0"/>
        <v>-12.186379928315406</v>
      </c>
      <c r="T14" s="178">
        <f t="shared" si="1"/>
        <v>-2.0665901262916342</v>
      </c>
    </row>
    <row r="15" spans="1:21">
      <c r="A15" s="1" t="s">
        <v>590</v>
      </c>
      <c r="B15" s="1">
        <v>-11.195057811912999</v>
      </c>
      <c r="C15" s="1">
        <v>-11.101083032490999</v>
      </c>
      <c r="P15" s="176" t="s">
        <v>591</v>
      </c>
      <c r="Q15" s="177">
        <v>14.02</v>
      </c>
      <c r="R15" s="177">
        <v>12.13</v>
      </c>
      <c r="S15" s="178">
        <f t="shared" si="0"/>
        <v>-8.2460732984293124</v>
      </c>
      <c r="T15" s="178">
        <f t="shared" si="1"/>
        <v>8.1105169340463412</v>
      </c>
    </row>
    <row r="16" spans="1:21">
      <c r="A16" s="1" t="s">
        <v>592</v>
      </c>
      <c r="B16" s="1">
        <v>-14.435919295254299</v>
      </c>
      <c r="C16" s="1">
        <v>-12.0879120879121</v>
      </c>
      <c r="P16" s="176" t="s">
        <v>593</v>
      </c>
      <c r="Q16" s="177">
        <v>13.92</v>
      </c>
      <c r="R16" s="177">
        <v>8.18</v>
      </c>
      <c r="S16" s="178">
        <f t="shared" si="0"/>
        <v>-4.3298969072165017</v>
      </c>
      <c r="T16" s="178">
        <f t="shared" si="1"/>
        <v>14.245810055865915</v>
      </c>
    </row>
    <row r="17" spans="1:20">
      <c r="A17" s="1" t="s">
        <v>594</v>
      </c>
      <c r="B17" s="1">
        <v>-13.634049250138901</v>
      </c>
      <c r="C17" s="1">
        <v>-12.0765832106038</v>
      </c>
      <c r="P17" s="176" t="s">
        <v>595</v>
      </c>
      <c r="Q17" s="177">
        <v>13.78</v>
      </c>
      <c r="R17" s="177">
        <v>9.91</v>
      </c>
      <c r="S17" s="178">
        <f t="shared" si="0"/>
        <v>-4.6366782006920459</v>
      </c>
      <c r="T17" s="178">
        <f t="shared" si="1"/>
        <v>-9.1659028414298849</v>
      </c>
    </row>
    <row r="18" spans="1:20">
      <c r="A18" s="1" t="s">
        <v>596</v>
      </c>
      <c r="B18" s="1">
        <v>-11.116617112652801</v>
      </c>
      <c r="C18" s="1">
        <v>-8.3028083028083106</v>
      </c>
      <c r="P18" s="176" t="s">
        <v>597</v>
      </c>
      <c r="Q18" s="177">
        <v>14.41</v>
      </c>
      <c r="R18" s="177">
        <v>18.2</v>
      </c>
      <c r="S18" s="178">
        <f t="shared" si="0"/>
        <v>-1.9727891156462563</v>
      </c>
      <c r="T18" s="178">
        <f t="shared" si="1"/>
        <v>6.6822977725674138</v>
      </c>
    </row>
    <row r="19" spans="1:20">
      <c r="A19" s="1" t="s">
        <v>598</v>
      </c>
      <c r="B19" s="1">
        <v>-10.72</v>
      </c>
      <c r="C19" s="1">
        <v>3.9379474940334198</v>
      </c>
      <c r="P19" s="176" t="s">
        <v>599</v>
      </c>
      <c r="Q19" s="177">
        <v>15.33</v>
      </c>
      <c r="R19" s="177">
        <v>15.93</v>
      </c>
      <c r="S19" s="178">
        <f t="shared" si="0"/>
        <v>9.343794579172604</v>
      </c>
      <c r="T19" s="178">
        <f t="shared" si="1"/>
        <v>31.327287716405607</v>
      </c>
    </row>
    <row r="20" spans="1:20">
      <c r="A20" s="1" t="s">
        <v>600</v>
      </c>
      <c r="B20" s="1">
        <v>-11.265969802555199</v>
      </c>
      <c r="C20" s="1">
        <v>-2.3498694516971299</v>
      </c>
      <c r="P20" s="176" t="s">
        <v>601</v>
      </c>
      <c r="Q20" s="177">
        <v>16.260000000000002</v>
      </c>
      <c r="R20" s="177">
        <v>13.28</v>
      </c>
      <c r="S20" s="178">
        <f t="shared" si="0"/>
        <v>16.81034482758621</v>
      </c>
      <c r="T20" s="178">
        <f t="shared" si="1"/>
        <v>62.347188264058673</v>
      </c>
    </row>
    <row r="21" spans="1:20">
      <c r="A21" s="1" t="s">
        <v>602</v>
      </c>
      <c r="B21" s="1">
        <v>-11.1721611721612</v>
      </c>
      <c r="C21" s="1">
        <v>-22.5945945945946</v>
      </c>
      <c r="P21" s="176" t="s">
        <v>603</v>
      </c>
      <c r="Q21" s="177">
        <v>16.13</v>
      </c>
      <c r="R21" s="177">
        <v>17.34</v>
      </c>
      <c r="S21" s="178">
        <f t="shared" si="0"/>
        <v>17.053701015965174</v>
      </c>
      <c r="T21" s="178">
        <f t="shared" si="1"/>
        <v>74.974772956609485</v>
      </c>
    </row>
    <row r="22" spans="1:20">
      <c r="A22" s="1" t="s">
        <v>604</v>
      </c>
      <c r="B22" s="1">
        <v>-12.6888217522659</v>
      </c>
      <c r="C22" s="1">
        <v>-13.4813639968279</v>
      </c>
      <c r="P22" s="179"/>
      <c r="Q22" s="180"/>
      <c r="R22" s="180"/>
    </row>
    <row r="23" spans="1:20">
      <c r="A23" s="1" t="s">
        <v>605</v>
      </c>
      <c r="B23" s="1">
        <v>-12.1863799283154</v>
      </c>
      <c r="C23" s="1">
        <v>-2.0665901262916302</v>
      </c>
      <c r="F23" s="173" t="s">
        <v>542</v>
      </c>
      <c r="P23" s="181"/>
      <c r="Q23" s="181"/>
      <c r="R23" s="181"/>
    </row>
    <row r="24" spans="1:20">
      <c r="A24" s="1" t="s">
        <v>606</v>
      </c>
      <c r="B24" s="1">
        <v>-8.2460732984293106</v>
      </c>
      <c r="C24" s="1">
        <v>8.1105169340463394</v>
      </c>
      <c r="P24" s="180"/>
      <c r="Q24" s="182"/>
      <c r="R24" s="182"/>
    </row>
    <row r="25" spans="1:20">
      <c r="A25" s="1" t="s">
        <v>607</v>
      </c>
      <c r="B25" s="1">
        <v>-4.3298969072164999</v>
      </c>
      <c r="C25" s="1">
        <v>14.245810055865901</v>
      </c>
      <c r="P25" s="180"/>
      <c r="Q25" s="182"/>
      <c r="R25" s="182"/>
    </row>
    <row r="26" spans="1:20">
      <c r="A26" s="1" t="s">
        <v>608</v>
      </c>
      <c r="B26" s="1">
        <v>-4.6366782006920504</v>
      </c>
      <c r="C26" s="1">
        <v>-9.1659028414298902</v>
      </c>
      <c r="P26" s="180"/>
      <c r="Q26" s="182"/>
      <c r="R26" s="182"/>
    </row>
    <row r="27" spans="1:20">
      <c r="A27" s="1" t="s">
        <v>609</v>
      </c>
      <c r="B27" s="1">
        <v>-1.97278911564626</v>
      </c>
      <c r="C27" s="1">
        <v>6.6822977725674102</v>
      </c>
      <c r="P27" s="180"/>
      <c r="Q27" s="182"/>
      <c r="R27" s="182"/>
    </row>
    <row r="28" spans="1:20">
      <c r="A28" s="1" t="s">
        <v>610</v>
      </c>
      <c r="B28" s="1">
        <v>9.3437945791726005</v>
      </c>
      <c r="C28" s="1">
        <v>31.3272877164056</v>
      </c>
    </row>
    <row r="29" spans="1:20">
      <c r="A29" s="1" t="s">
        <v>611</v>
      </c>
      <c r="B29" s="1">
        <v>16.810344827586199</v>
      </c>
      <c r="C29" s="1">
        <v>62.347188264058701</v>
      </c>
    </row>
    <row r="30" spans="1:20">
      <c r="A30" s="1" t="s">
        <v>612</v>
      </c>
      <c r="B30" s="1">
        <v>17.053701015965199</v>
      </c>
      <c r="C30" s="1">
        <v>74.974772956609499</v>
      </c>
    </row>
  </sheetData>
  <printOptions horizontalCentered="1"/>
  <pageMargins left="0.39374999999999999" right="0.39374999999999999" top="0.59027777777777801" bottom="1" header="0.51180555555555496" footer="0.51180555555555496"/>
  <pageSetup paperSize="9"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4472C4"/>
  </sheetPr>
  <dimension ref="A1:AMJ21"/>
  <sheetViews>
    <sheetView zoomScaleNormal="100" workbookViewId="0">
      <selection sqref="A1:D1"/>
    </sheetView>
  </sheetViews>
  <sheetFormatPr baseColWidth="10" defaultColWidth="8.85546875" defaultRowHeight="12.75"/>
  <cols>
    <col min="1" max="1" width="16.42578125" style="1" customWidth="1"/>
    <col min="2" max="4" width="13.140625" style="1" customWidth="1"/>
    <col min="5" max="1024" width="8.85546875" style="1"/>
  </cols>
  <sheetData>
    <row r="1" spans="1:16" ht="38.25" customHeight="1">
      <c r="A1" s="246" t="s">
        <v>613</v>
      </c>
      <c r="B1" s="246"/>
      <c r="C1" s="246"/>
      <c r="D1" s="246"/>
      <c r="E1" s="183"/>
      <c r="F1" s="184"/>
      <c r="G1" s="184"/>
      <c r="H1" s="184"/>
      <c r="I1" s="184"/>
      <c r="J1" s="185"/>
      <c r="K1" s="185"/>
      <c r="L1" s="12"/>
      <c r="M1" s="12"/>
      <c r="N1" s="12"/>
    </row>
    <row r="2" spans="1:16">
      <c r="A2" s="238"/>
      <c r="B2" s="229" t="s">
        <v>614</v>
      </c>
      <c r="C2" s="229"/>
      <c r="D2" s="229"/>
      <c r="E2" s="93"/>
      <c r="F2" s="93"/>
      <c r="G2" s="93"/>
      <c r="H2" s="93"/>
      <c r="I2" s="93"/>
      <c r="J2" s="93"/>
      <c r="K2" s="93"/>
      <c r="L2" s="12"/>
      <c r="M2" s="12"/>
      <c r="N2" s="12"/>
    </row>
    <row r="3" spans="1:16" ht="45">
      <c r="A3" s="238"/>
      <c r="B3" s="25" t="s">
        <v>293</v>
      </c>
      <c r="C3" s="25" t="s">
        <v>294</v>
      </c>
      <c r="D3" s="25" t="s">
        <v>295</v>
      </c>
      <c r="E3" s="186"/>
      <c r="F3" s="186"/>
      <c r="G3" s="186"/>
      <c r="H3" s="186"/>
      <c r="I3" s="186"/>
      <c r="J3" s="186"/>
      <c r="K3" s="186"/>
      <c r="L3" s="12"/>
      <c r="M3" s="186"/>
      <c r="N3" s="186"/>
      <c r="O3" s="186"/>
      <c r="P3" s="12"/>
    </row>
    <row r="4" spans="1:16">
      <c r="A4" s="89" t="s">
        <v>215</v>
      </c>
      <c r="B4" s="187">
        <v>13</v>
      </c>
      <c r="C4" s="187">
        <v>17</v>
      </c>
      <c r="D4" s="187">
        <v>14</v>
      </c>
      <c r="E4" s="188"/>
      <c r="F4" s="188"/>
      <c r="G4" s="188"/>
      <c r="H4" s="188"/>
      <c r="I4" s="188"/>
      <c r="J4" s="189"/>
      <c r="K4" s="188"/>
    </row>
    <row r="5" spans="1:16">
      <c r="A5" s="89" t="s">
        <v>216</v>
      </c>
      <c r="B5" s="187">
        <v>6</v>
      </c>
      <c r="C5" s="187">
        <v>2</v>
      </c>
      <c r="D5" s="187">
        <v>7</v>
      </c>
      <c r="E5" s="188"/>
      <c r="F5" s="188"/>
      <c r="G5" s="188"/>
      <c r="H5" s="188"/>
      <c r="I5" s="188"/>
      <c r="J5" s="189"/>
      <c r="K5" s="188"/>
    </row>
    <row r="6" spans="1:16">
      <c r="A6" s="89" t="s">
        <v>217</v>
      </c>
      <c r="B6" s="187">
        <v>5</v>
      </c>
      <c r="C6" s="187">
        <v>15</v>
      </c>
      <c r="D6" s="187">
        <v>17</v>
      </c>
      <c r="E6" s="188"/>
      <c r="F6" s="188"/>
      <c r="G6" s="188"/>
      <c r="H6" s="188"/>
      <c r="I6" s="188"/>
      <c r="J6" s="189"/>
      <c r="K6" s="188"/>
    </row>
    <row r="7" spans="1:16">
      <c r="A7" s="117" t="s">
        <v>113</v>
      </c>
      <c r="B7" s="190">
        <v>8</v>
      </c>
      <c r="C7" s="191">
        <v>1</v>
      </c>
      <c r="D7" s="191">
        <v>1</v>
      </c>
      <c r="E7" s="188"/>
      <c r="F7" s="192"/>
      <c r="G7" s="192"/>
      <c r="H7" s="192"/>
      <c r="I7" s="192"/>
      <c r="J7" s="193"/>
      <c r="K7" s="192"/>
    </row>
    <row r="8" spans="1:16">
      <c r="A8" s="89" t="s">
        <v>218</v>
      </c>
      <c r="B8" s="187">
        <v>16</v>
      </c>
      <c r="C8" s="187">
        <v>16</v>
      </c>
      <c r="D8" s="187">
        <v>2</v>
      </c>
      <c r="E8" s="188"/>
      <c r="F8" s="188"/>
      <c r="G8" s="188"/>
      <c r="H8" s="188"/>
      <c r="I8" s="188"/>
      <c r="J8" s="189"/>
      <c r="K8" s="188"/>
    </row>
    <row r="9" spans="1:16">
      <c r="A9" s="89" t="s">
        <v>219</v>
      </c>
      <c r="B9" s="187">
        <v>7</v>
      </c>
      <c r="C9" s="187">
        <v>7</v>
      </c>
      <c r="D9" s="187">
        <v>5</v>
      </c>
      <c r="E9" s="188"/>
      <c r="F9" s="188"/>
      <c r="G9" s="188"/>
      <c r="H9" s="188"/>
      <c r="I9" s="188"/>
      <c r="J9" s="189"/>
      <c r="K9" s="188"/>
    </row>
    <row r="10" spans="1:16">
      <c r="A10" s="89" t="s">
        <v>221</v>
      </c>
      <c r="B10" s="187">
        <v>12</v>
      </c>
      <c r="C10" s="187">
        <v>6</v>
      </c>
      <c r="D10" s="187">
        <v>3</v>
      </c>
      <c r="E10" s="188"/>
      <c r="F10" s="188"/>
      <c r="G10" s="188"/>
      <c r="H10" s="188"/>
      <c r="I10" s="188"/>
      <c r="J10" s="189"/>
      <c r="K10" s="188"/>
    </row>
    <row r="11" spans="1:16">
      <c r="A11" s="89" t="s">
        <v>220</v>
      </c>
      <c r="B11" s="187">
        <v>15</v>
      </c>
      <c r="C11" s="187">
        <v>12</v>
      </c>
      <c r="D11" s="187">
        <v>9</v>
      </c>
      <c r="E11" s="188"/>
      <c r="F11" s="188"/>
      <c r="G11" s="188"/>
      <c r="H11" s="188"/>
      <c r="I11" s="188"/>
      <c r="J11" s="189"/>
      <c r="K11" s="188"/>
    </row>
    <row r="12" spans="1:16">
      <c r="A12" s="89" t="s">
        <v>222</v>
      </c>
      <c r="B12" s="187">
        <v>4</v>
      </c>
      <c r="C12" s="187">
        <v>8</v>
      </c>
      <c r="D12" s="187">
        <v>13</v>
      </c>
      <c r="E12" s="188"/>
      <c r="F12" s="188"/>
      <c r="G12" s="188"/>
      <c r="H12" s="188"/>
      <c r="I12" s="188"/>
      <c r="J12" s="189"/>
      <c r="K12" s="188"/>
    </row>
    <row r="13" spans="1:16">
      <c r="A13" s="89" t="s">
        <v>223</v>
      </c>
      <c r="B13" s="187">
        <v>14</v>
      </c>
      <c r="C13" s="187">
        <v>10</v>
      </c>
      <c r="D13" s="187">
        <v>15</v>
      </c>
      <c r="E13" s="188"/>
      <c r="F13" s="188"/>
      <c r="G13" s="188"/>
      <c r="H13" s="188"/>
      <c r="I13" s="188"/>
      <c r="J13" s="189"/>
      <c r="K13" s="188"/>
    </row>
    <row r="14" spans="1:16">
      <c r="A14" s="89" t="s">
        <v>224</v>
      </c>
      <c r="B14" s="187">
        <v>17</v>
      </c>
      <c r="C14" s="187">
        <v>14</v>
      </c>
      <c r="D14" s="187">
        <v>12</v>
      </c>
      <c r="E14" s="188"/>
      <c r="F14" s="188"/>
      <c r="G14" s="188"/>
      <c r="H14" s="188"/>
      <c r="I14" s="188"/>
      <c r="J14" s="189"/>
      <c r="K14" s="188"/>
    </row>
    <row r="15" spans="1:16">
      <c r="A15" s="89" t="s">
        <v>225</v>
      </c>
      <c r="B15" s="187">
        <v>10</v>
      </c>
      <c r="C15" s="187">
        <v>13</v>
      </c>
      <c r="D15" s="187">
        <v>4</v>
      </c>
      <c r="E15" s="188"/>
      <c r="F15" s="188"/>
      <c r="G15" s="188"/>
      <c r="H15" s="188"/>
      <c r="I15" s="188"/>
      <c r="J15" s="189"/>
      <c r="K15" s="188"/>
    </row>
    <row r="16" spans="1:16">
      <c r="A16" s="89" t="s">
        <v>226</v>
      </c>
      <c r="B16" s="187">
        <v>2</v>
      </c>
      <c r="C16" s="187">
        <v>5</v>
      </c>
      <c r="D16" s="187">
        <v>16</v>
      </c>
      <c r="E16" s="188"/>
      <c r="F16" s="188"/>
      <c r="G16" s="188"/>
      <c r="H16" s="188"/>
      <c r="I16" s="188"/>
      <c r="J16" s="189"/>
      <c r="K16" s="188"/>
    </row>
    <row r="17" spans="1:11">
      <c r="A17" s="89" t="s">
        <v>227</v>
      </c>
      <c r="B17" s="187">
        <v>11</v>
      </c>
      <c r="C17" s="187">
        <v>9</v>
      </c>
      <c r="D17" s="187">
        <v>6</v>
      </c>
      <c r="E17" s="188"/>
      <c r="F17" s="188"/>
      <c r="G17" s="188"/>
      <c r="H17" s="188"/>
      <c r="I17" s="188"/>
      <c r="J17" s="189"/>
      <c r="K17" s="188"/>
    </row>
    <row r="18" spans="1:11">
      <c r="A18" s="89" t="s">
        <v>228</v>
      </c>
      <c r="B18" s="187">
        <v>3</v>
      </c>
      <c r="C18" s="187">
        <v>2</v>
      </c>
      <c r="D18" s="187">
        <v>8</v>
      </c>
      <c r="E18" s="188"/>
      <c r="F18" s="188"/>
      <c r="G18" s="188"/>
      <c r="H18" s="188"/>
      <c r="I18" s="188"/>
      <c r="J18" s="189"/>
      <c r="K18" s="188"/>
    </row>
    <row r="19" spans="1:11">
      <c r="A19" s="89" t="s">
        <v>229</v>
      </c>
      <c r="B19" s="187">
        <v>1</v>
      </c>
      <c r="C19" s="187">
        <v>11</v>
      </c>
      <c r="D19" s="187">
        <v>10</v>
      </c>
      <c r="E19" s="188"/>
      <c r="F19" s="188"/>
      <c r="G19" s="188"/>
      <c r="H19" s="188"/>
      <c r="I19" s="188"/>
      <c r="J19" s="189"/>
      <c r="K19" s="188"/>
    </row>
    <row r="20" spans="1:11">
      <c r="A20" s="89" t="s">
        <v>230</v>
      </c>
      <c r="B20" s="187">
        <v>9</v>
      </c>
      <c r="C20" s="187">
        <v>4</v>
      </c>
      <c r="D20" s="187">
        <v>11</v>
      </c>
      <c r="E20" s="188"/>
      <c r="F20" s="188"/>
      <c r="G20" s="188"/>
      <c r="H20" s="188"/>
      <c r="I20" s="188"/>
      <c r="J20" s="194"/>
      <c r="K20" s="188"/>
    </row>
    <row r="21" spans="1:11">
      <c r="A21" s="144" t="s">
        <v>354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</row>
  </sheetData>
  <mergeCells count="3">
    <mergeCell ref="A1:D1"/>
    <mergeCell ref="A2:A3"/>
    <mergeCell ref="B2:D2"/>
  </mergeCells>
  <printOptions horizontalCentered="1"/>
  <pageMargins left="0" right="0" top="0.98402777777777795" bottom="0.98402777777777795" header="0.51180555555555496" footer="0.51180555555555496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4472C4"/>
  </sheetPr>
  <dimension ref="A1:AMJ21"/>
  <sheetViews>
    <sheetView zoomScaleNormal="100" workbookViewId="0">
      <selection sqref="A1:F1"/>
    </sheetView>
  </sheetViews>
  <sheetFormatPr baseColWidth="10" defaultColWidth="8.85546875" defaultRowHeight="12.75"/>
  <cols>
    <col min="1" max="1" width="15.140625" style="1" customWidth="1"/>
    <col min="2" max="6" width="10.42578125" style="1" customWidth="1"/>
    <col min="7" max="1024" width="8.85546875" style="1"/>
  </cols>
  <sheetData>
    <row r="1" spans="1:6" ht="23.25" customHeight="1">
      <c r="A1" s="247" t="s">
        <v>615</v>
      </c>
      <c r="B1" s="247"/>
      <c r="C1" s="247"/>
      <c r="D1" s="247"/>
      <c r="E1" s="247"/>
      <c r="F1" s="247"/>
    </row>
    <row r="2" spans="1:6">
      <c r="A2" s="228"/>
      <c r="B2" s="248" t="s">
        <v>616</v>
      </c>
      <c r="C2" s="248"/>
      <c r="D2" s="248"/>
      <c r="E2" s="248"/>
      <c r="F2" s="248"/>
    </row>
    <row r="3" spans="1:6" ht="56.25">
      <c r="A3" s="228"/>
      <c r="B3" s="25" t="s">
        <v>299</v>
      </c>
      <c r="C3" s="25" t="s">
        <v>300</v>
      </c>
      <c r="D3" s="25" t="s">
        <v>301</v>
      </c>
      <c r="E3" s="25" t="s">
        <v>302</v>
      </c>
      <c r="F3" s="25" t="s">
        <v>303</v>
      </c>
    </row>
    <row r="4" spans="1:6">
      <c r="A4" s="89" t="s">
        <v>215</v>
      </c>
      <c r="B4" s="187">
        <v>15</v>
      </c>
      <c r="C4" s="187">
        <v>13</v>
      </c>
      <c r="D4" s="187">
        <v>8</v>
      </c>
      <c r="E4" s="187">
        <v>8</v>
      </c>
      <c r="F4" s="187">
        <v>3</v>
      </c>
    </row>
    <row r="5" spans="1:6">
      <c r="A5" s="89" t="s">
        <v>216</v>
      </c>
      <c r="B5" s="187">
        <v>11</v>
      </c>
      <c r="C5" s="187">
        <v>3</v>
      </c>
      <c r="D5" s="187">
        <v>6</v>
      </c>
      <c r="E5" s="187">
        <v>4</v>
      </c>
      <c r="F5" s="187">
        <v>6</v>
      </c>
    </row>
    <row r="6" spans="1:6">
      <c r="A6" s="89" t="s">
        <v>217</v>
      </c>
      <c r="B6" s="187">
        <v>4</v>
      </c>
      <c r="C6" s="187">
        <v>11</v>
      </c>
      <c r="D6" s="187">
        <v>17</v>
      </c>
      <c r="E6" s="187">
        <v>12</v>
      </c>
      <c r="F6" s="187">
        <v>8</v>
      </c>
    </row>
    <row r="7" spans="1:6">
      <c r="A7" s="117" t="s">
        <v>113</v>
      </c>
      <c r="B7" s="191">
        <v>1</v>
      </c>
      <c r="C7" s="191">
        <v>17</v>
      </c>
      <c r="D7" s="191">
        <v>1</v>
      </c>
      <c r="E7" s="191">
        <v>17</v>
      </c>
      <c r="F7" s="191">
        <v>1</v>
      </c>
    </row>
    <row r="8" spans="1:6">
      <c r="A8" s="89" t="s">
        <v>218</v>
      </c>
      <c r="B8" s="187">
        <v>2</v>
      </c>
      <c r="C8" s="187">
        <v>6</v>
      </c>
      <c r="D8" s="187">
        <v>2</v>
      </c>
      <c r="E8" s="187">
        <v>16</v>
      </c>
      <c r="F8" s="187">
        <v>10</v>
      </c>
    </row>
    <row r="9" spans="1:6">
      <c r="A9" s="89" t="s">
        <v>219</v>
      </c>
      <c r="B9" s="187">
        <v>7</v>
      </c>
      <c r="C9" s="187">
        <v>2</v>
      </c>
      <c r="D9" s="187">
        <v>11</v>
      </c>
      <c r="E9" s="187">
        <v>5</v>
      </c>
      <c r="F9" s="187">
        <v>2</v>
      </c>
    </row>
    <row r="10" spans="1:6">
      <c r="A10" s="89" t="s">
        <v>221</v>
      </c>
      <c r="B10" s="187">
        <v>9</v>
      </c>
      <c r="C10" s="187">
        <v>9</v>
      </c>
      <c r="D10" s="187">
        <v>10</v>
      </c>
      <c r="E10" s="187">
        <v>9</v>
      </c>
      <c r="F10" s="187">
        <v>11</v>
      </c>
    </row>
    <row r="11" spans="1:6">
      <c r="A11" s="89" t="s">
        <v>220</v>
      </c>
      <c r="B11" s="187">
        <v>12</v>
      </c>
      <c r="C11" s="187">
        <v>8</v>
      </c>
      <c r="D11" s="187">
        <v>16</v>
      </c>
      <c r="E11" s="187">
        <v>3</v>
      </c>
      <c r="F11" s="187">
        <v>5</v>
      </c>
    </row>
    <row r="12" spans="1:6">
      <c r="A12" s="89" t="s">
        <v>222</v>
      </c>
      <c r="B12" s="187">
        <v>8</v>
      </c>
      <c r="C12" s="187">
        <v>12</v>
      </c>
      <c r="D12" s="187">
        <v>3</v>
      </c>
      <c r="E12" s="187">
        <v>15</v>
      </c>
      <c r="F12" s="187">
        <v>13</v>
      </c>
    </row>
    <row r="13" spans="1:6">
      <c r="A13" s="89" t="s">
        <v>223</v>
      </c>
      <c r="B13" s="187">
        <v>6</v>
      </c>
      <c r="C13" s="187">
        <v>16</v>
      </c>
      <c r="D13" s="187">
        <v>12</v>
      </c>
      <c r="E13" s="187">
        <v>13</v>
      </c>
      <c r="F13" s="187">
        <v>9</v>
      </c>
    </row>
    <row r="14" spans="1:6">
      <c r="A14" s="89" t="s">
        <v>224</v>
      </c>
      <c r="B14" s="187">
        <v>14</v>
      </c>
      <c r="C14" s="187">
        <v>14</v>
      </c>
      <c r="D14" s="187">
        <v>5</v>
      </c>
      <c r="E14" s="187">
        <v>1</v>
      </c>
      <c r="F14" s="187">
        <v>14</v>
      </c>
    </row>
    <row r="15" spans="1:6">
      <c r="A15" s="89" t="s">
        <v>225</v>
      </c>
      <c r="B15" s="187">
        <v>5</v>
      </c>
      <c r="C15" s="187">
        <v>5</v>
      </c>
      <c r="D15" s="187">
        <v>7</v>
      </c>
      <c r="E15" s="187">
        <v>7</v>
      </c>
      <c r="F15" s="187">
        <v>15</v>
      </c>
    </row>
    <row r="16" spans="1:6">
      <c r="A16" s="89" t="s">
        <v>226</v>
      </c>
      <c r="B16" s="187">
        <v>3</v>
      </c>
      <c r="C16" s="187">
        <v>15</v>
      </c>
      <c r="D16" s="187">
        <v>4</v>
      </c>
      <c r="E16" s="187">
        <v>14</v>
      </c>
      <c r="F16" s="187">
        <v>7</v>
      </c>
    </row>
    <row r="17" spans="1:11">
      <c r="A17" s="89" t="s">
        <v>227</v>
      </c>
      <c r="B17" s="187">
        <v>17</v>
      </c>
      <c r="C17" s="187">
        <v>7</v>
      </c>
      <c r="D17" s="187">
        <v>13</v>
      </c>
      <c r="E17" s="187">
        <v>2</v>
      </c>
      <c r="F17" s="187">
        <v>16</v>
      </c>
    </row>
    <row r="18" spans="1:11">
      <c r="A18" s="89" t="s">
        <v>228</v>
      </c>
      <c r="B18" s="187">
        <v>16</v>
      </c>
      <c r="C18" s="187">
        <v>10</v>
      </c>
      <c r="D18" s="187">
        <v>15</v>
      </c>
      <c r="E18" s="187">
        <v>6</v>
      </c>
      <c r="F18" s="187">
        <v>4</v>
      </c>
    </row>
    <row r="19" spans="1:11">
      <c r="A19" s="89" t="s">
        <v>229</v>
      </c>
      <c r="B19" s="187">
        <v>10</v>
      </c>
      <c r="C19" s="187">
        <v>4</v>
      </c>
      <c r="D19" s="187">
        <v>14</v>
      </c>
      <c r="E19" s="187">
        <v>10</v>
      </c>
      <c r="F19" s="187">
        <v>12</v>
      </c>
    </row>
    <row r="20" spans="1:11">
      <c r="A20" s="89" t="s">
        <v>230</v>
      </c>
      <c r="B20" s="187">
        <v>13</v>
      </c>
      <c r="C20" s="187">
        <v>1</v>
      </c>
      <c r="D20" s="187">
        <v>9</v>
      </c>
      <c r="E20" s="187">
        <v>11</v>
      </c>
      <c r="F20" s="187">
        <v>17</v>
      </c>
    </row>
    <row r="21" spans="1:11" ht="22.5" customHeight="1">
      <c r="A21" s="144" t="s">
        <v>354</v>
      </c>
      <c r="B21" s="195"/>
      <c r="C21" s="195"/>
      <c r="D21" s="195"/>
      <c r="E21" s="195"/>
      <c r="F21" s="195"/>
      <c r="G21" s="195"/>
      <c r="H21" s="195"/>
      <c r="I21" s="195"/>
      <c r="J21" s="195"/>
      <c r="K21" s="195"/>
    </row>
  </sheetData>
  <mergeCells count="3">
    <mergeCell ref="A1:F1"/>
    <mergeCell ref="A2:A3"/>
    <mergeCell ref="B2:F2"/>
  </mergeCells>
  <printOptions horizontalCentered="1"/>
  <pageMargins left="0.59027777777777801" right="0.59027777777777801" top="0.98402777777777795" bottom="0.98402777777777795" header="0.51180555555555496" footer="0.51180555555555496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AMJ14"/>
  <sheetViews>
    <sheetView zoomScaleNormal="100" workbookViewId="0">
      <selection sqref="A1:E1"/>
    </sheetView>
  </sheetViews>
  <sheetFormatPr baseColWidth="10" defaultColWidth="11" defaultRowHeight="12.75"/>
  <cols>
    <col min="1" max="1024" width="11" style="1"/>
  </cols>
  <sheetData>
    <row r="1" spans="1:7" ht="26.25" customHeight="1">
      <c r="A1" s="223" t="s">
        <v>106</v>
      </c>
      <c r="B1" s="223"/>
      <c r="C1" s="223"/>
      <c r="D1" s="223"/>
      <c r="E1" s="223"/>
    </row>
    <row r="2" spans="1:7" ht="33.75">
      <c r="A2" s="24"/>
      <c r="B2" s="25" t="s">
        <v>107</v>
      </c>
      <c r="C2" s="26" t="s">
        <v>108</v>
      </c>
      <c r="D2" s="25" t="s">
        <v>109</v>
      </c>
      <c r="E2" s="26" t="s">
        <v>108</v>
      </c>
    </row>
    <row r="3" spans="1:7">
      <c r="A3" s="27">
        <v>2014</v>
      </c>
      <c r="B3" s="28">
        <v>310777</v>
      </c>
      <c r="C3" s="29">
        <v>-0.12882182010228699</v>
      </c>
      <c r="D3" s="28">
        <v>278380.32500000001</v>
      </c>
      <c r="E3" s="29">
        <v>-1.3455913148797001</v>
      </c>
      <c r="G3" s="22"/>
    </row>
    <row r="4" spans="1:7">
      <c r="A4" s="27">
        <v>2015</v>
      </c>
      <c r="B4" s="28">
        <v>330096.66666666698</v>
      </c>
      <c r="C4" s="30">
        <v>3.36011760245316</v>
      </c>
      <c r="D4" s="28">
        <v>296829.40000000002</v>
      </c>
      <c r="E4" s="30">
        <v>3.5099761350625398</v>
      </c>
      <c r="G4" s="22"/>
    </row>
    <row r="5" spans="1:7">
      <c r="A5" s="27">
        <v>2016</v>
      </c>
      <c r="B5" s="28">
        <v>350774.75</v>
      </c>
      <c r="C5" s="30">
        <v>6.2165690082170499</v>
      </c>
      <c r="D5" s="28">
        <v>318882.40000000002</v>
      </c>
      <c r="E5" s="30">
        <v>6.6272912785772604</v>
      </c>
      <c r="G5" s="22"/>
    </row>
    <row r="6" spans="1:7">
      <c r="A6" s="27">
        <v>2017</v>
      </c>
      <c r="B6" s="28">
        <v>374371.33333333302</v>
      </c>
      <c r="C6" s="30">
        <v>6.2642508760060203</v>
      </c>
      <c r="D6" s="28">
        <v>343381.67499999999</v>
      </c>
      <c r="E6" s="30">
        <v>7.42952012165909</v>
      </c>
      <c r="G6" s="22"/>
    </row>
    <row r="7" spans="1:7">
      <c r="A7" s="27">
        <v>2018</v>
      </c>
      <c r="B7" s="28">
        <v>389084.16666666698</v>
      </c>
      <c r="C7" s="30">
        <v>6.7269902788992901</v>
      </c>
      <c r="D7" s="28">
        <v>360334.17499999999</v>
      </c>
      <c r="E7" s="30">
        <v>7.6828558114214101</v>
      </c>
      <c r="G7" s="22"/>
    </row>
    <row r="8" spans="1:7">
      <c r="A8" s="27">
        <v>2019</v>
      </c>
      <c r="B8" s="28">
        <v>398020.41666666698</v>
      </c>
      <c r="C8" s="30">
        <v>3.9300106667711399</v>
      </c>
      <c r="D8" s="28">
        <v>366711.42499999999</v>
      </c>
      <c r="E8" s="30">
        <v>4.93692623521624</v>
      </c>
      <c r="G8" s="22"/>
    </row>
    <row r="9" spans="1:7">
      <c r="A9" s="31">
        <v>2020</v>
      </c>
      <c r="B9" s="32">
        <v>356467.16666666698</v>
      </c>
      <c r="C9" s="33">
        <f>(B9/B8-1)*100</f>
        <v>-10.439979523663457</v>
      </c>
      <c r="D9" s="32">
        <v>325035.34999999998</v>
      </c>
      <c r="E9" s="33">
        <f>(D9/D8-1)*100</f>
        <v>-11.364814990424698</v>
      </c>
      <c r="G9" s="22"/>
    </row>
    <row r="10" spans="1:7">
      <c r="A10" s="224" t="s">
        <v>110</v>
      </c>
      <c r="B10" s="224"/>
      <c r="C10" s="224"/>
      <c r="D10" s="224"/>
      <c r="E10" s="224"/>
      <c r="G10" s="22"/>
    </row>
    <row r="11" spans="1:7" ht="11.25" customHeight="1">
      <c r="A11" s="225" t="s">
        <v>111</v>
      </c>
      <c r="B11" s="225"/>
      <c r="C11" s="225"/>
      <c r="D11" s="225"/>
      <c r="E11" s="225"/>
    </row>
    <row r="14" spans="1:7">
      <c r="A14" s="34"/>
    </row>
  </sheetData>
  <mergeCells count="3">
    <mergeCell ref="A1:E1"/>
    <mergeCell ref="A10:E10"/>
    <mergeCell ref="A11:E11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4472C4"/>
  </sheetPr>
  <dimension ref="A1:AMJ21"/>
  <sheetViews>
    <sheetView zoomScaleNormal="100" workbookViewId="0">
      <selection sqref="A1:G1"/>
    </sheetView>
  </sheetViews>
  <sheetFormatPr baseColWidth="10" defaultColWidth="8.85546875" defaultRowHeight="12.75"/>
  <cols>
    <col min="1" max="1" width="21.28515625" style="1" customWidth="1"/>
    <col min="2" max="6" width="8.85546875" style="1"/>
    <col min="7" max="7" width="10.42578125" style="1" customWidth="1"/>
    <col min="8" max="1024" width="8.85546875" style="1"/>
  </cols>
  <sheetData>
    <row r="1" spans="1:7" ht="23.25" customHeight="1">
      <c r="A1" s="226" t="s">
        <v>617</v>
      </c>
      <c r="B1" s="226"/>
      <c r="C1" s="226"/>
      <c r="D1" s="226"/>
      <c r="E1" s="226"/>
      <c r="F1" s="226"/>
      <c r="G1" s="226"/>
    </row>
    <row r="2" spans="1:7">
      <c r="A2" s="228"/>
      <c r="B2" s="229" t="s">
        <v>618</v>
      </c>
      <c r="C2" s="229"/>
      <c r="D2" s="229"/>
      <c r="E2" s="229"/>
      <c r="F2" s="229"/>
      <c r="G2" s="229"/>
    </row>
    <row r="3" spans="1:7" ht="45">
      <c r="A3" s="228"/>
      <c r="B3" s="25" t="s">
        <v>305</v>
      </c>
      <c r="C3" s="25" t="s">
        <v>306</v>
      </c>
      <c r="D3" s="25" t="s">
        <v>307</v>
      </c>
      <c r="E3" s="25" t="s">
        <v>308</v>
      </c>
      <c r="F3" s="25" t="s">
        <v>309</v>
      </c>
      <c r="G3" s="25" t="s">
        <v>310</v>
      </c>
    </row>
    <row r="4" spans="1:7">
      <c r="A4" s="89" t="s">
        <v>215</v>
      </c>
      <c r="B4" s="187">
        <v>16</v>
      </c>
      <c r="C4" s="196">
        <v>15</v>
      </c>
      <c r="D4" s="187">
        <v>6</v>
      </c>
      <c r="E4" s="187">
        <v>16</v>
      </c>
      <c r="F4" s="187">
        <v>14</v>
      </c>
      <c r="G4" s="187">
        <v>9</v>
      </c>
    </row>
    <row r="5" spans="1:7">
      <c r="A5" s="89" t="s">
        <v>216</v>
      </c>
      <c r="B5" s="187">
        <v>3</v>
      </c>
      <c r="C5" s="196">
        <v>10</v>
      </c>
      <c r="D5" s="187">
        <v>11</v>
      </c>
      <c r="E5" s="187">
        <v>2</v>
      </c>
      <c r="F5" s="187">
        <v>10</v>
      </c>
      <c r="G5" s="187">
        <v>3</v>
      </c>
    </row>
    <row r="6" spans="1:7">
      <c r="A6" s="89" t="s">
        <v>217</v>
      </c>
      <c r="B6" s="187">
        <v>8</v>
      </c>
      <c r="C6" s="196">
        <v>16</v>
      </c>
      <c r="D6" s="187">
        <v>14</v>
      </c>
      <c r="E6" s="187">
        <v>12</v>
      </c>
      <c r="F6" s="187">
        <v>1</v>
      </c>
      <c r="G6" s="187">
        <v>7</v>
      </c>
    </row>
    <row r="7" spans="1:7">
      <c r="A7" s="117" t="s">
        <v>113</v>
      </c>
      <c r="B7" s="191">
        <v>5</v>
      </c>
      <c r="C7" s="197">
        <v>1</v>
      </c>
      <c r="D7" s="191">
        <v>16</v>
      </c>
      <c r="E7" s="191">
        <v>7</v>
      </c>
      <c r="F7" s="191">
        <v>17</v>
      </c>
      <c r="G7" s="191">
        <v>16</v>
      </c>
    </row>
    <row r="8" spans="1:7">
      <c r="A8" s="89" t="s">
        <v>218</v>
      </c>
      <c r="B8" s="187">
        <v>13</v>
      </c>
      <c r="C8" s="196">
        <v>17</v>
      </c>
      <c r="D8" s="187">
        <v>17</v>
      </c>
      <c r="E8" s="187">
        <v>17</v>
      </c>
      <c r="F8" s="187">
        <v>9</v>
      </c>
      <c r="G8" s="187">
        <v>6</v>
      </c>
    </row>
    <row r="9" spans="1:7">
      <c r="A9" s="89" t="s">
        <v>219</v>
      </c>
      <c r="B9" s="187">
        <v>13</v>
      </c>
      <c r="C9" s="196">
        <v>11</v>
      </c>
      <c r="D9" s="187">
        <v>8</v>
      </c>
      <c r="E9" s="187">
        <v>11</v>
      </c>
      <c r="F9" s="187">
        <v>11</v>
      </c>
      <c r="G9" s="187">
        <v>8</v>
      </c>
    </row>
    <row r="10" spans="1:7">
      <c r="A10" s="89" t="s">
        <v>221</v>
      </c>
      <c r="B10" s="187">
        <v>7</v>
      </c>
      <c r="C10" s="196">
        <v>13</v>
      </c>
      <c r="D10" s="187">
        <v>3</v>
      </c>
      <c r="E10" s="187">
        <v>8</v>
      </c>
      <c r="F10" s="187">
        <v>5</v>
      </c>
      <c r="G10" s="187">
        <v>5</v>
      </c>
    </row>
    <row r="11" spans="1:7">
      <c r="A11" s="89" t="s">
        <v>220</v>
      </c>
      <c r="B11" s="187">
        <v>10</v>
      </c>
      <c r="C11" s="196">
        <v>9</v>
      </c>
      <c r="D11" s="187">
        <v>13</v>
      </c>
      <c r="E11" s="187">
        <v>13</v>
      </c>
      <c r="F11" s="187">
        <v>6</v>
      </c>
      <c r="G11" s="187">
        <v>11</v>
      </c>
    </row>
    <row r="12" spans="1:7">
      <c r="A12" s="89" t="s">
        <v>222</v>
      </c>
      <c r="B12" s="187">
        <v>2</v>
      </c>
      <c r="C12" s="196">
        <v>3</v>
      </c>
      <c r="D12" s="187">
        <v>10</v>
      </c>
      <c r="E12" s="187">
        <v>3</v>
      </c>
      <c r="F12" s="187">
        <v>7</v>
      </c>
      <c r="G12" s="187">
        <v>2</v>
      </c>
    </row>
    <row r="13" spans="1:7">
      <c r="A13" s="89" t="s">
        <v>223</v>
      </c>
      <c r="B13" s="187">
        <v>11</v>
      </c>
      <c r="C13" s="196">
        <v>4</v>
      </c>
      <c r="D13" s="187">
        <v>1</v>
      </c>
      <c r="E13" s="187">
        <v>5</v>
      </c>
      <c r="F13" s="187">
        <v>15</v>
      </c>
      <c r="G13" s="187">
        <v>15</v>
      </c>
    </row>
    <row r="14" spans="1:7">
      <c r="A14" s="89" t="s">
        <v>224</v>
      </c>
      <c r="B14" s="187">
        <v>17</v>
      </c>
      <c r="C14" s="196">
        <v>7</v>
      </c>
      <c r="D14" s="187">
        <v>4</v>
      </c>
      <c r="E14" s="187">
        <v>15</v>
      </c>
      <c r="F14" s="187">
        <v>3</v>
      </c>
      <c r="G14" s="187">
        <v>17</v>
      </c>
    </row>
    <row r="15" spans="1:7">
      <c r="A15" s="89" t="s">
        <v>225</v>
      </c>
      <c r="B15" s="187">
        <v>9</v>
      </c>
      <c r="C15" s="196">
        <v>8</v>
      </c>
      <c r="D15" s="187">
        <v>11</v>
      </c>
      <c r="E15" s="187">
        <v>10</v>
      </c>
      <c r="F15" s="187">
        <v>8</v>
      </c>
      <c r="G15" s="187">
        <v>4</v>
      </c>
    </row>
    <row r="16" spans="1:7">
      <c r="A16" s="89" t="s">
        <v>226</v>
      </c>
      <c r="B16" s="187">
        <v>1</v>
      </c>
      <c r="C16" s="196">
        <v>2</v>
      </c>
      <c r="D16" s="187">
        <v>15</v>
      </c>
      <c r="E16" s="187">
        <v>14</v>
      </c>
      <c r="F16" s="187">
        <v>4</v>
      </c>
      <c r="G16" s="187">
        <v>13</v>
      </c>
    </row>
    <row r="17" spans="1:7">
      <c r="A17" s="89" t="s">
        <v>227</v>
      </c>
      <c r="B17" s="187">
        <v>15</v>
      </c>
      <c r="C17" s="196">
        <v>6</v>
      </c>
      <c r="D17" s="187">
        <v>8</v>
      </c>
      <c r="E17" s="187">
        <v>6</v>
      </c>
      <c r="F17" s="187">
        <v>16</v>
      </c>
      <c r="G17" s="187">
        <v>14</v>
      </c>
    </row>
    <row r="18" spans="1:7">
      <c r="A18" s="89" t="s">
        <v>228</v>
      </c>
      <c r="B18" s="187">
        <v>12</v>
      </c>
      <c r="C18" s="196">
        <v>14</v>
      </c>
      <c r="D18" s="187">
        <v>7</v>
      </c>
      <c r="E18" s="187">
        <v>4</v>
      </c>
      <c r="F18" s="187">
        <v>12</v>
      </c>
      <c r="G18" s="187">
        <v>10</v>
      </c>
    </row>
    <row r="19" spans="1:7">
      <c r="A19" s="89" t="s">
        <v>229</v>
      </c>
      <c r="B19" s="187">
        <v>4</v>
      </c>
      <c r="C19" s="196">
        <v>12</v>
      </c>
      <c r="D19" s="187">
        <v>1</v>
      </c>
      <c r="E19" s="187">
        <v>9</v>
      </c>
      <c r="F19" s="187">
        <v>2</v>
      </c>
      <c r="G19" s="187">
        <v>1</v>
      </c>
    </row>
    <row r="20" spans="1:7">
      <c r="A20" s="89" t="s">
        <v>230</v>
      </c>
      <c r="B20" s="187">
        <v>6</v>
      </c>
      <c r="C20" s="196">
        <v>5</v>
      </c>
      <c r="D20" s="187">
        <v>4</v>
      </c>
      <c r="E20" s="187">
        <v>1</v>
      </c>
      <c r="F20" s="187">
        <v>13</v>
      </c>
      <c r="G20" s="187">
        <v>12</v>
      </c>
    </row>
    <row r="21" spans="1:7">
      <c r="A21" s="144" t="s">
        <v>354</v>
      </c>
      <c r="B21" s="198"/>
      <c r="C21" s="198"/>
      <c r="D21" s="198"/>
      <c r="E21" s="198"/>
      <c r="F21" s="198"/>
      <c r="G21" s="198"/>
    </row>
  </sheetData>
  <mergeCells count="3">
    <mergeCell ref="A1:G1"/>
    <mergeCell ref="A2:A3"/>
    <mergeCell ref="B2:G2"/>
  </mergeCells>
  <pageMargins left="0.78749999999999998" right="0.78749999999999998" top="0.98402777777777795" bottom="0.98402777777777795" header="0.51180555555555496" footer="0.51180555555555496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4472C4"/>
  </sheetPr>
  <dimension ref="A1:AMJ21"/>
  <sheetViews>
    <sheetView zoomScaleNormal="100" workbookViewId="0">
      <selection sqref="A1:F1"/>
    </sheetView>
  </sheetViews>
  <sheetFormatPr baseColWidth="10" defaultColWidth="8.85546875" defaultRowHeight="12.75"/>
  <cols>
    <col min="1" max="1" width="16.42578125" style="1" customWidth="1"/>
    <col min="2" max="6" width="11" style="1" customWidth="1"/>
    <col min="7" max="1024" width="8.85546875" style="1"/>
  </cols>
  <sheetData>
    <row r="1" spans="1:6" ht="23.25" customHeight="1">
      <c r="A1" s="246" t="s">
        <v>619</v>
      </c>
      <c r="B1" s="246"/>
      <c r="C1" s="246"/>
      <c r="D1" s="246"/>
      <c r="E1" s="246"/>
      <c r="F1" s="246"/>
    </row>
    <row r="2" spans="1:6">
      <c r="A2" s="228"/>
      <c r="B2" s="249" t="s">
        <v>620</v>
      </c>
      <c r="C2" s="249"/>
      <c r="D2" s="249"/>
      <c r="E2" s="249"/>
      <c r="F2" s="249"/>
    </row>
    <row r="3" spans="1:6" ht="45">
      <c r="A3" s="228"/>
      <c r="B3" s="25" t="s">
        <v>314</v>
      </c>
      <c r="C3" s="25" t="s">
        <v>315</v>
      </c>
      <c r="D3" s="25" t="s">
        <v>316</v>
      </c>
      <c r="E3" s="25" t="s">
        <v>621</v>
      </c>
      <c r="F3" s="25" t="s">
        <v>318</v>
      </c>
    </row>
    <row r="4" spans="1:6">
      <c r="A4" s="89" t="s">
        <v>215</v>
      </c>
      <c r="B4" s="187">
        <v>7</v>
      </c>
      <c r="C4" s="187">
        <v>13</v>
      </c>
      <c r="D4" s="199">
        <v>15</v>
      </c>
      <c r="E4" s="199">
        <v>9</v>
      </c>
      <c r="F4" s="199">
        <v>7</v>
      </c>
    </row>
    <row r="5" spans="1:6">
      <c r="A5" s="89" t="s">
        <v>216</v>
      </c>
      <c r="B5" s="187">
        <v>9</v>
      </c>
      <c r="C5" s="187">
        <v>7</v>
      </c>
      <c r="D5" s="199">
        <v>4</v>
      </c>
      <c r="E5" s="199">
        <v>10</v>
      </c>
      <c r="F5" s="199">
        <v>14</v>
      </c>
    </row>
    <row r="6" spans="1:6">
      <c r="A6" s="89" t="s">
        <v>217</v>
      </c>
      <c r="B6" s="187">
        <v>14</v>
      </c>
      <c r="C6" s="187">
        <v>8</v>
      </c>
      <c r="D6" s="199">
        <v>11</v>
      </c>
      <c r="E6" s="199">
        <v>12</v>
      </c>
      <c r="F6" s="199">
        <v>11</v>
      </c>
    </row>
    <row r="7" spans="1:6">
      <c r="A7" s="117" t="s">
        <v>113</v>
      </c>
      <c r="B7" s="191">
        <v>10</v>
      </c>
      <c r="C7" s="191">
        <v>11</v>
      </c>
      <c r="D7" s="200">
        <v>1</v>
      </c>
      <c r="E7" s="200">
        <v>8</v>
      </c>
      <c r="F7" s="200">
        <v>1</v>
      </c>
    </row>
    <row r="8" spans="1:6">
      <c r="A8" s="89" t="s">
        <v>218</v>
      </c>
      <c r="B8" s="187">
        <v>13</v>
      </c>
      <c r="C8" s="187">
        <v>17</v>
      </c>
      <c r="D8" s="199">
        <v>17</v>
      </c>
      <c r="E8" s="199">
        <v>1</v>
      </c>
      <c r="F8" s="199">
        <v>6</v>
      </c>
    </row>
    <row r="9" spans="1:6">
      <c r="A9" s="89" t="s">
        <v>219</v>
      </c>
      <c r="B9" s="187">
        <v>17</v>
      </c>
      <c r="C9" s="187">
        <v>5</v>
      </c>
      <c r="D9" s="199">
        <v>14</v>
      </c>
      <c r="E9" s="199">
        <v>3</v>
      </c>
      <c r="F9" s="199">
        <v>3</v>
      </c>
    </row>
    <row r="10" spans="1:6">
      <c r="A10" s="89" t="s">
        <v>221</v>
      </c>
      <c r="B10" s="187">
        <v>5</v>
      </c>
      <c r="C10" s="187">
        <v>12</v>
      </c>
      <c r="D10" s="199">
        <v>8</v>
      </c>
      <c r="E10" s="199">
        <v>11</v>
      </c>
      <c r="F10" s="199">
        <v>4</v>
      </c>
    </row>
    <row r="11" spans="1:6">
      <c r="A11" s="89" t="s">
        <v>220</v>
      </c>
      <c r="B11" s="187">
        <v>16</v>
      </c>
      <c r="C11" s="187">
        <v>9</v>
      </c>
      <c r="D11" s="199">
        <v>13</v>
      </c>
      <c r="E11" s="199">
        <v>13</v>
      </c>
      <c r="F11" s="199">
        <v>9</v>
      </c>
    </row>
    <row r="12" spans="1:6">
      <c r="A12" s="89" t="s">
        <v>222</v>
      </c>
      <c r="B12" s="187">
        <v>1</v>
      </c>
      <c r="C12" s="187">
        <v>1</v>
      </c>
      <c r="D12" s="199">
        <v>9</v>
      </c>
      <c r="E12" s="199">
        <v>2</v>
      </c>
      <c r="F12" s="199">
        <v>17</v>
      </c>
    </row>
    <row r="13" spans="1:6">
      <c r="A13" s="89" t="s">
        <v>223</v>
      </c>
      <c r="B13" s="187">
        <v>3</v>
      </c>
      <c r="C13" s="187">
        <v>15</v>
      </c>
      <c r="D13" s="199">
        <v>2</v>
      </c>
      <c r="E13" s="199">
        <v>14</v>
      </c>
      <c r="F13" s="199">
        <v>16</v>
      </c>
    </row>
    <row r="14" spans="1:6">
      <c r="A14" s="89" t="s">
        <v>224</v>
      </c>
      <c r="B14" s="187">
        <v>2</v>
      </c>
      <c r="C14" s="187">
        <v>14</v>
      </c>
      <c r="D14" s="199">
        <v>6</v>
      </c>
      <c r="E14" s="199">
        <v>17</v>
      </c>
      <c r="F14" s="199">
        <v>2</v>
      </c>
    </row>
    <row r="15" spans="1:6">
      <c r="A15" s="89" t="s">
        <v>225</v>
      </c>
      <c r="B15" s="187">
        <v>6</v>
      </c>
      <c r="C15" s="187">
        <v>6</v>
      </c>
      <c r="D15" s="199">
        <v>5</v>
      </c>
      <c r="E15" s="199">
        <v>16</v>
      </c>
      <c r="F15" s="199">
        <v>12</v>
      </c>
    </row>
    <row r="16" spans="1:6">
      <c r="A16" s="89" t="s">
        <v>226</v>
      </c>
      <c r="B16" s="187">
        <v>8</v>
      </c>
      <c r="C16" s="187">
        <v>3</v>
      </c>
      <c r="D16" s="199">
        <v>7</v>
      </c>
      <c r="E16" s="199">
        <v>6</v>
      </c>
      <c r="F16" s="199">
        <v>8</v>
      </c>
    </row>
    <row r="17" spans="1:6">
      <c r="A17" s="89" t="s">
        <v>227</v>
      </c>
      <c r="B17" s="187">
        <v>15</v>
      </c>
      <c r="C17" s="187">
        <v>16</v>
      </c>
      <c r="D17" s="199">
        <v>10</v>
      </c>
      <c r="E17" s="199">
        <v>15</v>
      </c>
      <c r="F17" s="199">
        <v>14</v>
      </c>
    </row>
    <row r="18" spans="1:6">
      <c r="A18" s="89" t="s">
        <v>228</v>
      </c>
      <c r="B18" s="187">
        <v>4</v>
      </c>
      <c r="C18" s="187">
        <v>2</v>
      </c>
      <c r="D18" s="199">
        <v>12</v>
      </c>
      <c r="E18" s="199">
        <v>7</v>
      </c>
      <c r="F18" s="199">
        <v>13</v>
      </c>
    </row>
    <row r="19" spans="1:6">
      <c r="A19" s="89" t="s">
        <v>229</v>
      </c>
      <c r="B19" s="187">
        <v>11</v>
      </c>
      <c r="C19" s="187">
        <v>4</v>
      </c>
      <c r="D19" s="199">
        <v>16</v>
      </c>
      <c r="E19" s="199">
        <v>5</v>
      </c>
      <c r="F19" s="199">
        <v>4</v>
      </c>
    </row>
    <row r="20" spans="1:6">
      <c r="A20" s="89" t="s">
        <v>230</v>
      </c>
      <c r="B20" s="187">
        <v>11</v>
      </c>
      <c r="C20" s="187">
        <v>10</v>
      </c>
      <c r="D20" s="199">
        <v>3</v>
      </c>
      <c r="E20" s="199">
        <v>4</v>
      </c>
      <c r="F20" s="199">
        <v>9</v>
      </c>
    </row>
    <row r="21" spans="1:6" ht="22.5" customHeight="1">
      <c r="A21" s="236" t="s">
        <v>354</v>
      </c>
      <c r="B21" s="236"/>
      <c r="C21" s="236"/>
      <c r="D21" s="236"/>
      <c r="E21" s="236"/>
      <c r="F21" s="236"/>
    </row>
  </sheetData>
  <mergeCells count="4">
    <mergeCell ref="A1:F1"/>
    <mergeCell ref="A2:A3"/>
    <mergeCell ref="B2:F2"/>
    <mergeCell ref="A21:F21"/>
  </mergeCells>
  <printOptions horizontalCentered="1"/>
  <pageMargins left="0.74791666666666701" right="0.74791666666666701" top="0.98402777777777795" bottom="0.98402777777777795" header="0.51180555555555496" footer="0.51180555555555496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4472C4"/>
    <pageSetUpPr fitToPage="1"/>
  </sheetPr>
  <dimension ref="A1:AMJ22"/>
  <sheetViews>
    <sheetView zoomScaleNormal="100" workbookViewId="0">
      <selection sqref="A1:D1"/>
    </sheetView>
  </sheetViews>
  <sheetFormatPr baseColWidth="10" defaultColWidth="8.85546875" defaultRowHeight="12.75"/>
  <cols>
    <col min="1" max="1" width="19.85546875" style="1" customWidth="1"/>
    <col min="2" max="4" width="15.28515625" style="1" customWidth="1"/>
    <col min="5" max="1024" width="8.85546875" style="1"/>
  </cols>
  <sheetData>
    <row r="1" spans="1:16" ht="34.5" customHeight="1">
      <c r="A1" s="250" t="s">
        <v>622</v>
      </c>
      <c r="B1" s="250"/>
      <c r="C1" s="250"/>
      <c r="D1" s="250"/>
      <c r="E1" s="201"/>
      <c r="F1" s="201"/>
      <c r="G1" s="201"/>
      <c r="H1" s="201"/>
      <c r="I1" s="201"/>
      <c r="J1" s="201"/>
      <c r="K1" s="202"/>
    </row>
    <row r="2" spans="1:16">
      <c r="A2" s="238"/>
      <c r="B2" s="229" t="s">
        <v>623</v>
      </c>
      <c r="C2" s="229"/>
      <c r="D2" s="229"/>
      <c r="E2" s="93"/>
      <c r="F2" s="93"/>
      <c r="G2" s="93"/>
      <c r="H2" s="93"/>
      <c r="I2" s="93"/>
      <c r="J2" s="93"/>
      <c r="K2" s="93"/>
    </row>
    <row r="3" spans="1:16" ht="33.75">
      <c r="A3" s="238"/>
      <c r="B3" s="25" t="s">
        <v>320</v>
      </c>
      <c r="C3" s="25" t="s">
        <v>624</v>
      </c>
      <c r="D3" s="25" t="s">
        <v>322</v>
      </c>
      <c r="E3" s="186"/>
      <c r="F3" s="186"/>
      <c r="G3" s="186"/>
      <c r="H3" s="186"/>
      <c r="I3" s="186"/>
      <c r="J3" s="186"/>
      <c r="K3" s="186"/>
      <c r="L3" s="12"/>
      <c r="M3" s="186"/>
      <c r="N3" s="186"/>
      <c r="O3" s="186"/>
      <c r="P3" s="12"/>
    </row>
    <row r="4" spans="1:16">
      <c r="A4" s="89" t="s">
        <v>215</v>
      </c>
      <c r="B4" s="187">
        <v>11</v>
      </c>
      <c r="C4" s="187">
        <v>9</v>
      </c>
      <c r="D4" s="187">
        <v>5</v>
      </c>
      <c r="E4" s="188"/>
      <c r="F4" s="188"/>
      <c r="G4" s="188"/>
      <c r="H4" s="188"/>
      <c r="I4" s="188"/>
      <c r="J4" s="189"/>
      <c r="K4" s="188"/>
    </row>
    <row r="5" spans="1:16">
      <c r="A5" s="89" t="s">
        <v>216</v>
      </c>
      <c r="B5" s="187">
        <v>13</v>
      </c>
      <c r="C5" s="187">
        <v>11</v>
      </c>
      <c r="D5" s="187">
        <v>15</v>
      </c>
      <c r="E5" s="188"/>
      <c r="F5" s="188"/>
      <c r="G5" s="188"/>
      <c r="H5" s="188"/>
      <c r="I5" s="188"/>
      <c r="J5" s="189"/>
      <c r="K5" s="188"/>
    </row>
    <row r="6" spans="1:16">
      <c r="A6" s="89" t="s">
        <v>217</v>
      </c>
      <c r="B6" s="187">
        <v>7</v>
      </c>
      <c r="C6" s="187">
        <v>15</v>
      </c>
      <c r="D6" s="187">
        <v>7</v>
      </c>
      <c r="E6" s="188"/>
      <c r="F6" s="188"/>
      <c r="G6" s="188"/>
      <c r="H6" s="188"/>
      <c r="I6" s="188"/>
      <c r="J6" s="189"/>
      <c r="K6" s="188"/>
    </row>
    <row r="7" spans="1:16">
      <c r="A7" s="117" t="s">
        <v>113</v>
      </c>
      <c r="B7" s="190">
        <v>15</v>
      </c>
      <c r="C7" s="191">
        <v>1</v>
      </c>
      <c r="D7" s="191">
        <v>3</v>
      </c>
      <c r="E7" s="188"/>
      <c r="F7" s="192"/>
      <c r="G7" s="192"/>
      <c r="H7" s="192"/>
      <c r="I7" s="192"/>
      <c r="J7" s="193"/>
      <c r="K7" s="192"/>
    </row>
    <row r="8" spans="1:16">
      <c r="A8" s="89" t="s">
        <v>218</v>
      </c>
      <c r="B8" s="187">
        <v>2</v>
      </c>
      <c r="C8" s="187">
        <v>7</v>
      </c>
      <c r="D8" s="187">
        <v>2</v>
      </c>
      <c r="E8" s="188"/>
      <c r="F8" s="188"/>
      <c r="G8" s="188"/>
      <c r="H8" s="188"/>
      <c r="I8" s="188"/>
      <c r="J8" s="189"/>
      <c r="K8" s="188"/>
    </row>
    <row r="9" spans="1:16">
      <c r="A9" s="89" t="s">
        <v>219</v>
      </c>
      <c r="B9" s="187">
        <v>6</v>
      </c>
      <c r="C9" s="187">
        <v>17</v>
      </c>
      <c r="D9" s="187">
        <v>10</v>
      </c>
      <c r="E9" s="188"/>
      <c r="F9" s="188"/>
      <c r="G9" s="188"/>
      <c r="H9" s="188"/>
      <c r="I9" s="188"/>
      <c r="J9" s="189"/>
      <c r="K9" s="188"/>
    </row>
    <row r="10" spans="1:16">
      <c r="A10" s="89" t="s">
        <v>221</v>
      </c>
      <c r="B10" s="187">
        <v>8</v>
      </c>
      <c r="C10" s="187">
        <v>13</v>
      </c>
      <c r="D10" s="187">
        <v>12</v>
      </c>
      <c r="E10" s="188"/>
      <c r="F10" s="188"/>
      <c r="G10" s="188"/>
      <c r="H10" s="188"/>
      <c r="I10" s="188"/>
      <c r="J10" s="189"/>
      <c r="K10" s="188"/>
    </row>
    <row r="11" spans="1:16">
      <c r="A11" s="89" t="s">
        <v>220</v>
      </c>
      <c r="B11" s="187">
        <v>17</v>
      </c>
      <c r="C11" s="187">
        <v>10</v>
      </c>
      <c r="D11" s="187">
        <v>13</v>
      </c>
      <c r="E11" s="188"/>
      <c r="F11" s="188"/>
      <c r="G11" s="188"/>
      <c r="H11" s="188"/>
      <c r="I11" s="188"/>
      <c r="J11" s="189"/>
      <c r="K11" s="188"/>
    </row>
    <row r="12" spans="1:16">
      <c r="A12" s="89" t="s">
        <v>222</v>
      </c>
      <c r="B12" s="187">
        <v>3</v>
      </c>
      <c r="C12" s="187">
        <v>4</v>
      </c>
      <c r="D12" s="187">
        <v>6</v>
      </c>
      <c r="E12" s="188"/>
      <c r="F12" s="188"/>
      <c r="G12" s="188"/>
      <c r="H12" s="188"/>
      <c r="I12" s="188"/>
      <c r="J12" s="189"/>
      <c r="K12" s="188"/>
    </row>
    <row r="13" spans="1:16">
      <c r="A13" s="89" t="s">
        <v>223</v>
      </c>
      <c r="B13" s="187">
        <v>5</v>
      </c>
      <c r="C13" s="187">
        <v>14</v>
      </c>
      <c r="D13" s="187">
        <v>11</v>
      </c>
      <c r="E13" s="188"/>
      <c r="F13" s="188"/>
      <c r="G13" s="188"/>
      <c r="H13" s="188"/>
      <c r="I13" s="188"/>
      <c r="J13" s="189"/>
      <c r="K13" s="188"/>
    </row>
    <row r="14" spans="1:16">
      <c r="A14" s="89" t="s">
        <v>224</v>
      </c>
      <c r="B14" s="187">
        <v>10</v>
      </c>
      <c r="C14" s="187">
        <v>12</v>
      </c>
      <c r="D14" s="187">
        <v>4</v>
      </c>
      <c r="E14" s="188"/>
      <c r="F14" s="188"/>
      <c r="G14" s="188"/>
      <c r="H14" s="188"/>
      <c r="I14" s="188"/>
      <c r="J14" s="189"/>
      <c r="K14" s="188"/>
    </row>
    <row r="15" spans="1:16">
      <c r="A15" s="89" t="s">
        <v>225</v>
      </c>
      <c r="B15" s="187">
        <v>4</v>
      </c>
      <c r="C15" s="187">
        <v>16</v>
      </c>
      <c r="D15" s="187">
        <v>9</v>
      </c>
      <c r="E15" s="188"/>
      <c r="F15" s="188"/>
      <c r="G15" s="188"/>
      <c r="H15" s="188"/>
      <c r="I15" s="188"/>
      <c r="J15" s="189"/>
      <c r="K15" s="188"/>
    </row>
    <row r="16" spans="1:16">
      <c r="A16" s="89" t="s">
        <v>226</v>
      </c>
      <c r="B16" s="187">
        <v>1</v>
      </c>
      <c r="C16" s="187">
        <v>3</v>
      </c>
      <c r="D16" s="187">
        <v>1</v>
      </c>
      <c r="E16" s="188"/>
      <c r="F16" s="188"/>
      <c r="G16" s="188"/>
      <c r="H16" s="188"/>
      <c r="I16" s="188"/>
      <c r="J16" s="189"/>
      <c r="K16" s="188"/>
    </row>
    <row r="17" spans="1:11">
      <c r="A17" s="89" t="s">
        <v>227</v>
      </c>
      <c r="B17" s="187">
        <v>12</v>
      </c>
      <c r="C17" s="187">
        <v>6</v>
      </c>
      <c r="D17" s="187">
        <v>8</v>
      </c>
      <c r="E17" s="188"/>
      <c r="F17" s="188"/>
      <c r="G17" s="188"/>
      <c r="H17" s="188"/>
      <c r="I17" s="188"/>
      <c r="J17" s="189"/>
      <c r="K17" s="188"/>
    </row>
    <row r="18" spans="1:11">
      <c r="A18" s="89" t="s">
        <v>228</v>
      </c>
      <c r="B18" s="187">
        <v>16</v>
      </c>
      <c r="C18" s="187">
        <v>5</v>
      </c>
      <c r="D18" s="187">
        <v>17</v>
      </c>
      <c r="E18" s="188"/>
      <c r="F18" s="188"/>
      <c r="G18" s="188"/>
      <c r="H18" s="188"/>
      <c r="I18" s="188"/>
      <c r="J18" s="189"/>
      <c r="K18" s="188"/>
    </row>
    <row r="19" spans="1:11">
      <c r="A19" s="89" t="s">
        <v>229</v>
      </c>
      <c r="B19" s="187">
        <v>9</v>
      </c>
      <c r="C19" s="187">
        <v>2</v>
      </c>
      <c r="D19" s="187">
        <v>14</v>
      </c>
      <c r="E19" s="188"/>
      <c r="F19" s="188"/>
      <c r="G19" s="188"/>
      <c r="H19" s="188"/>
      <c r="I19" s="188"/>
      <c r="J19" s="189"/>
      <c r="K19" s="188"/>
    </row>
    <row r="20" spans="1:11">
      <c r="A20" s="89" t="s">
        <v>230</v>
      </c>
      <c r="B20" s="187">
        <v>14</v>
      </c>
      <c r="C20" s="187">
        <v>8</v>
      </c>
      <c r="D20" s="187">
        <v>16</v>
      </c>
      <c r="E20" s="188"/>
      <c r="F20" s="188"/>
      <c r="G20" s="188"/>
      <c r="H20" s="188"/>
      <c r="I20" s="188"/>
      <c r="J20" s="194"/>
      <c r="K20" s="188"/>
    </row>
    <row r="21" spans="1:11">
      <c r="A21" s="144" t="s">
        <v>354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</row>
    <row r="22" spans="1:11" ht="33" customHeight="1"/>
  </sheetData>
  <mergeCells count="3">
    <mergeCell ref="A1:D1"/>
    <mergeCell ref="A2:A3"/>
    <mergeCell ref="B2:D2"/>
  </mergeCells>
  <pageMargins left="0.196527777777778" right="0.196527777777778" top="0.98402777777777795" bottom="0.98402777777777795" header="0.51180555555555496" footer="0.51180555555555496"/>
  <pageSetup paperSize="9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4472C4"/>
  </sheetPr>
  <dimension ref="A1:AMJ22"/>
  <sheetViews>
    <sheetView zoomScaleNormal="100" workbookViewId="0">
      <selection sqref="A1:E1"/>
    </sheetView>
  </sheetViews>
  <sheetFormatPr baseColWidth="10" defaultColWidth="8.85546875" defaultRowHeight="12.75"/>
  <cols>
    <col min="1" max="1" width="22.28515625" style="1" customWidth="1"/>
    <col min="2" max="5" width="14.28515625" style="203" customWidth="1"/>
    <col min="6" max="1024" width="8.85546875" style="1"/>
  </cols>
  <sheetData>
    <row r="1" spans="1:16" ht="36.75" customHeight="1">
      <c r="A1" s="246" t="s">
        <v>625</v>
      </c>
      <c r="B1" s="246"/>
      <c r="C1" s="246"/>
      <c r="D1" s="246"/>
      <c r="E1" s="246"/>
      <c r="F1" s="184"/>
      <c r="G1" s="184"/>
      <c r="H1" s="184"/>
      <c r="I1" s="184"/>
      <c r="J1" s="185"/>
      <c r="K1" s="185"/>
      <c r="L1" s="12"/>
      <c r="M1" s="12"/>
      <c r="N1" s="12"/>
    </row>
    <row r="2" spans="1:16">
      <c r="A2" s="238"/>
      <c r="B2" s="251" t="s">
        <v>626</v>
      </c>
      <c r="C2" s="251"/>
      <c r="D2" s="251"/>
      <c r="E2" s="251"/>
      <c r="F2" s="93"/>
      <c r="G2" s="93"/>
      <c r="H2" s="93"/>
      <c r="I2" s="93"/>
      <c r="J2" s="93"/>
      <c r="K2" s="93"/>
    </row>
    <row r="3" spans="1:16" ht="67.5" customHeight="1">
      <c r="A3" s="238"/>
      <c r="B3" s="25" t="s">
        <v>627</v>
      </c>
      <c r="C3" s="25" t="s">
        <v>325</v>
      </c>
      <c r="D3" s="25" t="s">
        <v>628</v>
      </c>
      <c r="E3" s="25" t="s">
        <v>327</v>
      </c>
      <c r="F3" s="186"/>
      <c r="G3" s="186"/>
      <c r="H3" s="186"/>
      <c r="I3" s="186"/>
      <c r="J3" s="186"/>
      <c r="K3" s="186"/>
      <c r="L3" s="12"/>
      <c r="M3" s="186"/>
      <c r="N3" s="186"/>
      <c r="O3" s="186"/>
      <c r="P3" s="12"/>
    </row>
    <row r="4" spans="1:16">
      <c r="A4" s="89" t="s">
        <v>215</v>
      </c>
      <c r="B4" s="204">
        <v>12</v>
      </c>
      <c r="C4" s="204">
        <v>10</v>
      </c>
      <c r="D4" s="204">
        <v>2</v>
      </c>
      <c r="E4" s="204">
        <v>6</v>
      </c>
      <c r="F4" s="188"/>
      <c r="G4" s="188"/>
      <c r="H4" s="188"/>
      <c r="I4" s="188"/>
      <c r="J4" s="189"/>
      <c r="K4" s="188"/>
    </row>
    <row r="5" spans="1:16">
      <c r="A5" s="89" t="s">
        <v>216</v>
      </c>
      <c r="B5" s="204">
        <v>11</v>
      </c>
      <c r="C5" s="204">
        <v>9</v>
      </c>
      <c r="D5" s="204">
        <v>5</v>
      </c>
      <c r="E5" s="204">
        <v>13</v>
      </c>
      <c r="F5" s="188"/>
      <c r="G5" s="188"/>
      <c r="H5" s="188"/>
      <c r="I5" s="188"/>
      <c r="J5" s="189"/>
      <c r="K5" s="188"/>
    </row>
    <row r="6" spans="1:16">
      <c r="A6" s="89" t="s">
        <v>217</v>
      </c>
      <c r="B6" s="204">
        <v>15</v>
      </c>
      <c r="C6" s="204">
        <v>3</v>
      </c>
      <c r="D6" s="204">
        <v>9</v>
      </c>
      <c r="E6" s="204">
        <v>11</v>
      </c>
      <c r="F6" s="188"/>
      <c r="G6" s="188"/>
      <c r="H6" s="188"/>
      <c r="I6" s="188"/>
      <c r="J6" s="189"/>
      <c r="K6" s="188"/>
    </row>
    <row r="7" spans="1:16">
      <c r="A7" s="117" t="s">
        <v>113</v>
      </c>
      <c r="B7" s="205">
        <v>3</v>
      </c>
      <c r="C7" s="206">
        <v>4</v>
      </c>
      <c r="D7" s="206">
        <v>4</v>
      </c>
      <c r="E7" s="206">
        <v>16</v>
      </c>
      <c r="F7" s="192"/>
      <c r="G7" s="192"/>
      <c r="H7" s="192"/>
      <c r="I7" s="192"/>
      <c r="J7" s="193"/>
      <c r="K7" s="192"/>
    </row>
    <row r="8" spans="1:16">
      <c r="A8" s="89" t="s">
        <v>218</v>
      </c>
      <c r="B8" s="204">
        <v>9</v>
      </c>
      <c r="C8" s="204">
        <v>16</v>
      </c>
      <c r="D8" s="204">
        <v>1</v>
      </c>
      <c r="E8" s="204">
        <v>7</v>
      </c>
      <c r="F8" s="188"/>
      <c r="G8" s="188"/>
      <c r="H8" s="188"/>
      <c r="I8" s="188"/>
      <c r="J8" s="189"/>
      <c r="K8" s="188"/>
    </row>
    <row r="9" spans="1:16">
      <c r="A9" s="89" t="s">
        <v>219</v>
      </c>
      <c r="B9" s="204">
        <v>17</v>
      </c>
      <c r="C9" s="204">
        <v>17</v>
      </c>
      <c r="D9" s="204">
        <v>11</v>
      </c>
      <c r="E9" s="204">
        <v>9</v>
      </c>
      <c r="F9" s="188"/>
      <c r="G9" s="188"/>
      <c r="H9" s="188"/>
      <c r="I9" s="188"/>
      <c r="J9" s="189"/>
      <c r="K9" s="188"/>
    </row>
    <row r="10" spans="1:16">
      <c r="A10" s="89" t="s">
        <v>221</v>
      </c>
      <c r="B10" s="204">
        <v>14</v>
      </c>
      <c r="C10" s="204">
        <v>13</v>
      </c>
      <c r="D10" s="204">
        <v>7</v>
      </c>
      <c r="E10" s="204">
        <v>3</v>
      </c>
      <c r="F10" s="188"/>
      <c r="G10" s="188"/>
      <c r="H10" s="188"/>
      <c r="I10" s="188"/>
      <c r="J10" s="189"/>
      <c r="K10" s="188"/>
    </row>
    <row r="11" spans="1:16">
      <c r="A11" s="89" t="s">
        <v>220</v>
      </c>
      <c r="B11" s="204">
        <v>10</v>
      </c>
      <c r="C11" s="204">
        <v>15</v>
      </c>
      <c r="D11" s="204">
        <v>14</v>
      </c>
      <c r="E11" s="204">
        <v>5</v>
      </c>
      <c r="F11" s="188"/>
      <c r="G11" s="188"/>
      <c r="H11" s="188"/>
      <c r="I11" s="188"/>
      <c r="J11" s="189"/>
      <c r="K11" s="188"/>
    </row>
    <row r="12" spans="1:16">
      <c r="A12" s="89" t="s">
        <v>222</v>
      </c>
      <c r="B12" s="204">
        <v>1</v>
      </c>
      <c r="C12" s="204">
        <v>2</v>
      </c>
      <c r="D12" s="204">
        <v>8</v>
      </c>
      <c r="E12" s="204">
        <v>4</v>
      </c>
      <c r="F12" s="188"/>
      <c r="G12" s="188"/>
      <c r="H12" s="188"/>
      <c r="I12" s="188"/>
      <c r="J12" s="189"/>
      <c r="K12" s="188"/>
    </row>
    <row r="13" spans="1:16">
      <c r="A13" s="89" t="s">
        <v>223</v>
      </c>
      <c r="B13" s="204">
        <v>7</v>
      </c>
      <c r="C13" s="204">
        <v>7</v>
      </c>
      <c r="D13" s="204">
        <v>12</v>
      </c>
      <c r="E13" s="204">
        <v>15</v>
      </c>
      <c r="F13" s="188"/>
      <c r="G13" s="188"/>
      <c r="H13" s="188"/>
      <c r="I13" s="188"/>
      <c r="J13" s="189"/>
      <c r="K13" s="188"/>
    </row>
    <row r="14" spans="1:16">
      <c r="A14" s="89" t="s">
        <v>224</v>
      </c>
      <c r="B14" s="204">
        <v>16</v>
      </c>
      <c r="C14" s="204">
        <v>8</v>
      </c>
      <c r="D14" s="204">
        <v>10</v>
      </c>
      <c r="E14" s="204">
        <v>17</v>
      </c>
      <c r="F14" s="188"/>
      <c r="G14" s="188"/>
      <c r="H14" s="188"/>
      <c r="I14" s="188"/>
      <c r="J14" s="189"/>
      <c r="K14" s="188"/>
    </row>
    <row r="15" spans="1:16">
      <c r="A15" s="89" t="s">
        <v>225</v>
      </c>
      <c r="B15" s="204">
        <v>13</v>
      </c>
      <c r="C15" s="204">
        <v>5</v>
      </c>
      <c r="D15" s="204">
        <v>15</v>
      </c>
      <c r="E15" s="204">
        <v>10</v>
      </c>
      <c r="F15" s="188"/>
      <c r="G15" s="188"/>
      <c r="H15" s="188"/>
      <c r="I15" s="188"/>
      <c r="J15" s="189"/>
      <c r="K15" s="188"/>
    </row>
    <row r="16" spans="1:16">
      <c r="A16" s="89" t="s">
        <v>226</v>
      </c>
      <c r="B16" s="204">
        <v>2</v>
      </c>
      <c r="C16" s="204">
        <v>1</v>
      </c>
      <c r="D16" s="204">
        <v>13</v>
      </c>
      <c r="E16" s="204">
        <v>8</v>
      </c>
      <c r="F16" s="188"/>
      <c r="G16" s="188"/>
      <c r="H16" s="188"/>
      <c r="I16" s="188"/>
      <c r="J16" s="189"/>
      <c r="K16" s="188"/>
    </row>
    <row r="17" spans="1:11">
      <c r="A17" s="89" t="s">
        <v>227</v>
      </c>
      <c r="B17" s="204">
        <v>6</v>
      </c>
      <c r="C17" s="204">
        <v>12</v>
      </c>
      <c r="D17" s="204">
        <v>17</v>
      </c>
      <c r="E17" s="204">
        <v>14</v>
      </c>
      <c r="F17" s="188"/>
      <c r="G17" s="188"/>
      <c r="H17" s="188"/>
      <c r="I17" s="188"/>
      <c r="J17" s="189"/>
      <c r="K17" s="188"/>
    </row>
    <row r="18" spans="1:11">
      <c r="A18" s="89" t="s">
        <v>228</v>
      </c>
      <c r="B18" s="204">
        <v>8</v>
      </c>
      <c r="C18" s="204">
        <v>11</v>
      </c>
      <c r="D18" s="204">
        <v>3</v>
      </c>
      <c r="E18" s="204">
        <v>1</v>
      </c>
      <c r="F18" s="188"/>
      <c r="G18" s="188"/>
      <c r="H18" s="188"/>
      <c r="I18" s="188"/>
      <c r="J18" s="189"/>
      <c r="K18" s="188"/>
    </row>
    <row r="19" spans="1:11">
      <c r="A19" s="89" t="s">
        <v>229</v>
      </c>
      <c r="B19" s="204">
        <v>5</v>
      </c>
      <c r="C19" s="204">
        <v>14</v>
      </c>
      <c r="D19" s="204">
        <v>6</v>
      </c>
      <c r="E19" s="204">
        <v>12</v>
      </c>
      <c r="F19" s="188"/>
      <c r="G19" s="188"/>
      <c r="H19" s="188"/>
      <c r="I19" s="188"/>
      <c r="J19" s="189"/>
      <c r="K19" s="188"/>
    </row>
    <row r="20" spans="1:11">
      <c r="A20" s="89" t="s">
        <v>230</v>
      </c>
      <c r="B20" s="204">
        <v>4</v>
      </c>
      <c r="C20" s="204">
        <v>6</v>
      </c>
      <c r="D20" s="204">
        <v>16</v>
      </c>
      <c r="E20" s="204">
        <v>2</v>
      </c>
      <c r="F20" s="188"/>
      <c r="G20" s="188"/>
      <c r="H20" s="188"/>
      <c r="I20" s="188"/>
      <c r="J20" s="194"/>
      <c r="K20" s="188"/>
    </row>
    <row r="21" spans="1:11">
      <c r="A21" s="144" t="s">
        <v>354</v>
      </c>
      <c r="B21" s="207"/>
      <c r="C21" s="207"/>
      <c r="D21" s="207"/>
      <c r="E21" s="207"/>
      <c r="F21" s="93"/>
      <c r="G21" s="93"/>
      <c r="H21" s="93"/>
      <c r="I21" s="93"/>
      <c r="J21" s="93"/>
      <c r="K21" s="93"/>
    </row>
    <row r="22" spans="1:11" ht="33" customHeight="1"/>
  </sheetData>
  <mergeCells count="3">
    <mergeCell ref="A1:E1"/>
    <mergeCell ref="A2:A3"/>
    <mergeCell ref="B2:E2"/>
  </mergeCells>
  <printOptions horizontalCentered="1"/>
  <pageMargins left="0.78749999999999998" right="0.78749999999999998" top="0.98402777777777795" bottom="0.98402777777777795" header="0.51180555555555496" footer="0.51180555555555496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4472C4"/>
  </sheetPr>
  <dimension ref="A1:AMJ22"/>
  <sheetViews>
    <sheetView zoomScaleNormal="100" workbookViewId="0">
      <selection sqref="A1:D1"/>
    </sheetView>
  </sheetViews>
  <sheetFormatPr baseColWidth="10" defaultColWidth="8.85546875" defaultRowHeight="12.75"/>
  <cols>
    <col min="1" max="1" width="19.140625" style="1" customWidth="1"/>
    <col min="2" max="4" width="15.140625" style="1" customWidth="1"/>
    <col min="5" max="1024" width="8.85546875" style="1"/>
  </cols>
  <sheetData>
    <row r="1" spans="1:16" ht="27" customHeight="1">
      <c r="A1" s="246" t="s">
        <v>629</v>
      </c>
      <c r="B1" s="246"/>
      <c r="C1" s="246"/>
      <c r="D1" s="246"/>
      <c r="E1" s="184"/>
      <c r="F1" s="184"/>
      <c r="G1" s="184"/>
      <c r="H1" s="184"/>
      <c r="I1" s="184"/>
      <c r="J1" s="184"/>
      <c r="K1" s="208"/>
    </row>
    <row r="2" spans="1:16">
      <c r="A2" s="238"/>
      <c r="B2" s="229" t="s">
        <v>630</v>
      </c>
      <c r="C2" s="229"/>
      <c r="D2" s="229"/>
      <c r="E2" s="93"/>
      <c r="F2" s="93"/>
      <c r="G2" s="93"/>
      <c r="H2" s="93"/>
      <c r="I2" s="93"/>
      <c r="J2" s="93"/>
      <c r="K2" s="93"/>
    </row>
    <row r="3" spans="1:16" ht="33.75">
      <c r="A3" s="238"/>
      <c r="B3" s="25" t="s">
        <v>329</v>
      </c>
      <c r="C3" s="25" t="s">
        <v>330</v>
      </c>
      <c r="D3" s="25" t="s">
        <v>331</v>
      </c>
      <c r="E3" s="186"/>
      <c r="F3" s="186"/>
      <c r="G3" s="186"/>
      <c r="H3" s="186"/>
      <c r="I3" s="186"/>
      <c r="J3" s="186"/>
      <c r="K3" s="186"/>
      <c r="L3" s="12"/>
      <c r="M3" s="186"/>
      <c r="N3" s="186"/>
      <c r="O3" s="186"/>
      <c r="P3" s="12"/>
    </row>
    <row r="4" spans="1:16">
      <c r="A4" s="89" t="s">
        <v>215</v>
      </c>
      <c r="B4" s="187">
        <v>12</v>
      </c>
      <c r="C4" s="187">
        <v>8</v>
      </c>
      <c r="D4" s="187">
        <v>7</v>
      </c>
      <c r="E4" s="188"/>
      <c r="F4" s="188"/>
      <c r="G4" s="188"/>
      <c r="H4" s="188"/>
      <c r="I4" s="188"/>
      <c r="J4" s="189"/>
      <c r="K4" s="188"/>
    </row>
    <row r="5" spans="1:16">
      <c r="A5" s="89" t="s">
        <v>216</v>
      </c>
      <c r="B5" s="187">
        <v>8</v>
      </c>
      <c r="C5" s="187">
        <v>12</v>
      </c>
      <c r="D5" s="187">
        <v>8</v>
      </c>
      <c r="E5" s="188"/>
      <c r="F5" s="188"/>
      <c r="G5" s="188"/>
      <c r="H5" s="188"/>
      <c r="I5" s="188"/>
      <c r="J5" s="189"/>
      <c r="K5" s="188"/>
    </row>
    <row r="6" spans="1:16">
      <c r="A6" s="89" t="s">
        <v>217</v>
      </c>
      <c r="B6" s="187">
        <v>9</v>
      </c>
      <c r="C6" s="187">
        <v>4</v>
      </c>
      <c r="D6" s="187">
        <v>13</v>
      </c>
      <c r="E6" s="188"/>
      <c r="F6" s="188"/>
      <c r="G6" s="188"/>
      <c r="H6" s="188"/>
      <c r="I6" s="188"/>
      <c r="J6" s="189"/>
      <c r="K6" s="188"/>
    </row>
    <row r="7" spans="1:16">
      <c r="A7" s="117" t="s">
        <v>113</v>
      </c>
      <c r="B7" s="190">
        <v>6</v>
      </c>
      <c r="C7" s="191">
        <v>3</v>
      </c>
      <c r="D7" s="191">
        <v>9</v>
      </c>
      <c r="E7" s="188"/>
      <c r="F7" s="192"/>
      <c r="G7" s="192"/>
      <c r="H7" s="192"/>
      <c r="I7" s="192"/>
      <c r="J7" s="193"/>
      <c r="K7" s="192"/>
    </row>
    <row r="8" spans="1:16">
      <c r="A8" s="89" t="s">
        <v>218</v>
      </c>
      <c r="B8" s="187">
        <v>10</v>
      </c>
      <c r="C8" s="187">
        <v>16</v>
      </c>
      <c r="D8" s="187">
        <v>10</v>
      </c>
      <c r="E8" s="188"/>
      <c r="F8" s="188"/>
      <c r="G8" s="188"/>
      <c r="H8" s="188"/>
      <c r="I8" s="188"/>
      <c r="J8" s="189"/>
      <c r="K8" s="188"/>
    </row>
    <row r="9" spans="1:16">
      <c r="A9" s="89" t="s">
        <v>219</v>
      </c>
      <c r="B9" s="187">
        <v>5</v>
      </c>
      <c r="C9" s="187">
        <v>9</v>
      </c>
      <c r="D9" s="187">
        <v>5</v>
      </c>
      <c r="E9" s="188"/>
      <c r="F9" s="188"/>
      <c r="G9" s="188"/>
      <c r="H9" s="188"/>
      <c r="I9" s="188"/>
      <c r="J9" s="189"/>
      <c r="K9" s="188"/>
    </row>
    <row r="10" spans="1:16">
      <c r="A10" s="89" t="s">
        <v>221</v>
      </c>
      <c r="B10" s="187">
        <v>15</v>
      </c>
      <c r="C10" s="187">
        <v>6</v>
      </c>
      <c r="D10" s="187">
        <v>15</v>
      </c>
      <c r="E10" s="188"/>
      <c r="F10" s="188"/>
      <c r="G10" s="188"/>
      <c r="H10" s="188"/>
      <c r="I10" s="188"/>
      <c r="J10" s="189"/>
      <c r="K10" s="188"/>
    </row>
    <row r="11" spans="1:16">
      <c r="A11" s="89" t="s">
        <v>220</v>
      </c>
      <c r="B11" s="187">
        <v>17</v>
      </c>
      <c r="C11" s="187">
        <v>7</v>
      </c>
      <c r="D11" s="187">
        <v>12</v>
      </c>
      <c r="E11" s="188"/>
      <c r="F11" s="188"/>
      <c r="G11" s="188"/>
      <c r="H11" s="188"/>
      <c r="I11" s="188"/>
      <c r="J11" s="189"/>
      <c r="K11" s="188"/>
    </row>
    <row r="12" spans="1:16">
      <c r="A12" s="89" t="s">
        <v>222</v>
      </c>
      <c r="B12" s="187">
        <v>14</v>
      </c>
      <c r="C12" s="187">
        <v>17</v>
      </c>
      <c r="D12" s="187">
        <v>16</v>
      </c>
      <c r="E12" s="188"/>
      <c r="F12" s="188"/>
      <c r="G12" s="188"/>
      <c r="H12" s="188"/>
      <c r="I12" s="188"/>
      <c r="J12" s="189"/>
      <c r="K12" s="188"/>
    </row>
    <row r="13" spans="1:16">
      <c r="A13" s="89" t="s">
        <v>223</v>
      </c>
      <c r="B13" s="187">
        <v>3</v>
      </c>
      <c r="C13" s="187">
        <v>13</v>
      </c>
      <c r="D13" s="187">
        <v>11</v>
      </c>
      <c r="E13" s="188"/>
      <c r="F13" s="188"/>
      <c r="G13" s="188"/>
      <c r="H13" s="188"/>
      <c r="I13" s="188"/>
      <c r="J13" s="189"/>
      <c r="K13" s="188"/>
    </row>
    <row r="14" spans="1:16">
      <c r="A14" s="89" t="s">
        <v>224</v>
      </c>
      <c r="B14" s="187">
        <v>16</v>
      </c>
      <c r="C14" s="187">
        <v>5</v>
      </c>
      <c r="D14" s="187">
        <v>17</v>
      </c>
      <c r="E14" s="188"/>
      <c r="F14" s="188"/>
      <c r="G14" s="188"/>
      <c r="H14" s="188"/>
      <c r="I14" s="188"/>
      <c r="J14" s="189"/>
      <c r="K14" s="188"/>
    </row>
    <row r="15" spans="1:16">
      <c r="A15" s="89" t="s">
        <v>225</v>
      </c>
      <c r="B15" s="187">
        <v>11</v>
      </c>
      <c r="C15" s="187">
        <v>2</v>
      </c>
      <c r="D15" s="187">
        <v>3</v>
      </c>
      <c r="E15" s="188"/>
      <c r="F15" s="188"/>
      <c r="G15" s="188"/>
      <c r="H15" s="188"/>
      <c r="I15" s="188"/>
      <c r="J15" s="189"/>
      <c r="K15" s="188"/>
    </row>
    <row r="16" spans="1:16">
      <c r="A16" s="89" t="s">
        <v>226</v>
      </c>
      <c r="B16" s="187">
        <v>7</v>
      </c>
      <c r="C16" s="187">
        <v>10</v>
      </c>
      <c r="D16" s="187">
        <v>4</v>
      </c>
      <c r="E16" s="188"/>
      <c r="F16" s="188"/>
      <c r="G16" s="188"/>
      <c r="H16" s="188"/>
      <c r="I16" s="188"/>
      <c r="J16" s="189"/>
      <c r="K16" s="188"/>
    </row>
    <row r="17" spans="1:11">
      <c r="A17" s="89" t="s">
        <v>227</v>
      </c>
      <c r="B17" s="187">
        <v>2</v>
      </c>
      <c r="C17" s="187">
        <v>1</v>
      </c>
      <c r="D17" s="187">
        <v>14</v>
      </c>
      <c r="E17" s="188"/>
      <c r="F17" s="188"/>
      <c r="G17" s="188"/>
      <c r="H17" s="188"/>
      <c r="I17" s="188"/>
      <c r="J17" s="189"/>
      <c r="K17" s="188"/>
    </row>
    <row r="18" spans="1:11">
      <c r="A18" s="89" t="s">
        <v>228</v>
      </c>
      <c r="B18" s="187">
        <v>1</v>
      </c>
      <c r="C18" s="187">
        <v>11</v>
      </c>
      <c r="D18" s="187">
        <v>2</v>
      </c>
      <c r="E18" s="188"/>
      <c r="F18" s="188"/>
      <c r="G18" s="188"/>
      <c r="H18" s="188"/>
      <c r="I18" s="188"/>
      <c r="J18" s="189"/>
      <c r="K18" s="188"/>
    </row>
    <row r="19" spans="1:11">
      <c r="A19" s="89" t="s">
        <v>229</v>
      </c>
      <c r="B19" s="187">
        <v>4</v>
      </c>
      <c r="C19" s="187">
        <v>14</v>
      </c>
      <c r="D19" s="187">
        <v>1</v>
      </c>
      <c r="E19" s="188"/>
      <c r="F19" s="188"/>
      <c r="G19" s="188"/>
      <c r="H19" s="188"/>
      <c r="I19" s="188"/>
      <c r="J19" s="189"/>
      <c r="K19" s="188"/>
    </row>
    <row r="20" spans="1:11">
      <c r="A20" s="89" t="s">
        <v>230</v>
      </c>
      <c r="B20" s="187">
        <v>13</v>
      </c>
      <c r="C20" s="187">
        <v>15</v>
      </c>
      <c r="D20" s="187">
        <v>6</v>
      </c>
      <c r="E20" s="188"/>
      <c r="F20" s="188"/>
      <c r="G20" s="188"/>
      <c r="H20" s="188"/>
      <c r="I20" s="188"/>
      <c r="J20" s="194"/>
      <c r="K20" s="188"/>
    </row>
    <row r="21" spans="1:11">
      <c r="A21" s="144" t="s">
        <v>354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</row>
    <row r="22" spans="1:11" ht="33" customHeight="1"/>
  </sheetData>
  <mergeCells count="3">
    <mergeCell ref="A1:D1"/>
    <mergeCell ref="A2:A3"/>
    <mergeCell ref="B2:D2"/>
  </mergeCells>
  <printOptions horizontalCentered="1"/>
  <pageMargins left="0.74791666666666701" right="0.74791666666666701" top="0.98402777777777795" bottom="0.98402777777777795" header="0.51180555555555496" footer="0.51180555555555496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4472C4"/>
  </sheetPr>
  <dimension ref="A1:AMJ21"/>
  <sheetViews>
    <sheetView zoomScaleNormal="100" workbookViewId="0">
      <selection sqref="A1:H1"/>
    </sheetView>
  </sheetViews>
  <sheetFormatPr baseColWidth="10" defaultColWidth="8.85546875" defaultRowHeight="12.75"/>
  <cols>
    <col min="1" max="1" width="17.7109375" style="1" customWidth="1"/>
    <col min="2" max="8" width="11.140625" style="1" customWidth="1"/>
    <col min="9" max="1024" width="8.85546875" style="1"/>
  </cols>
  <sheetData>
    <row r="1" spans="1:8" ht="23.25" customHeight="1">
      <c r="A1" s="226" t="s">
        <v>631</v>
      </c>
      <c r="B1" s="226"/>
      <c r="C1" s="226"/>
      <c r="D1" s="226"/>
      <c r="E1" s="226"/>
      <c r="F1" s="226"/>
      <c r="G1" s="226"/>
      <c r="H1" s="226"/>
    </row>
    <row r="2" spans="1:8">
      <c r="A2" s="228"/>
      <c r="B2" s="229" t="s">
        <v>632</v>
      </c>
      <c r="C2" s="229"/>
      <c r="D2" s="229"/>
      <c r="E2" s="229"/>
      <c r="F2" s="229"/>
      <c r="G2" s="229"/>
      <c r="H2" s="229"/>
    </row>
    <row r="3" spans="1:8" ht="45">
      <c r="A3" s="228"/>
      <c r="B3" s="25" t="s">
        <v>333</v>
      </c>
      <c r="C3" s="25" t="s">
        <v>334</v>
      </c>
      <c r="D3" s="25" t="s">
        <v>335</v>
      </c>
      <c r="E3" s="25" t="s">
        <v>336</v>
      </c>
      <c r="F3" s="25" t="s">
        <v>337</v>
      </c>
      <c r="G3" s="25" t="s">
        <v>338</v>
      </c>
      <c r="H3" s="25" t="s">
        <v>339</v>
      </c>
    </row>
    <row r="4" spans="1:8">
      <c r="A4" s="89" t="s">
        <v>215</v>
      </c>
      <c r="B4" s="187">
        <v>12</v>
      </c>
      <c r="C4" s="196">
        <v>15</v>
      </c>
      <c r="D4" s="187">
        <v>8</v>
      </c>
      <c r="E4" s="187">
        <v>8</v>
      </c>
      <c r="F4" s="187">
        <v>7</v>
      </c>
      <c r="G4" s="187">
        <v>14</v>
      </c>
      <c r="H4" s="187">
        <v>9</v>
      </c>
    </row>
    <row r="5" spans="1:8">
      <c r="A5" s="89" t="s">
        <v>216</v>
      </c>
      <c r="B5" s="187">
        <v>16</v>
      </c>
      <c r="C5" s="196">
        <v>5</v>
      </c>
      <c r="D5" s="187">
        <v>14</v>
      </c>
      <c r="E5" s="187">
        <v>15</v>
      </c>
      <c r="F5" s="187">
        <v>4</v>
      </c>
      <c r="G5" s="187">
        <v>11</v>
      </c>
      <c r="H5" s="187">
        <v>11</v>
      </c>
    </row>
    <row r="6" spans="1:8">
      <c r="A6" s="89" t="s">
        <v>217</v>
      </c>
      <c r="B6" s="187">
        <v>17</v>
      </c>
      <c r="C6" s="196">
        <v>4</v>
      </c>
      <c r="D6" s="187">
        <v>3</v>
      </c>
      <c r="E6" s="187">
        <v>16</v>
      </c>
      <c r="F6" s="187">
        <v>2</v>
      </c>
      <c r="G6" s="187">
        <v>8</v>
      </c>
      <c r="H6" s="187">
        <v>5</v>
      </c>
    </row>
    <row r="7" spans="1:8">
      <c r="A7" s="117" t="s">
        <v>113</v>
      </c>
      <c r="B7" s="191">
        <v>2</v>
      </c>
      <c r="C7" s="197">
        <v>16</v>
      </c>
      <c r="D7" s="191">
        <v>2</v>
      </c>
      <c r="E7" s="191">
        <v>17</v>
      </c>
      <c r="F7" s="191">
        <v>3</v>
      </c>
      <c r="G7" s="191">
        <v>4</v>
      </c>
      <c r="H7" s="191">
        <v>15</v>
      </c>
    </row>
    <row r="8" spans="1:8">
      <c r="A8" s="89" t="s">
        <v>218</v>
      </c>
      <c r="B8" s="187">
        <v>1</v>
      </c>
      <c r="C8" s="196">
        <v>9</v>
      </c>
      <c r="D8" s="187">
        <v>17</v>
      </c>
      <c r="E8" s="187">
        <v>4</v>
      </c>
      <c r="F8" s="187">
        <v>5</v>
      </c>
      <c r="G8" s="187">
        <v>3</v>
      </c>
      <c r="H8" s="187">
        <v>12</v>
      </c>
    </row>
    <row r="9" spans="1:8">
      <c r="A9" s="89" t="s">
        <v>219</v>
      </c>
      <c r="B9" s="187">
        <v>10</v>
      </c>
      <c r="C9" s="196">
        <v>17</v>
      </c>
      <c r="D9" s="187">
        <v>6</v>
      </c>
      <c r="E9" s="187">
        <v>3</v>
      </c>
      <c r="F9" s="187">
        <v>11</v>
      </c>
      <c r="G9" s="187">
        <v>2</v>
      </c>
      <c r="H9" s="187">
        <v>13</v>
      </c>
    </row>
    <row r="10" spans="1:8">
      <c r="A10" s="89" t="s">
        <v>221</v>
      </c>
      <c r="B10" s="187">
        <v>14</v>
      </c>
      <c r="C10" s="196">
        <v>13</v>
      </c>
      <c r="D10" s="187">
        <v>12</v>
      </c>
      <c r="E10" s="187">
        <v>11</v>
      </c>
      <c r="F10" s="187">
        <v>10</v>
      </c>
      <c r="G10" s="187">
        <v>16</v>
      </c>
      <c r="H10" s="187">
        <v>16</v>
      </c>
    </row>
    <row r="11" spans="1:8">
      <c r="A11" s="89" t="s">
        <v>220</v>
      </c>
      <c r="B11" s="187">
        <v>3</v>
      </c>
      <c r="C11" s="196">
        <v>7</v>
      </c>
      <c r="D11" s="187">
        <v>11</v>
      </c>
      <c r="E11" s="187">
        <v>7</v>
      </c>
      <c r="F11" s="187">
        <v>14</v>
      </c>
      <c r="G11" s="187">
        <v>15</v>
      </c>
      <c r="H11" s="187">
        <v>6</v>
      </c>
    </row>
    <row r="12" spans="1:8">
      <c r="A12" s="89" t="s">
        <v>222</v>
      </c>
      <c r="B12" s="187">
        <v>11</v>
      </c>
      <c r="C12" s="196">
        <v>10</v>
      </c>
      <c r="D12" s="187">
        <v>9</v>
      </c>
      <c r="E12" s="187">
        <v>9</v>
      </c>
      <c r="F12" s="187">
        <v>12</v>
      </c>
      <c r="G12" s="187">
        <v>12</v>
      </c>
      <c r="H12" s="187">
        <v>8</v>
      </c>
    </row>
    <row r="13" spans="1:8">
      <c r="A13" s="89" t="s">
        <v>223</v>
      </c>
      <c r="B13" s="187">
        <v>13</v>
      </c>
      <c r="C13" s="196">
        <v>12</v>
      </c>
      <c r="D13" s="187">
        <v>5</v>
      </c>
      <c r="E13" s="187">
        <v>13</v>
      </c>
      <c r="F13" s="187">
        <v>13</v>
      </c>
      <c r="G13" s="187">
        <v>10</v>
      </c>
      <c r="H13" s="187">
        <v>14</v>
      </c>
    </row>
    <row r="14" spans="1:8">
      <c r="A14" s="89" t="s">
        <v>224</v>
      </c>
      <c r="B14" s="187">
        <v>4</v>
      </c>
      <c r="C14" s="196">
        <v>3</v>
      </c>
      <c r="D14" s="187">
        <v>10</v>
      </c>
      <c r="E14" s="187">
        <v>1</v>
      </c>
      <c r="F14" s="187">
        <v>1</v>
      </c>
      <c r="G14" s="187">
        <v>17</v>
      </c>
      <c r="H14" s="187">
        <v>4</v>
      </c>
    </row>
    <row r="15" spans="1:8">
      <c r="A15" s="89" t="s">
        <v>225</v>
      </c>
      <c r="B15" s="187">
        <v>6</v>
      </c>
      <c r="C15" s="196">
        <v>14</v>
      </c>
      <c r="D15" s="187">
        <v>16</v>
      </c>
      <c r="E15" s="187">
        <v>14</v>
      </c>
      <c r="F15" s="187">
        <v>6</v>
      </c>
      <c r="G15" s="187">
        <v>7</v>
      </c>
      <c r="H15" s="187">
        <v>7</v>
      </c>
    </row>
    <row r="16" spans="1:8">
      <c r="A16" s="89" t="s">
        <v>226</v>
      </c>
      <c r="B16" s="187">
        <v>5</v>
      </c>
      <c r="C16" s="196">
        <v>8</v>
      </c>
      <c r="D16" s="187">
        <v>13</v>
      </c>
      <c r="E16" s="187">
        <v>5</v>
      </c>
      <c r="F16" s="187">
        <v>16</v>
      </c>
      <c r="G16" s="187">
        <v>1</v>
      </c>
      <c r="H16" s="187">
        <v>17</v>
      </c>
    </row>
    <row r="17" spans="1:8">
      <c r="A17" s="89" t="s">
        <v>227</v>
      </c>
      <c r="B17" s="187">
        <v>9</v>
      </c>
      <c r="C17" s="196">
        <v>1</v>
      </c>
      <c r="D17" s="187">
        <v>7</v>
      </c>
      <c r="E17" s="187">
        <v>10</v>
      </c>
      <c r="F17" s="187">
        <v>8</v>
      </c>
      <c r="G17" s="187">
        <v>13</v>
      </c>
      <c r="H17" s="187">
        <v>10</v>
      </c>
    </row>
    <row r="18" spans="1:8">
      <c r="A18" s="89" t="s">
        <v>228</v>
      </c>
      <c r="B18" s="187">
        <v>15</v>
      </c>
      <c r="C18" s="196">
        <v>6</v>
      </c>
      <c r="D18" s="187">
        <v>4</v>
      </c>
      <c r="E18" s="187">
        <v>2</v>
      </c>
      <c r="F18" s="187">
        <v>17</v>
      </c>
      <c r="G18" s="187">
        <v>9</v>
      </c>
      <c r="H18" s="187">
        <v>2</v>
      </c>
    </row>
    <row r="19" spans="1:8">
      <c r="A19" s="89" t="s">
        <v>229</v>
      </c>
      <c r="B19" s="187">
        <v>7</v>
      </c>
      <c r="C19" s="196">
        <v>11</v>
      </c>
      <c r="D19" s="187">
        <v>15</v>
      </c>
      <c r="E19" s="187">
        <v>12</v>
      </c>
      <c r="F19" s="187">
        <v>15</v>
      </c>
      <c r="G19" s="187">
        <v>5</v>
      </c>
      <c r="H19" s="187">
        <v>3</v>
      </c>
    </row>
    <row r="20" spans="1:8">
      <c r="A20" s="89" t="s">
        <v>230</v>
      </c>
      <c r="B20" s="187">
        <v>8</v>
      </c>
      <c r="C20" s="196">
        <v>2</v>
      </c>
      <c r="D20" s="187">
        <v>1</v>
      </c>
      <c r="E20" s="187">
        <v>6</v>
      </c>
      <c r="F20" s="187">
        <v>9</v>
      </c>
      <c r="G20" s="187">
        <v>6</v>
      </c>
      <c r="H20" s="187">
        <v>1</v>
      </c>
    </row>
    <row r="21" spans="1:8">
      <c r="A21" s="144" t="s">
        <v>354</v>
      </c>
      <c r="B21" s="198"/>
      <c r="C21" s="198"/>
      <c r="D21" s="198"/>
      <c r="E21" s="198"/>
      <c r="F21" s="198"/>
      <c r="G21" s="198"/>
    </row>
  </sheetData>
  <mergeCells count="3">
    <mergeCell ref="A1:H1"/>
    <mergeCell ref="A2:A3"/>
    <mergeCell ref="B2:H2"/>
  </mergeCells>
  <printOptions horizontalCentered="1"/>
  <pageMargins left="0.74791666666666701" right="0.74791666666666701" top="0.98402777777777795" bottom="0.98402777777777795" header="0.51180555555555496" footer="0.51180555555555496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AMJ13"/>
  <sheetViews>
    <sheetView zoomScaleNormal="100" workbookViewId="0">
      <selection sqref="A1:C1"/>
    </sheetView>
  </sheetViews>
  <sheetFormatPr baseColWidth="10" defaultColWidth="8.5703125" defaultRowHeight="12.75"/>
  <cols>
    <col min="1" max="1" width="10.85546875" style="1" customWidth="1"/>
    <col min="2" max="2" width="13.28515625" style="1" customWidth="1"/>
    <col min="3" max="3" width="15.140625" style="1" customWidth="1"/>
    <col min="4" max="6" width="8.5703125" style="1"/>
    <col min="7" max="7" width="11" style="1" customWidth="1"/>
    <col min="8" max="8" width="12.42578125" style="1" customWidth="1"/>
    <col min="9" max="9" width="12" style="1" customWidth="1"/>
    <col min="10" max="1024" width="8.5703125" style="1"/>
  </cols>
  <sheetData>
    <row r="1" spans="1:10" ht="35.25" customHeight="1">
      <c r="A1" s="226" t="s">
        <v>112</v>
      </c>
      <c r="B1" s="226"/>
      <c r="C1" s="226"/>
    </row>
    <row r="2" spans="1:10">
      <c r="A2" s="15"/>
      <c r="B2" s="16" t="s">
        <v>113</v>
      </c>
      <c r="C2" s="16" t="s">
        <v>114</v>
      </c>
    </row>
    <row r="3" spans="1:10">
      <c r="A3" s="35">
        <v>2013</v>
      </c>
      <c r="B3" s="36">
        <v>0.47129579302667302</v>
      </c>
      <c r="C3" s="36">
        <v>0.46259723334042602</v>
      </c>
      <c r="D3" s="37"/>
      <c r="E3" s="38"/>
      <c r="F3" s="39"/>
      <c r="G3" s="39"/>
      <c r="H3" s="39"/>
    </row>
    <row r="4" spans="1:10">
      <c r="A4" s="35">
        <v>2014</v>
      </c>
      <c r="B4" s="36">
        <v>0.47069150680572502</v>
      </c>
      <c r="C4" s="36">
        <v>0.46318308480126402</v>
      </c>
      <c r="D4" s="37"/>
      <c r="E4" s="38"/>
      <c r="F4" s="39"/>
      <c r="G4" s="40"/>
      <c r="H4" s="40"/>
      <c r="I4" s="23"/>
    </row>
    <row r="5" spans="1:10">
      <c r="A5" s="35">
        <v>2015</v>
      </c>
      <c r="B5" s="36">
        <v>0.46709745691679999</v>
      </c>
      <c r="C5" s="36">
        <v>0.46209020767603898</v>
      </c>
      <c r="D5" s="37"/>
      <c r="E5" s="38"/>
      <c r="F5" s="39"/>
      <c r="G5" s="40"/>
      <c r="H5" s="40"/>
      <c r="I5" s="23"/>
    </row>
    <row r="6" spans="1:10">
      <c r="A6" s="35">
        <v>2016</v>
      </c>
      <c r="B6" s="36">
        <v>0.46622676861640799</v>
      </c>
      <c r="C6" s="36">
        <v>0.46220404975795298</v>
      </c>
      <c r="D6" s="37"/>
      <c r="E6" s="38"/>
      <c r="F6" s="39"/>
      <c r="G6" s="40"/>
      <c r="H6" s="40"/>
      <c r="I6" s="23"/>
    </row>
    <row r="7" spans="1:10">
      <c r="A7" s="35">
        <v>2017</v>
      </c>
      <c r="B7" s="36">
        <v>0.46403978736135598</v>
      </c>
      <c r="C7" s="36">
        <v>0.46168272647187097</v>
      </c>
      <c r="D7" s="37"/>
      <c r="E7" s="38"/>
      <c r="F7" s="39"/>
      <c r="G7" s="39"/>
      <c r="H7" s="39"/>
    </row>
    <row r="8" spans="1:10">
      <c r="A8" s="35">
        <v>2018</v>
      </c>
      <c r="B8" s="36">
        <v>0.46390866337032299</v>
      </c>
      <c r="C8" s="36">
        <v>0.46216727237817601</v>
      </c>
      <c r="D8" s="37"/>
      <c r="E8" s="38"/>
      <c r="F8" s="39"/>
      <c r="G8" s="39"/>
    </row>
    <row r="9" spans="1:10">
      <c r="A9" s="35">
        <v>2019</v>
      </c>
      <c r="B9" s="36">
        <v>0.46390866337032299</v>
      </c>
      <c r="C9" s="36">
        <v>0.46396557830073598</v>
      </c>
      <c r="D9" s="41"/>
      <c r="E9" s="41"/>
      <c r="F9" s="41"/>
      <c r="G9" s="39"/>
      <c r="I9" s="42"/>
      <c r="J9" s="20"/>
    </row>
    <row r="10" spans="1:10">
      <c r="A10" s="35">
        <v>2020</v>
      </c>
      <c r="B10" s="36">
        <v>0.46345428173481501</v>
      </c>
      <c r="C10" s="36">
        <v>0.46511963434819298</v>
      </c>
      <c r="E10" s="41"/>
      <c r="F10" s="41"/>
      <c r="G10" s="39"/>
      <c r="H10" s="42"/>
      <c r="I10" s="42"/>
      <c r="J10" s="20"/>
    </row>
    <row r="11" spans="1:10">
      <c r="A11" s="219" t="s">
        <v>105</v>
      </c>
      <c r="B11" s="219"/>
      <c r="C11" s="219"/>
    </row>
    <row r="12" spans="1:10">
      <c r="H12" s="42"/>
      <c r="I12" s="42"/>
      <c r="J12" s="20"/>
    </row>
    <row r="13" spans="1:10">
      <c r="H13" s="42"/>
      <c r="I13" s="42"/>
      <c r="J13" s="20"/>
    </row>
  </sheetData>
  <mergeCells count="2">
    <mergeCell ref="A1:C1"/>
    <mergeCell ref="A11:C11"/>
  </mergeCells>
  <pageMargins left="0.25" right="0.25" top="0.75" bottom="0.75" header="0.51180555555555496" footer="0.51180555555555496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MJ8"/>
  <sheetViews>
    <sheetView zoomScaleNormal="100" workbookViewId="0">
      <selection sqref="A1:E1"/>
    </sheetView>
  </sheetViews>
  <sheetFormatPr baseColWidth="10" defaultColWidth="8.5703125" defaultRowHeight="12.75"/>
  <cols>
    <col min="1" max="1" width="12.28515625" style="1" customWidth="1"/>
    <col min="2" max="1024" width="8.5703125" style="1"/>
  </cols>
  <sheetData>
    <row r="1" spans="1:7" ht="22.5" customHeight="1">
      <c r="A1" s="226" t="s">
        <v>115</v>
      </c>
      <c r="B1" s="226"/>
      <c r="C1" s="226"/>
      <c r="D1" s="226"/>
      <c r="E1" s="226"/>
    </row>
    <row r="2" spans="1:7">
      <c r="A2" s="43"/>
      <c r="B2" s="16">
        <v>2019</v>
      </c>
      <c r="C2" s="16">
        <v>2020</v>
      </c>
      <c r="D2" s="25" t="s">
        <v>116</v>
      </c>
      <c r="E2" s="25" t="s">
        <v>117</v>
      </c>
    </row>
    <row r="3" spans="1:7">
      <c r="A3" s="44" t="s">
        <v>102</v>
      </c>
      <c r="B3" s="45">
        <v>506882.08333333302</v>
      </c>
      <c r="C3" s="45">
        <v>462613</v>
      </c>
      <c r="D3" s="45">
        <f>C3-B3</f>
        <v>-44269.083333333023</v>
      </c>
      <c r="E3" s="46">
        <f>D3*100/B3</f>
        <v>-8.7336058600084758</v>
      </c>
    </row>
    <row r="4" spans="1:7">
      <c r="A4" s="35" t="s">
        <v>118</v>
      </c>
      <c r="B4" s="47">
        <v>6716</v>
      </c>
      <c r="C4" s="47">
        <v>6599</v>
      </c>
      <c r="D4" s="47">
        <f>C4-B4</f>
        <v>-117</v>
      </c>
      <c r="E4" s="48">
        <f>D4*100/B4</f>
        <v>-1.7421083978558667</v>
      </c>
      <c r="G4" s="20"/>
    </row>
    <row r="5" spans="1:7">
      <c r="A5" s="35" t="s">
        <v>119</v>
      </c>
      <c r="B5" s="47">
        <v>28974.583333333299</v>
      </c>
      <c r="C5" s="47">
        <v>27803.416666666701</v>
      </c>
      <c r="D5" s="47">
        <f>C5-B5</f>
        <v>-1171.1666666665988</v>
      </c>
      <c r="E5" s="48">
        <f>D5*100/B5</f>
        <v>-4.0420483469705353</v>
      </c>
      <c r="G5" s="20"/>
    </row>
    <row r="6" spans="1:7">
      <c r="A6" s="35" t="s">
        <v>120</v>
      </c>
      <c r="B6" s="47">
        <v>54467.333333333299</v>
      </c>
      <c r="C6" s="47">
        <v>53442.083333333299</v>
      </c>
      <c r="D6" s="47">
        <f>C6-B6</f>
        <v>-1025.25</v>
      </c>
      <c r="E6" s="48">
        <f>D6*100/B6</f>
        <v>-1.8823209018249483</v>
      </c>
      <c r="G6" s="20"/>
    </row>
    <row r="7" spans="1:7">
      <c r="A7" s="35" t="s">
        <v>121</v>
      </c>
      <c r="B7" s="47">
        <v>416198.66666666698</v>
      </c>
      <c r="C7" s="47">
        <v>373848.75</v>
      </c>
      <c r="D7" s="47">
        <f>C7-B7</f>
        <v>-42349.916666666977</v>
      </c>
      <c r="E7" s="48">
        <f>D7*100/B7</f>
        <v>-10.175409019410669</v>
      </c>
      <c r="G7" s="20"/>
    </row>
    <row r="8" spans="1:7">
      <c r="A8" s="219" t="s">
        <v>105</v>
      </c>
      <c r="B8" s="219"/>
      <c r="C8" s="219"/>
      <c r="D8" s="219"/>
      <c r="E8" s="219"/>
    </row>
  </sheetData>
  <mergeCells count="2">
    <mergeCell ref="A1:E1"/>
    <mergeCell ref="A8:E8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AMJ16"/>
  <sheetViews>
    <sheetView zoomScaleNormal="100" workbookViewId="0">
      <selection sqref="A1:J1"/>
    </sheetView>
  </sheetViews>
  <sheetFormatPr baseColWidth="10" defaultColWidth="8.5703125" defaultRowHeight="12.75"/>
  <cols>
    <col min="1" max="1" width="19.42578125" style="1" customWidth="1"/>
    <col min="2" max="10" width="7.42578125" style="1" customWidth="1"/>
    <col min="11" max="1024" width="8.5703125" style="1"/>
  </cols>
  <sheetData>
    <row r="1" spans="1:14">
      <c r="A1" s="220" t="s">
        <v>122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4" ht="22.5">
      <c r="A2" s="15"/>
      <c r="B2" s="49">
        <v>2013</v>
      </c>
      <c r="C2" s="49">
        <v>2014</v>
      </c>
      <c r="D2" s="49">
        <v>2015</v>
      </c>
      <c r="E2" s="49">
        <v>2016</v>
      </c>
      <c r="F2" s="49">
        <v>2017</v>
      </c>
      <c r="G2" s="49">
        <v>2018</v>
      </c>
      <c r="H2" s="49">
        <v>2019</v>
      </c>
      <c r="I2" s="49">
        <v>2020</v>
      </c>
      <c r="J2" s="50" t="s">
        <v>123</v>
      </c>
    </row>
    <row r="3" spans="1:14">
      <c r="A3" s="17" t="s">
        <v>102</v>
      </c>
      <c r="B3" s="51">
        <v>397861.25</v>
      </c>
      <c r="C3" s="51">
        <v>410634.75</v>
      </c>
      <c r="D3" s="51">
        <v>432486.83333333302</v>
      </c>
      <c r="E3" s="51">
        <v>455257</v>
      </c>
      <c r="F3" s="51">
        <v>480470.83333333302</v>
      </c>
      <c r="G3" s="51">
        <v>496712.16666666698</v>
      </c>
      <c r="H3" s="51">
        <v>506882.08333333302</v>
      </c>
      <c r="I3" s="51">
        <v>462612.33333333302</v>
      </c>
      <c r="J3" s="52">
        <f t="shared" ref="J3:J8" si="0">(I3-H3)*100/H3</f>
        <v>-8.7337373830369867</v>
      </c>
    </row>
    <row r="4" spans="1:14">
      <c r="A4" s="15" t="s">
        <v>124</v>
      </c>
      <c r="B4" s="53">
        <v>300674</v>
      </c>
      <c r="C4" s="53">
        <v>310777</v>
      </c>
      <c r="D4" s="53">
        <v>330096.66666666698</v>
      </c>
      <c r="E4" s="53">
        <v>350774.75</v>
      </c>
      <c r="F4" s="53">
        <v>374371.33333333302</v>
      </c>
      <c r="G4" s="53">
        <v>389084.16666666698</v>
      </c>
      <c r="H4" s="53">
        <v>398020.41666666698</v>
      </c>
      <c r="I4" s="53">
        <v>356467.16666666698</v>
      </c>
      <c r="J4" s="54">
        <f t="shared" si="0"/>
        <v>-10.439979523663455</v>
      </c>
      <c r="L4" s="23"/>
    </row>
    <row r="5" spans="1:14">
      <c r="A5" s="15" t="s">
        <v>125</v>
      </c>
      <c r="B5" s="53">
        <v>80566.583333333299</v>
      </c>
      <c r="C5" s="53">
        <v>83243.25</v>
      </c>
      <c r="D5" s="53">
        <v>85932.166666666701</v>
      </c>
      <c r="E5" s="53">
        <v>88043.083333333299</v>
      </c>
      <c r="F5" s="53">
        <v>89949.333333333299</v>
      </c>
      <c r="G5" s="53">
        <v>91923</v>
      </c>
      <c r="H5" s="53">
        <v>93668</v>
      </c>
      <c r="I5" s="53">
        <v>91674.083333333299</v>
      </c>
      <c r="J5" s="54">
        <f t="shared" si="0"/>
        <v>-2.1287063529345143</v>
      </c>
      <c r="L5" s="23"/>
    </row>
    <row r="6" spans="1:14">
      <c r="A6" s="15" t="s">
        <v>126</v>
      </c>
      <c r="B6" s="53">
        <v>12156</v>
      </c>
      <c r="C6" s="53">
        <v>12084.416666666701</v>
      </c>
      <c r="D6" s="53">
        <v>11789.583333333299</v>
      </c>
      <c r="E6" s="53">
        <v>11582.25</v>
      </c>
      <c r="F6" s="53">
        <v>11123.416666666701</v>
      </c>
      <c r="G6" s="53">
        <v>10598.75</v>
      </c>
      <c r="H6" s="53">
        <v>10110</v>
      </c>
      <c r="I6" s="53">
        <v>9724.5833333333303</v>
      </c>
      <c r="J6" s="54">
        <f t="shared" si="0"/>
        <v>-3.8122321134190869</v>
      </c>
      <c r="L6" s="23"/>
    </row>
    <row r="7" spans="1:14">
      <c r="A7" s="15" t="s">
        <v>127</v>
      </c>
      <c r="B7" s="53">
        <v>2508.4166666666702</v>
      </c>
      <c r="C7" s="53">
        <v>2481.9166666666702</v>
      </c>
      <c r="D7" s="53">
        <v>2491.5833333333298</v>
      </c>
      <c r="E7" s="53">
        <v>2598.3333333333298</v>
      </c>
      <c r="F7" s="53">
        <v>2613.4166666666702</v>
      </c>
      <c r="G7" s="53">
        <v>2620.4166666666702</v>
      </c>
      <c r="H7" s="53">
        <v>2561.5</v>
      </c>
      <c r="I7" s="53">
        <v>2561.1666666666702</v>
      </c>
      <c r="J7" s="54">
        <f t="shared" si="0"/>
        <v>-1.3013208406396522E-2</v>
      </c>
      <c r="L7" s="23"/>
    </row>
    <row r="8" spans="1:14">
      <c r="A8" s="15" t="s">
        <v>128</v>
      </c>
      <c r="B8" s="53">
        <v>1956.25</v>
      </c>
      <c r="C8" s="53">
        <v>2048.1666666666702</v>
      </c>
      <c r="D8" s="53">
        <v>2176.8333333333298</v>
      </c>
      <c r="E8" s="53">
        <v>2258.5833333333298</v>
      </c>
      <c r="F8" s="53">
        <v>2413.3333333333298</v>
      </c>
      <c r="G8" s="53">
        <v>2485.8333333333298</v>
      </c>
      <c r="H8" s="53">
        <v>2522.1666666666702</v>
      </c>
      <c r="I8" s="53">
        <v>2185.3333333333298</v>
      </c>
      <c r="J8" s="54">
        <f t="shared" si="0"/>
        <v>-13.354919711888183</v>
      </c>
      <c r="L8" s="23"/>
    </row>
    <row r="9" spans="1:14">
      <c r="A9" s="219" t="s">
        <v>105</v>
      </c>
      <c r="B9" s="219"/>
      <c r="C9" s="219"/>
      <c r="D9" s="219"/>
      <c r="E9" s="219"/>
      <c r="F9" s="219"/>
      <c r="G9" s="219"/>
      <c r="H9" s="219"/>
      <c r="I9" s="219"/>
      <c r="J9" s="219"/>
      <c r="L9" s="23"/>
    </row>
    <row r="11" spans="1:14">
      <c r="N11" s="55"/>
    </row>
    <row r="12" spans="1:14">
      <c r="N12" s="55"/>
    </row>
    <row r="13" spans="1:14">
      <c r="N13" s="55"/>
    </row>
    <row r="14" spans="1:14">
      <c r="N14" s="55"/>
    </row>
    <row r="15" spans="1:14">
      <c r="N15" s="55"/>
    </row>
    <row r="16" spans="1:14">
      <c r="N16" s="55"/>
    </row>
  </sheetData>
  <mergeCells count="2">
    <mergeCell ref="A1:J1"/>
    <mergeCell ref="A9:J9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AMJ22"/>
  <sheetViews>
    <sheetView zoomScaleNormal="100" workbookViewId="0">
      <selection sqref="A1:P1"/>
    </sheetView>
  </sheetViews>
  <sheetFormatPr baseColWidth="10" defaultColWidth="8.5703125" defaultRowHeight="12.75"/>
  <cols>
    <col min="1" max="1" width="13.42578125" style="1" customWidth="1"/>
    <col min="2" max="16" width="7.42578125" style="1" customWidth="1"/>
    <col min="17" max="17" width="8.5703125" style="1"/>
    <col min="18" max="18" width="12.140625" style="1" customWidth="1"/>
    <col min="19" max="1024" width="8.5703125" style="1"/>
  </cols>
  <sheetData>
    <row r="1" spans="1:16">
      <c r="A1" s="220" t="s">
        <v>129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</row>
    <row r="2" spans="1:16">
      <c r="A2" s="228"/>
      <c r="B2" s="229" t="s">
        <v>130</v>
      </c>
      <c r="C2" s="229"/>
      <c r="D2" s="229"/>
      <c r="E2" s="229" t="s">
        <v>131</v>
      </c>
      <c r="F2" s="229"/>
      <c r="G2" s="229"/>
      <c r="H2" s="229" t="s">
        <v>132</v>
      </c>
      <c r="I2" s="229"/>
      <c r="J2" s="229"/>
      <c r="K2" s="229" t="s">
        <v>133</v>
      </c>
      <c r="L2" s="229"/>
      <c r="M2" s="229"/>
      <c r="N2" s="229" t="s">
        <v>134</v>
      </c>
      <c r="O2" s="229"/>
      <c r="P2" s="229"/>
    </row>
    <row r="3" spans="1:16">
      <c r="A3" s="228"/>
      <c r="B3" s="16">
        <v>2019</v>
      </c>
      <c r="C3" s="16">
        <v>2020</v>
      </c>
      <c r="D3" s="16" t="s">
        <v>135</v>
      </c>
      <c r="E3" s="16">
        <v>2019</v>
      </c>
      <c r="F3" s="16">
        <v>2020</v>
      </c>
      <c r="G3" s="16" t="s">
        <v>135</v>
      </c>
      <c r="H3" s="16">
        <v>2019</v>
      </c>
      <c r="I3" s="16">
        <v>2020</v>
      </c>
      <c r="J3" s="16" t="s">
        <v>135</v>
      </c>
      <c r="K3" s="16">
        <v>2019</v>
      </c>
      <c r="L3" s="16">
        <v>2020</v>
      </c>
      <c r="M3" s="16" t="s">
        <v>135</v>
      </c>
      <c r="N3" s="16">
        <v>2019</v>
      </c>
      <c r="O3" s="16">
        <v>2020</v>
      </c>
      <c r="P3" s="16" t="s">
        <v>135</v>
      </c>
    </row>
    <row r="4" spans="1:16">
      <c r="A4" s="56" t="s">
        <v>136</v>
      </c>
      <c r="B4" s="57">
        <v>14790</v>
      </c>
      <c r="C4" s="57">
        <v>15206</v>
      </c>
      <c r="D4" s="58">
        <f t="shared" ref="D4:D16" si="0">((C4/B4)-1)*100</f>
        <v>2.8127112914131169</v>
      </c>
      <c r="E4" s="57">
        <v>183368</v>
      </c>
      <c r="F4" s="57">
        <v>189619</v>
      </c>
      <c r="G4" s="58">
        <f t="shared" ref="G4:G16" si="1">((F4/E4)-1)*100</f>
        <v>3.4089917542864612</v>
      </c>
      <c r="H4" s="57">
        <v>198158</v>
      </c>
      <c r="I4" s="57">
        <v>204825</v>
      </c>
      <c r="J4" s="59">
        <f t="shared" ref="J4:J16" si="2">((I4/H4)-1)*100</f>
        <v>3.3644869245753384</v>
      </c>
      <c r="K4" s="57">
        <v>94092</v>
      </c>
      <c r="L4" s="57">
        <v>91867</v>
      </c>
      <c r="M4" s="59">
        <f t="shared" ref="M4:M16" si="3">((L4/K4)-1)*100</f>
        <v>-2.3647068826255113</v>
      </c>
      <c r="N4" s="57">
        <v>319488</v>
      </c>
      <c r="O4" s="57">
        <v>325447</v>
      </c>
      <c r="P4" s="59">
        <f t="shared" ref="P4:P16" si="4">((O4/N4)-1)*100</f>
        <v>1.8651717748397356</v>
      </c>
    </row>
    <row r="5" spans="1:16">
      <c r="A5" s="56" t="s">
        <v>137</v>
      </c>
      <c r="B5" s="57">
        <v>24311</v>
      </c>
      <c r="C5" s="57">
        <v>25900</v>
      </c>
      <c r="D5" s="58">
        <f t="shared" si="0"/>
        <v>6.53613590555715</v>
      </c>
      <c r="E5" s="57">
        <v>184162</v>
      </c>
      <c r="F5" s="57">
        <v>190804</v>
      </c>
      <c r="G5" s="58">
        <f t="shared" si="1"/>
        <v>3.606607226246461</v>
      </c>
      <c r="H5" s="57">
        <v>208473</v>
      </c>
      <c r="I5" s="57">
        <v>216704</v>
      </c>
      <c r="J5" s="59">
        <f t="shared" si="2"/>
        <v>3.9482331045267216</v>
      </c>
      <c r="K5" s="57">
        <v>98439</v>
      </c>
      <c r="L5" s="57">
        <v>97557</v>
      </c>
      <c r="M5" s="59">
        <f t="shared" si="3"/>
        <v>-0.8959863468747109</v>
      </c>
      <c r="N5" s="57">
        <v>334464</v>
      </c>
      <c r="O5" s="57">
        <v>343262</v>
      </c>
      <c r="P5" s="59">
        <f t="shared" si="4"/>
        <v>2.63047742058935</v>
      </c>
    </row>
    <row r="6" spans="1:16">
      <c r="A6" s="56" t="s">
        <v>138</v>
      </c>
      <c r="B6" s="57">
        <v>41345</v>
      </c>
      <c r="C6" s="57">
        <v>35228</v>
      </c>
      <c r="D6" s="58">
        <f t="shared" si="0"/>
        <v>-14.795017535373079</v>
      </c>
      <c r="E6" s="57">
        <v>185959</v>
      </c>
      <c r="F6" s="57">
        <v>189310</v>
      </c>
      <c r="G6" s="58">
        <f t="shared" si="1"/>
        <v>1.8020101205104444</v>
      </c>
      <c r="H6" s="57">
        <v>227304</v>
      </c>
      <c r="I6" s="57">
        <v>224538</v>
      </c>
      <c r="J6" s="59">
        <f t="shared" si="2"/>
        <v>-1.2168725583359685</v>
      </c>
      <c r="K6" s="57">
        <v>108114</v>
      </c>
      <c r="L6" s="57">
        <v>85597</v>
      </c>
      <c r="M6" s="59">
        <f t="shared" si="3"/>
        <v>-20.827089923599161</v>
      </c>
      <c r="N6" s="57">
        <v>363129</v>
      </c>
      <c r="O6" s="57">
        <v>338739</v>
      </c>
      <c r="P6" s="59">
        <f t="shared" si="4"/>
        <v>-6.7166213659608616</v>
      </c>
    </row>
    <row r="7" spans="1:16">
      <c r="A7" s="56" t="s">
        <v>139</v>
      </c>
      <c r="B7" s="57">
        <v>73407</v>
      </c>
      <c r="C7" s="57">
        <v>65664</v>
      </c>
      <c r="D7" s="58">
        <f t="shared" si="0"/>
        <v>-10.54804037762066</v>
      </c>
      <c r="E7" s="57">
        <v>185871</v>
      </c>
      <c r="F7" s="57">
        <v>189018</v>
      </c>
      <c r="G7" s="58">
        <f t="shared" si="1"/>
        <v>1.6931097373985127</v>
      </c>
      <c r="H7" s="57">
        <v>259278</v>
      </c>
      <c r="I7" s="57">
        <v>254682</v>
      </c>
      <c r="J7" s="59">
        <f t="shared" si="2"/>
        <v>-1.772614722421495</v>
      </c>
      <c r="K7" s="57">
        <v>127472</v>
      </c>
      <c r="L7" s="57">
        <v>83128</v>
      </c>
      <c r="M7" s="59">
        <f t="shared" si="3"/>
        <v>-34.787247395506462</v>
      </c>
      <c r="N7" s="57">
        <v>414603</v>
      </c>
      <c r="O7" s="57">
        <v>366246</v>
      </c>
      <c r="P7" s="59">
        <f t="shared" si="4"/>
        <v>-11.663446718909409</v>
      </c>
    </row>
    <row r="8" spans="1:16">
      <c r="A8" s="56" t="s">
        <v>140</v>
      </c>
      <c r="B8" s="57">
        <v>88607</v>
      </c>
      <c r="C8" s="57">
        <v>82360</v>
      </c>
      <c r="D8" s="58">
        <f t="shared" si="0"/>
        <v>-7.0502330515647689</v>
      </c>
      <c r="E8" s="57">
        <v>186282</v>
      </c>
      <c r="F8" s="57">
        <v>189283</v>
      </c>
      <c r="G8" s="58">
        <f t="shared" si="1"/>
        <v>1.610998378802031</v>
      </c>
      <c r="H8" s="57">
        <v>274889</v>
      </c>
      <c r="I8" s="57">
        <v>271643</v>
      </c>
      <c r="J8" s="59">
        <f t="shared" si="2"/>
        <v>-1.1808402664348128</v>
      </c>
      <c r="K8" s="57">
        <v>147968</v>
      </c>
      <c r="L8" s="57">
        <v>84765</v>
      </c>
      <c r="M8" s="59">
        <f t="shared" si="3"/>
        <v>-42.713965181660896</v>
      </c>
      <c r="N8" s="57">
        <v>451279</v>
      </c>
      <c r="O8" s="57">
        <v>384770</v>
      </c>
      <c r="P8" s="59">
        <f t="shared" si="4"/>
        <v>-14.737889420956884</v>
      </c>
    </row>
    <row r="9" spans="1:16">
      <c r="A9" s="56" t="s">
        <v>141</v>
      </c>
      <c r="B9" s="57">
        <v>91166</v>
      </c>
      <c r="C9" s="57">
        <v>83666</v>
      </c>
      <c r="D9" s="58">
        <f t="shared" si="0"/>
        <v>-8.2267512011056745</v>
      </c>
      <c r="E9" s="57">
        <v>187445</v>
      </c>
      <c r="F9" s="57">
        <v>189109</v>
      </c>
      <c r="G9" s="58">
        <f t="shared" si="1"/>
        <v>0.88772706660620315</v>
      </c>
      <c r="H9" s="57">
        <v>278611</v>
      </c>
      <c r="I9" s="57">
        <v>272775</v>
      </c>
      <c r="J9" s="59">
        <f t="shared" si="2"/>
        <v>-2.0946768074483813</v>
      </c>
      <c r="K9" s="57">
        <v>163532</v>
      </c>
      <c r="L9" s="57">
        <v>87473</v>
      </c>
      <c r="M9" s="59">
        <f t="shared" si="3"/>
        <v>-46.510163148496929</v>
      </c>
      <c r="N9" s="57">
        <v>470908</v>
      </c>
      <c r="O9" s="57">
        <v>388468</v>
      </c>
      <c r="P9" s="59">
        <f t="shared" si="4"/>
        <v>-17.506604262403702</v>
      </c>
    </row>
    <row r="10" spans="1:16">
      <c r="A10" s="56" t="s">
        <v>142</v>
      </c>
      <c r="B10" s="57">
        <v>92582</v>
      </c>
      <c r="C10" s="57">
        <v>85719</v>
      </c>
      <c r="D10" s="58">
        <f t="shared" si="0"/>
        <v>-7.4128880343911296</v>
      </c>
      <c r="E10" s="57">
        <v>187529</v>
      </c>
      <c r="F10" s="57">
        <v>188821</v>
      </c>
      <c r="G10" s="58">
        <f t="shared" si="1"/>
        <v>0.68896010750336689</v>
      </c>
      <c r="H10" s="57">
        <v>280111</v>
      </c>
      <c r="I10" s="57">
        <v>274540</v>
      </c>
      <c r="J10" s="59">
        <f t="shared" si="2"/>
        <v>-1.9888544184269774</v>
      </c>
      <c r="K10" s="57">
        <v>166329</v>
      </c>
      <c r="L10" s="57">
        <v>99194</v>
      </c>
      <c r="M10" s="59">
        <f t="shared" si="3"/>
        <v>-40.362774982113756</v>
      </c>
      <c r="N10" s="57">
        <v>474563</v>
      </c>
      <c r="O10" s="57">
        <v>401191</v>
      </c>
      <c r="P10" s="59">
        <f t="shared" si="4"/>
        <v>-15.46096092615733</v>
      </c>
    </row>
    <row r="11" spans="1:16">
      <c r="A11" s="24" t="s">
        <v>143</v>
      </c>
      <c r="B11" s="60">
        <v>93791</v>
      </c>
      <c r="C11" s="60">
        <v>84384</v>
      </c>
      <c r="D11" s="61">
        <f t="shared" si="0"/>
        <v>-10.029746990649425</v>
      </c>
      <c r="E11" s="60">
        <v>187854</v>
      </c>
      <c r="F11" s="60">
        <v>188772</v>
      </c>
      <c r="G11" s="61">
        <f t="shared" si="1"/>
        <v>0.48867737711202341</v>
      </c>
      <c r="H11" s="60">
        <v>281645</v>
      </c>
      <c r="I11" s="60">
        <v>273156</v>
      </c>
      <c r="J11" s="62">
        <f t="shared" si="2"/>
        <v>-3.0140780060004646</v>
      </c>
      <c r="K11" s="60">
        <v>161599</v>
      </c>
      <c r="L11" s="60">
        <v>94951</v>
      </c>
      <c r="M11" s="62">
        <f t="shared" si="3"/>
        <v>-41.242829472954654</v>
      </c>
      <c r="N11" s="60">
        <v>471243</v>
      </c>
      <c r="O11" s="60">
        <v>395488</v>
      </c>
      <c r="P11" s="62">
        <f t="shared" si="4"/>
        <v>-16.075570353299675</v>
      </c>
    </row>
    <row r="12" spans="1:16">
      <c r="A12" s="24" t="s">
        <v>144</v>
      </c>
      <c r="B12" s="60">
        <v>90645</v>
      </c>
      <c r="C12" s="60">
        <v>79725</v>
      </c>
      <c r="D12" s="61">
        <f t="shared" si="0"/>
        <v>-12.046996524904852</v>
      </c>
      <c r="E12" s="60">
        <v>188267</v>
      </c>
      <c r="F12" s="60">
        <v>188979</v>
      </c>
      <c r="G12" s="61">
        <f t="shared" si="1"/>
        <v>0.37818629924522007</v>
      </c>
      <c r="H12" s="60">
        <v>278912</v>
      </c>
      <c r="I12" s="60">
        <v>268704</v>
      </c>
      <c r="J12" s="62">
        <f t="shared" si="2"/>
        <v>-3.6599357503441898</v>
      </c>
      <c r="K12" s="60">
        <v>139965</v>
      </c>
      <c r="L12" s="60">
        <v>86549</v>
      </c>
      <c r="M12" s="62">
        <f t="shared" si="3"/>
        <v>-38.163826670953448</v>
      </c>
      <c r="N12" s="60">
        <v>447525</v>
      </c>
      <c r="O12" s="60">
        <v>383930</v>
      </c>
      <c r="P12" s="62">
        <f t="shared" si="4"/>
        <v>-14.210379308418519</v>
      </c>
    </row>
    <row r="13" spans="1:16">
      <c r="A13" s="24" t="s">
        <v>145</v>
      </c>
      <c r="B13" s="60">
        <v>45437</v>
      </c>
      <c r="C13" s="60">
        <v>23192</v>
      </c>
      <c r="D13" s="61">
        <f t="shared" si="0"/>
        <v>-48.957897748530932</v>
      </c>
      <c r="E13" s="60">
        <v>187968</v>
      </c>
      <c r="F13" s="60">
        <v>188912</v>
      </c>
      <c r="G13" s="61">
        <f t="shared" si="1"/>
        <v>0.50221314266258865</v>
      </c>
      <c r="H13" s="60">
        <v>233405</v>
      </c>
      <c r="I13" s="60">
        <v>212104</v>
      </c>
      <c r="J13" s="62">
        <f t="shared" si="2"/>
        <v>-9.1261969537927641</v>
      </c>
      <c r="K13" s="60">
        <v>100952</v>
      </c>
      <c r="L13" s="60">
        <v>84016</v>
      </c>
      <c r="M13" s="62">
        <f t="shared" si="3"/>
        <v>-16.776289721848002</v>
      </c>
      <c r="N13" s="60">
        <v>362979</v>
      </c>
      <c r="O13" s="60">
        <v>325544</v>
      </c>
      <c r="P13" s="62">
        <f t="shared" si="4"/>
        <v>-10.313268811694343</v>
      </c>
    </row>
    <row r="14" spans="1:16">
      <c r="A14" s="24" t="s">
        <v>146</v>
      </c>
      <c r="B14" s="60">
        <v>22930</v>
      </c>
      <c r="C14" s="60">
        <v>13754</v>
      </c>
      <c r="D14" s="61">
        <f t="shared" si="0"/>
        <v>-40.017444395987788</v>
      </c>
      <c r="E14" s="60">
        <v>189682</v>
      </c>
      <c r="F14" s="60">
        <v>188499</v>
      </c>
      <c r="G14" s="61">
        <f t="shared" si="1"/>
        <v>-0.62367541464134479</v>
      </c>
      <c r="H14" s="60">
        <v>212612</v>
      </c>
      <c r="I14" s="60">
        <v>202253</v>
      </c>
      <c r="J14" s="62">
        <f t="shared" si="2"/>
        <v>-4.8722555641262044</v>
      </c>
      <c r="K14" s="60">
        <v>97813</v>
      </c>
      <c r="L14" s="60">
        <v>82002</v>
      </c>
      <c r="M14" s="62">
        <f t="shared" si="3"/>
        <v>-16.164518008853623</v>
      </c>
      <c r="N14" s="60">
        <v>339249</v>
      </c>
      <c r="O14" s="60">
        <v>313732</v>
      </c>
      <c r="P14" s="62">
        <f t="shared" si="4"/>
        <v>-7.521613917800785</v>
      </c>
    </row>
    <row r="15" spans="1:16">
      <c r="A15" s="24" t="s">
        <v>147</v>
      </c>
      <c r="B15" s="60">
        <v>15889</v>
      </c>
      <c r="C15" s="60">
        <v>11843</v>
      </c>
      <c r="D15" s="61">
        <f t="shared" si="0"/>
        <v>-25.46415759330354</v>
      </c>
      <c r="E15" s="60">
        <v>189560</v>
      </c>
      <c r="F15" s="60">
        <v>188199</v>
      </c>
      <c r="G15" s="61">
        <f t="shared" si="1"/>
        <v>-0.71797847647182556</v>
      </c>
      <c r="H15" s="60">
        <v>205449</v>
      </c>
      <c r="I15" s="60">
        <v>200042</v>
      </c>
      <c r="J15" s="62">
        <f t="shared" si="2"/>
        <v>-2.6317966989374497</v>
      </c>
      <c r="K15" s="60">
        <v>92663</v>
      </c>
      <c r="L15" s="60">
        <v>81124</v>
      </c>
      <c r="M15" s="62">
        <f t="shared" si="3"/>
        <v>-12.452651004176429</v>
      </c>
      <c r="N15" s="60">
        <v>326815</v>
      </c>
      <c r="O15" s="60">
        <v>310789</v>
      </c>
      <c r="P15" s="62">
        <f t="shared" si="4"/>
        <v>-4.903691691017853</v>
      </c>
    </row>
    <row r="16" spans="1:16">
      <c r="A16" s="63" t="s">
        <v>148</v>
      </c>
      <c r="B16" s="64">
        <f>SUM(B4:B15)/12</f>
        <v>57908.333333333336</v>
      </c>
      <c r="C16" s="64">
        <v>50553.416666666701</v>
      </c>
      <c r="D16" s="65">
        <f t="shared" si="0"/>
        <v>-12.700964167506058</v>
      </c>
      <c r="E16" s="18">
        <v>186995.58333333299</v>
      </c>
      <c r="F16" s="18">
        <v>189110.41666666701</v>
      </c>
      <c r="G16" s="66">
        <f t="shared" si="1"/>
        <v>1.1309536276929988</v>
      </c>
      <c r="H16" s="18">
        <v>244903.91666666701</v>
      </c>
      <c r="I16" s="18">
        <v>239663.83333333299</v>
      </c>
      <c r="J16" s="66">
        <f t="shared" si="2"/>
        <v>-2.1396486445197094</v>
      </c>
      <c r="K16" s="18">
        <v>124911.5</v>
      </c>
      <c r="L16" s="18">
        <v>88185.25</v>
      </c>
      <c r="M16" s="66">
        <f t="shared" si="3"/>
        <v>-29.401816486072143</v>
      </c>
      <c r="N16" s="18">
        <v>398020.41666666698</v>
      </c>
      <c r="O16" s="18">
        <v>356467.16666666698</v>
      </c>
      <c r="P16" s="66">
        <f t="shared" si="4"/>
        <v>-10.439979523663457</v>
      </c>
    </row>
    <row r="17" spans="1:16">
      <c r="A17" s="224" t="s">
        <v>105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</row>
    <row r="18" spans="1:16">
      <c r="A18" s="227" t="s">
        <v>149</v>
      </c>
      <c r="B18" s="227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227"/>
    </row>
    <row r="19" spans="1:16">
      <c r="A19" s="227" t="s">
        <v>150</v>
      </c>
      <c r="B19" s="227"/>
      <c r="C19" s="227"/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</row>
    <row r="21" spans="1:16">
      <c r="H21" s="22"/>
      <c r="I21" s="22"/>
    </row>
    <row r="22" spans="1:16">
      <c r="H22" s="20"/>
      <c r="I22" s="20"/>
      <c r="K22" s="20"/>
      <c r="L22" s="20"/>
    </row>
  </sheetData>
  <mergeCells count="10">
    <mergeCell ref="A17:P17"/>
    <mergeCell ref="A18:P18"/>
    <mergeCell ref="A19:P19"/>
    <mergeCell ref="A1:P1"/>
    <mergeCell ref="A2:A3"/>
    <mergeCell ref="B2:D2"/>
    <mergeCell ref="E2:G2"/>
    <mergeCell ref="H2:J2"/>
    <mergeCell ref="K2:M2"/>
    <mergeCell ref="N2:P2"/>
  </mergeCells>
  <pageMargins left="0.74791666666666701" right="0.74791666666666701" top="0.98402777777777795" bottom="0.98402777777777795" header="0.51180555555555496" footer="0.51180555555555496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AMJ12"/>
  <sheetViews>
    <sheetView zoomScaleNormal="100" workbookViewId="0">
      <selection sqref="A1:E1"/>
    </sheetView>
  </sheetViews>
  <sheetFormatPr baseColWidth="10" defaultColWidth="8.5703125" defaultRowHeight="12.75"/>
  <cols>
    <col min="1" max="1" width="15.42578125" style="1" customWidth="1"/>
    <col min="2" max="4" width="9.85546875" style="1" customWidth="1"/>
    <col min="5" max="5" width="11.28515625" style="1" customWidth="1"/>
    <col min="6" max="1024" width="8.5703125" style="1"/>
  </cols>
  <sheetData>
    <row r="1" spans="1:10">
      <c r="A1" s="220" t="s">
        <v>151</v>
      </c>
      <c r="B1" s="220"/>
      <c r="C1" s="220"/>
      <c r="D1" s="220"/>
      <c r="E1" s="220"/>
    </row>
    <row r="2" spans="1:10">
      <c r="A2" s="228"/>
      <c r="B2" s="230">
        <v>2019</v>
      </c>
      <c r="C2" s="230">
        <v>2020</v>
      </c>
      <c r="D2" s="229" t="s">
        <v>152</v>
      </c>
      <c r="E2" s="229"/>
    </row>
    <row r="3" spans="1:10">
      <c r="A3" s="228"/>
      <c r="B3" s="230"/>
      <c r="C3" s="230"/>
      <c r="D3" s="16" t="s">
        <v>153</v>
      </c>
      <c r="E3" s="16" t="s">
        <v>154</v>
      </c>
    </row>
    <row r="4" spans="1:10">
      <c r="A4" s="17" t="s">
        <v>102</v>
      </c>
      <c r="B4" s="51">
        <v>506882.08333333302</v>
      </c>
      <c r="C4" s="51">
        <v>462612.33333333302</v>
      </c>
      <c r="D4" s="51">
        <f t="shared" ref="D4:D9" si="0">C4-B4</f>
        <v>-44269.75</v>
      </c>
      <c r="E4" s="68">
        <f t="shared" ref="E4:E9" si="1">D4*100/B4</f>
        <v>-8.7337373830369867</v>
      </c>
      <c r="H4" s="20"/>
      <c r="J4" s="22"/>
    </row>
    <row r="5" spans="1:10">
      <c r="A5" s="15" t="s">
        <v>155</v>
      </c>
      <c r="B5" s="53">
        <v>403985.58333333302</v>
      </c>
      <c r="C5" s="53">
        <v>372576.08333333302</v>
      </c>
      <c r="D5" s="53">
        <f t="shared" si="0"/>
        <v>-31409.5</v>
      </c>
      <c r="E5" s="69">
        <f t="shared" si="1"/>
        <v>-7.7749061589862896</v>
      </c>
      <c r="G5" s="20"/>
      <c r="J5" s="22"/>
    </row>
    <row r="6" spans="1:10">
      <c r="A6" s="15" t="s">
        <v>156</v>
      </c>
      <c r="B6" s="53">
        <v>32150</v>
      </c>
      <c r="C6" s="53">
        <v>29341.666666666701</v>
      </c>
      <c r="D6" s="53">
        <f t="shared" si="0"/>
        <v>-2808.3333333332994</v>
      </c>
      <c r="E6" s="69">
        <f t="shared" si="1"/>
        <v>-8.7350959046136847</v>
      </c>
      <c r="G6" s="20"/>
      <c r="H6" s="20"/>
      <c r="J6" s="20"/>
    </row>
    <row r="7" spans="1:10">
      <c r="A7" s="15" t="s">
        <v>157</v>
      </c>
      <c r="B7" s="53">
        <v>64279.083333333299</v>
      </c>
      <c r="C7" s="53">
        <v>54610.916666666701</v>
      </c>
      <c r="D7" s="53">
        <f t="shared" si="0"/>
        <v>-9668.1666666665988</v>
      </c>
      <c r="E7" s="69">
        <f t="shared" si="1"/>
        <v>-15.040921813601786</v>
      </c>
      <c r="G7" s="20"/>
    </row>
    <row r="8" spans="1:10">
      <c r="A8" s="15" t="s">
        <v>158</v>
      </c>
      <c r="B8" s="53">
        <v>4419.5833333333303</v>
      </c>
      <c r="C8" s="53">
        <v>3743.5</v>
      </c>
      <c r="D8" s="53">
        <f t="shared" si="0"/>
        <v>-676.0833333333303</v>
      </c>
      <c r="E8" s="69">
        <f t="shared" si="1"/>
        <v>-15.297445083435408</v>
      </c>
      <c r="G8" s="20"/>
    </row>
    <row r="9" spans="1:10">
      <c r="A9" s="15" t="s">
        <v>159</v>
      </c>
      <c r="B9" s="53">
        <v>2040.5833333333301</v>
      </c>
      <c r="C9" s="53">
        <v>2334.8333333333298</v>
      </c>
      <c r="D9" s="53">
        <f t="shared" si="0"/>
        <v>294.24999999999977</v>
      </c>
      <c r="E9" s="69">
        <f t="shared" si="1"/>
        <v>14.419896271491007</v>
      </c>
      <c r="G9" s="20"/>
    </row>
    <row r="10" spans="1:10">
      <c r="A10" s="219" t="s">
        <v>105</v>
      </c>
      <c r="B10" s="219"/>
      <c r="C10" s="219"/>
      <c r="D10" s="219"/>
      <c r="E10" s="219"/>
    </row>
    <row r="12" spans="1:10">
      <c r="B12" s="22"/>
      <c r="C12" s="22"/>
      <c r="D12" s="22"/>
      <c r="E12" s="20"/>
    </row>
  </sheetData>
  <mergeCells count="6">
    <mergeCell ref="A10:E10"/>
    <mergeCell ref="A1:E1"/>
    <mergeCell ref="A2:A3"/>
    <mergeCell ref="B2:B3"/>
    <mergeCell ref="C2:C3"/>
    <mergeCell ref="D2:E2"/>
  </mergeCells>
  <printOptions horizontalCentered="1"/>
  <pageMargins left="0.25" right="0.25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45</vt:i4>
      </vt:variant>
      <vt:variant>
        <vt:lpstr>Rangos con nombre</vt:lpstr>
      </vt:variant>
      <vt:variant>
        <vt:i4>4</vt:i4>
      </vt:variant>
    </vt:vector>
  </HeadingPairs>
  <TitlesOfParts>
    <vt:vector size="49" baseType="lpstr">
      <vt:lpstr>Índex de quadres i gràfics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  <vt:lpstr>G1</vt:lpstr>
      <vt:lpstr>Q11</vt:lpstr>
      <vt:lpstr>Q12</vt:lpstr>
      <vt:lpstr>Q13</vt:lpstr>
      <vt:lpstr>Q14</vt:lpstr>
      <vt:lpstr>Q15</vt:lpstr>
      <vt:lpstr>Q16</vt:lpstr>
      <vt:lpstr>Q17</vt:lpstr>
      <vt:lpstr>Q18</vt:lpstr>
      <vt:lpstr>Q19</vt:lpstr>
      <vt:lpstr>Q20</vt:lpstr>
      <vt:lpstr>Q21</vt:lpstr>
      <vt:lpstr>G2</vt:lpstr>
      <vt:lpstr>Q22</vt:lpstr>
      <vt:lpstr>Q23</vt:lpstr>
      <vt:lpstr>Q24</vt:lpstr>
      <vt:lpstr>QA1</vt:lpstr>
      <vt:lpstr>QA2</vt:lpstr>
      <vt:lpstr>QA3</vt:lpstr>
      <vt:lpstr>QA4</vt:lpstr>
      <vt:lpstr>GA1</vt:lpstr>
      <vt:lpstr>GA2</vt:lpstr>
      <vt:lpstr>GA3</vt:lpstr>
      <vt:lpstr>GA4</vt:lpstr>
      <vt:lpstr>GA5</vt:lpstr>
      <vt:lpstr>GA6</vt:lpstr>
      <vt:lpstr>QA5</vt:lpstr>
      <vt:lpstr>QA6</vt:lpstr>
      <vt:lpstr>QA7</vt:lpstr>
      <vt:lpstr>QA8</vt:lpstr>
      <vt:lpstr>QA9</vt:lpstr>
      <vt:lpstr>QA10</vt:lpstr>
      <vt:lpstr>QA11</vt:lpstr>
      <vt:lpstr>QA12</vt:lpstr>
      <vt:lpstr>'QA9'!Área_de_impresión</vt:lpstr>
      <vt:lpstr>'Q10'!TABLE</vt:lpstr>
      <vt:lpstr>'Q11'!TABLE</vt:lpstr>
      <vt:lpstr>'Q10'!TABLE_2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Instituto Nacional de Estadística. (National Statistics Institute)</dc:title>
  <dc:subject/>
  <dc:creator>Maria del Mar</dc:creator>
  <dc:description/>
  <cp:lastModifiedBy>Maria Lourdes Calero Martínez</cp:lastModifiedBy>
  <cp:revision>3</cp:revision>
  <cp:lastPrinted>2021-11-02T13:32:08Z</cp:lastPrinted>
  <dcterms:created xsi:type="dcterms:W3CDTF">2003-05-13T10:01:12Z</dcterms:created>
  <dcterms:modified xsi:type="dcterms:W3CDTF">2021-11-04T13:45:12Z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