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LOFIGRP4\ces\3er mandat CES\12. CT MEMÒRIA\Memòria del CES\4. Memòria 2020\Material per penjar a la web\"/>
    </mc:Choice>
  </mc:AlternateContent>
  <xr:revisionPtr revIDLastSave="0" documentId="13_ncr:1_{B3E0974F-77CD-44D2-854C-AA8AEC0857CC}" xr6:coauthVersionLast="47" xr6:coauthVersionMax="47" xr10:uidLastSave="{00000000-0000-0000-0000-000000000000}"/>
  <bookViews>
    <workbookView xWindow="-120" yWindow="-120" windowWidth="21840" windowHeight="13140" tabRatio="500" xr2:uid="{00000000-000D-0000-FFFF-FFFF00000000}"/>
  </bookViews>
  <sheets>
    <sheet name="Índex de taules i requadres" sheetId="1" r:id="rId1"/>
    <sheet name="Q1" sheetId="2" r:id="rId2"/>
    <sheet name="Q2" sheetId="3" r:id="rId3"/>
    <sheet name="Q3" sheetId="4" r:id="rId4"/>
    <sheet name="Q4" sheetId="5" r:id="rId5"/>
    <sheet name="Q5" sheetId="6" r:id="rId6"/>
    <sheet name="Q6" sheetId="7" r:id="rId7"/>
    <sheet name="Q7" sheetId="8" r:id="rId8"/>
    <sheet name="Q8" sheetId="9" r:id="rId9"/>
    <sheet name="Q9" sheetId="10" r:id="rId10"/>
    <sheet name="Q10" sheetId="11" r:id="rId11"/>
    <sheet name="Q11" sheetId="12" r:id="rId12"/>
    <sheet name="Q12" sheetId="13" r:id="rId13"/>
    <sheet name="Q13" sheetId="14" r:id="rId14"/>
    <sheet name="Q14" sheetId="15" r:id="rId15"/>
    <sheet name="Q15" sheetId="16" r:id="rId16"/>
    <sheet name="Q16" sheetId="17" r:id="rId17"/>
    <sheet name="Q17" sheetId="18" r:id="rId18"/>
    <sheet name="Q18" sheetId="19" r:id="rId19"/>
    <sheet name="Q19" sheetId="20" r:id="rId20"/>
  </sheets>
  <definedNames>
    <definedName name="_ftn1" localSheetId="8">'Q8'!#REF!</definedName>
    <definedName name="_ftn2" localSheetId="3">'Q3'!$A$12</definedName>
    <definedName name="_ftnref1" localSheetId="8">'Q8'!#REF!</definedName>
    <definedName name="_ftnref2" localSheetId="3">'Q3'!$C$7</definedName>
  </definedNames>
  <calcPr calcId="191029" iterateDelta="1E-4"/>
  <extLst>
    <ext xmlns:xcalcf="http://schemas.microsoft.com/office/spreadsheetml/2018/calcfeatures" uri="{B58B0392-4F1F-4190-BB64-5DF3571DCE5F}">
      <xcalcf:calcFeatures>
        <xcalcf:feature name="microsoft.com:RD"/>
        <xcalcf:feature name="microsoft.com:FV"/>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N7" i="17" l="1"/>
  <c r="O6" i="17" s="1"/>
  <c r="L7" i="17"/>
  <c r="M4" i="17" s="1"/>
  <c r="J7" i="17"/>
  <c r="K4" i="17" s="1"/>
  <c r="M6" i="17"/>
  <c r="O5" i="17"/>
  <c r="O4" i="17"/>
  <c r="D9" i="16"/>
  <c r="C9" i="16"/>
  <c r="G9" i="16" s="1"/>
  <c r="B9" i="16"/>
  <c r="F9" i="16" s="1"/>
  <c r="G8" i="16"/>
  <c r="F8" i="16"/>
  <c r="E8" i="16"/>
  <c r="G7" i="16"/>
  <c r="F7" i="16"/>
  <c r="E7" i="16"/>
  <c r="G6" i="16"/>
  <c r="F6" i="16"/>
  <c r="E6" i="16"/>
  <c r="G5" i="16"/>
  <c r="F5" i="16"/>
  <c r="E5" i="16"/>
  <c r="G4" i="16"/>
  <c r="F4" i="16"/>
  <c r="E4" i="16"/>
  <c r="G3" i="16"/>
  <c r="F3" i="16"/>
  <c r="E3" i="16"/>
  <c r="N7" i="15"/>
  <c r="O6" i="15" s="1"/>
  <c r="L7" i="15"/>
  <c r="M6" i="15" s="1"/>
  <c r="J7" i="15"/>
  <c r="K6" i="15" s="1"/>
  <c r="O5" i="15"/>
  <c r="O7" i="15" s="1"/>
  <c r="M5" i="15"/>
  <c r="E24" i="8"/>
  <c r="E23" i="8"/>
  <c r="E22" i="8"/>
  <c r="E21" i="8"/>
  <c r="E20" i="8"/>
  <c r="E19" i="8"/>
  <c r="E18" i="8"/>
  <c r="E17" i="8"/>
  <c r="E16" i="8"/>
  <c r="E15" i="8"/>
  <c r="E14" i="8"/>
  <c r="E13" i="8"/>
  <c r="E12" i="8"/>
  <c r="E11" i="8"/>
  <c r="E10" i="8"/>
  <c r="E9" i="8"/>
  <c r="E8" i="8"/>
  <c r="E25" i="8" s="1"/>
  <c r="E7" i="8"/>
  <c r="E6" i="8"/>
  <c r="F9" i="6"/>
  <c r="G7" i="6" s="1"/>
  <c r="D9" i="6"/>
  <c r="E6" i="6" s="1"/>
  <c r="B9" i="6"/>
  <c r="C8" i="6" s="1"/>
  <c r="C7" i="6"/>
  <c r="G6" i="6"/>
  <c r="C6" i="6"/>
  <c r="C5" i="6"/>
  <c r="C8" i="2"/>
  <c r="C7" i="2"/>
  <c r="G6" i="2"/>
  <c r="C6" i="2"/>
  <c r="C5" i="2"/>
  <c r="C4" i="2"/>
  <c r="F3" i="2"/>
  <c r="G7" i="2" s="1"/>
  <c r="D3" i="2"/>
  <c r="E6" i="2" s="1"/>
  <c r="K5" i="17" l="1"/>
  <c r="K7" i="17" s="1"/>
  <c r="E5" i="2"/>
  <c r="G5" i="6"/>
  <c r="E5" i="6"/>
  <c r="M7" i="15"/>
  <c r="G5" i="2"/>
  <c r="E9" i="16"/>
  <c r="K6" i="17"/>
  <c r="E8" i="6"/>
  <c r="G4" i="2"/>
  <c r="G3" i="2" s="1"/>
  <c r="E7" i="2"/>
  <c r="G8" i="2"/>
  <c r="E7" i="6"/>
  <c r="G8" i="6"/>
  <c r="K5" i="15"/>
  <c r="K7" i="15" s="1"/>
  <c r="M5" i="17"/>
  <c r="M7" i="17" s="1"/>
  <c r="E4" i="2"/>
  <c r="E8" i="2"/>
</calcChain>
</file>

<file path=xl/sharedStrings.xml><?xml version="1.0" encoding="utf-8"?>
<sst xmlns="http://schemas.openxmlformats.org/spreadsheetml/2006/main" count="334" uniqueCount="186">
  <si>
    <t>Memòria sobre l'economia, el treball i la societat de les Illes Balears 2020</t>
  </si>
  <si>
    <t>Índex de quadres i gràfics. II.3. Polítiques actives d'ocupació</t>
  </si>
  <si>
    <t>Quadre II-3.1.</t>
  </si>
  <si>
    <t>Comparativa de les polítiques actives d’ocupació per programes a les Illes Balears (2017-2019)</t>
  </si>
  <si>
    <t xml:space="preserve">Quadre II-3.2. </t>
  </si>
  <si>
    <t>Evolució dels pressupostos PAO i despesa per persona aturada registrada (2017-2019)</t>
  </si>
  <si>
    <t xml:space="preserve">Quadre II-3.3. </t>
  </si>
  <si>
    <t>Evolució de la participació en les principals accions d'intermediació laboral a les Illes Balears (2017-2019)</t>
  </si>
  <si>
    <t xml:space="preserve">Quadre II-3.4. </t>
  </si>
  <si>
    <t>Principals accions d'orientació laboral a les Illes Balears (2017-2019)</t>
  </si>
  <si>
    <t>Quadre II-3.5.</t>
  </si>
  <si>
    <t>Principals tipus de programes i accions de formació professional per a l'ocupació. Persones participants (2017-2019)</t>
  </si>
  <si>
    <t xml:space="preserve">Quadre II-3.6. </t>
  </si>
  <si>
    <t>Programes i accions de formació professional per a l'ocupació per a persones desocupades. Participants (2017-2019)</t>
  </si>
  <si>
    <t>Quadre II-3.7.</t>
  </si>
  <si>
    <t>Accions formatives adreçades a persones preferentment desocupades. Participació global i per sexe en les famílies professionals. 2019</t>
  </si>
  <si>
    <t xml:space="preserve">Quadre II-3.8. </t>
  </si>
  <si>
    <t>Accions formatives adreçades a persones preferentment desocupades. Segregació per sexe en les famílies professionals. 2018-2019</t>
  </si>
  <si>
    <t xml:space="preserve">Quadre II-3.9. </t>
  </si>
  <si>
    <t>Accions formatives adreçades a persones desocupades (programa preferentment desocupats i col·lectius vulnerables). Taxa de cobertura per sexe i edat (2017-2019)</t>
  </si>
  <si>
    <t xml:space="preserve">Quadre II-3.10. </t>
  </si>
  <si>
    <t>Programes específics per a col·lectius vulnerables. Participació global i per sexe en les famílies professionals. 2019</t>
  </si>
  <si>
    <t xml:space="preserve">Quadre II-3.11 . </t>
  </si>
  <si>
    <t>Programes específics per a col·lectius vulnerables. Segregació per sexe en les famílies professionals. 2018-2019</t>
  </si>
  <si>
    <t xml:space="preserve">Quadre II-3.12. </t>
  </si>
  <si>
    <t>Formació dual. Participació en els diferents programes. 2017-2019</t>
  </si>
  <si>
    <t>Quadre II-3.13.</t>
  </si>
  <si>
    <t>Accions formatives adreçades a treballadors ocupats. Participació global i per sexe en les famílies professionals. 2019</t>
  </si>
  <si>
    <t xml:space="preserve">Quadre II-3.14. </t>
  </si>
  <si>
    <t>Accions formatives adreçades a persones ocupades. Segregació per sexe en les famílies professionals. 2018-2019</t>
  </si>
  <si>
    <t xml:space="preserve">Quadre II-3.15. </t>
  </si>
  <si>
    <t>Accions formatives autoritzades pel SOIB però no finançades. Participació global i per sexe en les famílies professionals. 2019</t>
  </si>
  <si>
    <t>Quadre II-3.16.</t>
  </si>
  <si>
    <t>Accions formatives autoritzades pel SOIB però no finançades. Segregació per sexe en les famílies professionals. 2018-2019</t>
  </si>
  <si>
    <t>Quadre II-3.17.</t>
  </si>
  <si>
    <t>Evolució de les persones i de les unitats de competència acreditades pel l’IQPIB. 2017-2019</t>
  </si>
  <si>
    <t xml:space="preserve">Quadre II-3.18. </t>
  </si>
  <si>
    <t>Mesures directes de foment i creació d'ocupació. 2017-2019</t>
  </si>
  <si>
    <t xml:space="preserve">Quadre II-3.19. </t>
  </si>
  <si>
    <t>Actuacions en autoocupació i promoció de l’emprenedoria i l’economia social. 2017-2019</t>
  </si>
  <si>
    <t>Quadre II-3.1. Comparativa de les polítiques actives d’ocupació per programes a les Illes Balears (2017-2019)</t>
  </si>
  <si>
    <t>%</t>
  </si>
  <si>
    <t>Total</t>
  </si>
  <si>
    <t>Intermediació laboral</t>
  </si>
  <si>
    <t>Orientació laboral</t>
  </si>
  <si>
    <t>Formació professional per a l'ocupació</t>
  </si>
  <si>
    <t>Foment i creació d'ocupació</t>
  </si>
  <si>
    <t>Suport a l'emprenedoria i el teixit empresarial (2010)</t>
  </si>
  <si>
    <t>Quadre II-3.2. Evolució dels pressupostos PAO i despesa per persona aturada registrada (2017-2019)</t>
  </si>
  <si>
    <t>Pressupost PAO</t>
  </si>
  <si>
    <t>Despesa en PAO per aturat registrat en el SOIB</t>
  </si>
  <si>
    <t>Quadre II-3.3. Evolució de la participació en les principals accions d'intermediació laboral a les Illes Balears (2017-2019)</t>
  </si>
  <si>
    <t>Atenció i valoració de la idoneïtat en relació amb alguna oferta registrada en el SOIB</t>
  </si>
  <si>
    <t>Ofertes preseleccionades derivades a empreses per completar la selecció</t>
  </si>
  <si>
    <t>Persones demandants d'ocupació ateses pel Servei d'Intermediació que han estat contractades en empreses privades</t>
  </si>
  <si>
    <t>[1]sd</t>
  </si>
  <si>
    <t>Persones demandants d'ocupació ateses pel servei d'intermediació que han estat contractades en programes d'ocupació de les administracions públiques o en llocs de feina subvencionats</t>
  </si>
  <si>
    <t>1.042[2]</t>
  </si>
  <si>
    <t xml:space="preserve">Col·locacions </t>
  </si>
  <si>
    <t>Xarxa Eures (demandants d’ocupació que busquen feina en un país estranger)</t>
  </si>
  <si>
    <t xml:space="preserve">[1] No es disposa d’aquesta informació, ja que el SEPE ha deshabilitat aquesta funció de la seva base de dades en el període 2019. </t>
  </si>
  <si>
    <t xml:space="preserve">[2] En ser provisionals les dades presentades el 2018, la dada que apareixia per al període 2018 era de 760 persones. En aquesta taula es presenta la dada definitiva de persones que van ser ateses en el servei i que finalment van ser contractades mitjançant programes d’ocupació a les administracions públiques o en llocs de feina subvencionats, que va ser de 1.042 persones. </t>
  </si>
  <si>
    <t>Quadre II-3.4. Principals accions d'orientació laboral a les Illes Balears (2017-2019)</t>
  </si>
  <si>
    <t>Oficines del SOIB</t>
  </si>
  <si>
    <t>Diagnòstic d'ocupabilitat</t>
  </si>
  <si>
    <t>Itineraris personalitzats per a l'ocupació</t>
  </si>
  <si>
    <t>Assessorament per a l'ocupació</t>
  </si>
  <si>
    <t>Acompanyament en l'itinerari</t>
  </si>
  <si>
    <t>Informació professional</t>
  </si>
  <si>
    <t>Informació i motivació per a l'autoocupació</t>
  </si>
  <si>
    <t xml:space="preserve">Eures: suport a la recerca de feina a l'estranger </t>
  </si>
  <si>
    <t xml:space="preserve">Orientació integral de joves SOIB Jove i Garantia Juvenil </t>
  </si>
  <si>
    <t xml:space="preserve">Persones aturades de llarga durada </t>
  </si>
  <si>
    <t>sd</t>
  </si>
  <si>
    <t xml:space="preserve">Sector específic hoteleria </t>
  </si>
  <si>
    <t>Entitats especialitzades en col·lectius vulnerables</t>
  </si>
  <si>
    <t xml:space="preserve">Itineraris integrals d'inserció per a l'ocupació col·lectiu vulnerables </t>
  </si>
  <si>
    <t>Orientació laboral i acompanyament a la inserció de les persones beneficiàries de la renda mínima d'inserció</t>
  </si>
  <si>
    <t xml:space="preserve">    Itineraris integrals d'inserció per a l'ocupació col·lectiu vulnerables: SOIB Joves </t>
  </si>
  <si>
    <t>Quadre II-3.5. Principals tipus de programes i accions de formació professional per a l'ocupació. Persones participants (2017-2019)</t>
  </si>
  <si>
    <t>Programes i accions de formació per a persones desocupades</t>
  </si>
  <si>
    <t>Accions formatives per a treballadors ocupats</t>
  </si>
  <si>
    <t>Formació no finançada</t>
  </si>
  <si>
    <t>Acreditació de l'experiència laboral</t>
  </si>
  <si>
    <t>Quadre II-3.6. Programes i accions de formació professional per a l'ocupació per a persones desocupades. Participants (2017-2019)</t>
  </si>
  <si>
    <t>Accions formatives per a persones preferentment desocupades</t>
  </si>
  <si>
    <t>Programes específics per a col·lectius vulnerables</t>
  </si>
  <si>
    <t>Formació en competències transversals: idiomes i informàtica</t>
  </si>
  <si>
    <t xml:space="preserve">Formació dual </t>
  </si>
  <si>
    <t>Formació amb compromís de contractació</t>
  </si>
  <si>
    <t>Beques Èxit</t>
  </si>
  <si>
    <t>Quadre II-3.7. Accions formatives adreçades a persones preferentment desocupades. Participació global i per sexe en les famílies professionals. 2019</t>
  </si>
  <si>
    <t>Família professional</t>
  </si>
  <si>
    <t>Dona</t>
  </si>
  <si>
    <t>Home</t>
  </si>
  <si>
    <t>% T</t>
  </si>
  <si>
    <t>%D</t>
  </si>
  <si>
    <t>%H</t>
  </si>
  <si>
    <t>Activitats físiques i esportives</t>
  </si>
  <si>
    <t>Administració i gestió</t>
  </si>
  <si>
    <t>Agrària</t>
  </si>
  <si>
    <t>Arts gràfiques</t>
  </si>
  <si>
    <t>Comerç i màrqueting</t>
  </si>
  <si>
    <t>Edificació i obra civil</t>
  </si>
  <si>
    <t>Electricitat i electrònica</t>
  </si>
  <si>
    <t>Energia i aigua</t>
  </si>
  <si>
    <t>Formació complementària</t>
  </si>
  <si>
    <t>Hoteleria i turisme</t>
  </si>
  <si>
    <t>Imatge i so</t>
  </si>
  <si>
    <t>Imatge personal</t>
  </si>
  <si>
    <t>Informàtica i comunicacions</t>
  </si>
  <si>
    <t>Instal·lació i manteniment</t>
  </si>
  <si>
    <t>Marítima i pesquera</t>
  </si>
  <si>
    <t>Sanitat</t>
  </si>
  <si>
    <t>Seguretat i medi ambient</t>
  </si>
  <si>
    <t>Serveis socioculturals i a la comunitat</t>
  </si>
  <si>
    <t>Transport i manteniment de vehicles</t>
  </si>
  <si>
    <t xml:space="preserve">Total </t>
  </si>
  <si>
    <t>Quadre II-3.8. Accions formatives adreçades a persones preferentment desocupades. Segregació per sexe en les famílies professionals. 2018-2019</t>
  </si>
  <si>
    <t>Segregació</t>
  </si>
  <si>
    <t xml:space="preserve">Nombre  </t>
  </si>
  <si>
    <t>Total alumnat</t>
  </si>
  <si>
    <t>Homes</t>
  </si>
  <si>
    <t>Dones</t>
  </si>
  <si>
    <t xml:space="preserve">Nombre </t>
  </si>
  <si>
    <t>Mixtes</t>
  </si>
  <si>
    <t>Feminitzades</t>
  </si>
  <si>
    <t>Masculinitzades</t>
  </si>
  <si>
    <t> 19</t>
  </si>
  <si>
    <t>Quadre II-3.9. Accions formatives adreçades a persones desocupades (programa preferentment desocupats i col·lectius vulnerables). Taxa de cobertura per sexe i edat (2017-2019)</t>
  </si>
  <si>
    <t>16-19</t>
  </si>
  <si>
    <t>20-24</t>
  </si>
  <si>
    <t>25-29</t>
  </si>
  <si>
    <t>30-34</t>
  </si>
  <si>
    <t>35-44</t>
  </si>
  <si>
    <t>45-54</t>
  </si>
  <si>
    <t>&gt;=55</t>
  </si>
  <si>
    <t>Global</t>
  </si>
  <si>
    <t>Quadre II-3.10. Programes específics per a col·lectius vulnerables. Participació global i per sexe en les famílies professionals. 2019</t>
  </si>
  <si>
    <t>Família Professional</t>
  </si>
  <si>
    <t xml:space="preserve">% Total </t>
  </si>
  <si>
    <t>Fabricació mecànica</t>
  </si>
  <si>
    <t>Quadre II-3.11. Programes específics per a col·lectius vulnerables. Segregació per sexe en les famílies professionals. 2018-2019</t>
  </si>
  <si>
    <t>Nombre</t>
  </si>
  <si>
    <t xml:space="preserve">Homes </t>
  </si>
  <si>
    <t xml:space="preserve">Dones </t>
  </si>
  <si>
    <t>Quadre II-3.12. Formació dual. Participació en els diferents programes. 2017-2019</t>
  </si>
  <si>
    <t xml:space="preserve">Programes mixts de formació i ocupació </t>
  </si>
  <si>
    <t>Formació dual amb empreses i tercer sectors</t>
  </si>
  <si>
    <t xml:space="preserve">Formació dual (autorització formació associada a contractes de formació i aprenentatge) </t>
  </si>
  <si>
    <t>Quadre II-3.13. Accions formatives adreçades a treballadors/es ocupats/des. Participació global i per sexe en les famílies professionals. 2019</t>
  </si>
  <si>
    <t>% total</t>
  </si>
  <si>
    <t>% D</t>
  </si>
  <si>
    <t>% H</t>
  </si>
  <si>
    <t>Quadre II-3.14. Accions formatives adreçades a persones ocupades. Segregació per sexe en les famílies professionals. 2018-2019</t>
  </si>
  <si>
    <t xml:space="preserve">Segregació </t>
  </si>
  <si>
    <t>N</t>
  </si>
  <si>
    <t>T</t>
  </si>
  <si>
    <t>H</t>
  </si>
  <si>
    <t>D</t>
  </si>
  <si>
    <t xml:space="preserve">Masculinitzades </t>
  </si>
  <si>
    <t>Quadre II-3.15. Accions formatives autoritzades pel SOIB però no finançades. Participació global i per sexe en les famílies professionals. 2019</t>
  </si>
  <si>
    <t xml:space="preserve">%s/total </t>
  </si>
  <si>
    <t>Quadre II-3.16. Accions formatives autoritzades pel SOIB però no finançades. Segregació per sexe en les famílies professionals. 2018-2019</t>
  </si>
  <si>
    <t>Quadre II-3.17 . Evolució de les persones i de les unitats de competència acreditades pel l’IQPIB. 2017-2019</t>
  </si>
  <si>
    <t>Persones</t>
  </si>
  <si>
    <t>Unitats de competència</t>
  </si>
  <si>
    <t>Quadre II-3.18. Mesures directes de foment i creació d'ocupació. 2017-2019</t>
  </si>
  <si>
    <t>2019*</t>
  </si>
  <si>
    <t>Total programes</t>
  </si>
  <si>
    <t>SOIB Visibles</t>
  </si>
  <si>
    <t>SOIB Joves Qualificats</t>
  </si>
  <si>
    <t>SOIB Tornam</t>
  </si>
  <si>
    <t>SOIB Dona</t>
  </si>
  <si>
    <t>Foment de l'ocupació de persones discapacitades a mercats protegits</t>
  </si>
  <si>
    <t>Foment de l'ocupació de persones discapacitades a mercats ordinaris</t>
  </si>
  <si>
    <t>Foment  de l'ocupació en col·lectius prioritaris</t>
  </si>
  <si>
    <t>Quadre II-3.19. Actuacions en autoocupació i promoció de l’emprenedoria i l’economia social. 2017-2019</t>
  </si>
  <si>
    <t>Actuacions</t>
  </si>
  <si>
    <t>Informació des del servei d'orientació del SOIB</t>
  </si>
  <si>
    <t>Assessorament especialitzat en emprenedoria des de l'IDI</t>
  </si>
  <si>
    <t>Validacions de plans d’empresa des de l’IDI</t>
  </si>
  <si>
    <t>Jornades ICAPE</t>
  </si>
  <si>
    <t>Ajuts als autònoms per a l’inici de l'activitat emprenedora des de la DGT</t>
  </si>
  <si>
    <t>Ajuts a la incorporació de socis en cooperatives/economia social des de la DGT</t>
  </si>
  <si>
    <t>Font: Elaboració pròpia a partir de POU, L. (DIR.); CAPARRÓS, F.; RODRÍGUEZ, C.; VILA, J.F. (2019). Polítiques actives d’ocupació a les Illes Balears (2019). Direcció General de model econòmic i ocupació i Servei d’Ocupació de les Illes Balears, GOIB. Recuperat el 31 de juliol de 2021 de: https://soib.es/wp-content/uploads/2020/11/Informe-PAO-2019.docx.pdf.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</si>
</sst>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7" x14ac:knownFonts="1">
    <font>
      <sz val="12"/>
      <color rgb="FF000000"/>
      <name val="Calibri"/>
      <family val="2"/>
      <charset val="1"/>
    </font>
    <font>
      <b/>
      <sz val="11"/>
      <color rgb="FF000000"/>
      <name val="Calibri"/>
      <family val="2"/>
      <charset val="1"/>
    </font>
    <font>
      <b/>
      <sz val="8"/>
      <color rgb="FFFFFFFF"/>
      <name val="Arial"/>
      <family val="2"/>
      <charset val="1"/>
    </font>
    <font>
      <u/>
      <sz val="11"/>
      <color rgb="FF0563C1"/>
      <name val="Calibri"/>
      <family val="2"/>
      <charset val="1"/>
    </font>
    <font>
      <sz val="8"/>
      <name val="Arial"/>
      <family val="2"/>
      <charset val="1"/>
    </font>
    <font>
      <b/>
      <sz val="8"/>
      <name val="Arial"/>
      <family val="2"/>
      <charset val="1"/>
    </font>
    <font>
      <sz val="8"/>
      <color rgb="FF000000"/>
      <name val="Arial"/>
      <family val="2"/>
      <charset val="1"/>
    </font>
    <font>
      <i/>
      <sz val="8"/>
      <name val="Arial"/>
      <family val="2"/>
      <charset val="1"/>
    </font>
    <font>
      <sz val="11"/>
      <color rgb="FF000000"/>
      <name val="Calibri"/>
      <family val="2"/>
      <charset val="1"/>
    </font>
    <font>
      <i/>
      <sz val="8"/>
      <color rgb="FF000000"/>
      <name val="Arial"/>
      <family val="2"/>
      <charset val="1"/>
    </font>
    <font>
      <b/>
      <sz val="8"/>
      <color rgb="FF000000"/>
      <name val="Arial"/>
      <family val="2"/>
      <charset val="1"/>
    </font>
    <font>
      <sz val="11"/>
      <color rgb="FF000000"/>
      <name val="Arial"/>
      <family val="2"/>
      <charset val="1"/>
    </font>
    <font>
      <i/>
      <sz val="11"/>
      <color rgb="FF000000"/>
      <name val="Arial"/>
      <family val="2"/>
      <charset val="1"/>
    </font>
    <font>
      <i/>
      <sz val="12"/>
      <color rgb="FF000000"/>
      <name val="Calibri"/>
      <family val="2"/>
      <charset val="1"/>
    </font>
    <font>
      <sz val="8"/>
      <color rgb="FF000000"/>
      <name val="Calibri"/>
      <family val="2"/>
      <charset val="1"/>
    </font>
    <font>
      <sz val="12"/>
      <name val="Calibri"/>
      <family val="2"/>
      <charset val="1"/>
    </font>
    <font>
      <sz val="12"/>
      <color rgb="FF000000"/>
      <name val="Calibri"/>
      <family val="2"/>
      <charset val="1"/>
    </font>
  </fonts>
  <fills count="8">
    <fill>
      <patternFill patternType="none"/>
    </fill>
    <fill>
      <patternFill patternType="gray125"/>
    </fill>
    <fill>
      <patternFill patternType="solid">
        <fgColor rgb="FF808080"/>
        <bgColor rgb="FF7F7F7F"/>
      </patternFill>
    </fill>
    <fill>
      <patternFill patternType="solid">
        <fgColor rgb="FFFFC000"/>
        <bgColor rgb="FFFFCC00"/>
      </patternFill>
    </fill>
    <fill>
      <patternFill patternType="solid">
        <fgColor rgb="FFC0C0C0"/>
        <bgColor rgb="FFCCCCFF"/>
      </patternFill>
    </fill>
    <fill>
      <patternFill patternType="solid">
        <fgColor rgb="FFFFCC00"/>
        <bgColor rgb="FFFFC000"/>
      </patternFill>
    </fill>
    <fill>
      <patternFill patternType="solid">
        <fgColor rgb="FF7F7F7F"/>
        <bgColor rgb="FF808080"/>
      </patternFill>
    </fill>
    <fill>
      <patternFill patternType="solid">
        <fgColor rgb="FFFFFFFF"/>
        <bgColor rgb="FFFFFFCC"/>
      </patternFill>
    </fill>
  </fills>
  <borders count="5">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xf numFmtId="9" fontId="16" fillId="0" borderId="0" applyBorder="0" applyProtection="0"/>
    <xf numFmtId="0" fontId="3" fillId="0" borderId="0" applyBorder="0" applyProtection="0"/>
  </cellStyleXfs>
  <cellXfs count="110">
    <xf numFmtId="0" fontId="0" fillId="0" borderId="0" xfId="0"/>
    <xf numFmtId="0" fontId="4" fillId="0" borderId="1" xfId="0" applyFont="1" applyBorder="1"/>
    <xf numFmtId="0" fontId="4" fillId="3" borderId="1" xfId="0" applyFont="1" applyFill="1" applyBorder="1" applyAlignment="1">
      <alignment horizontal="center"/>
    </xf>
    <xf numFmtId="0" fontId="5" fillId="4" borderId="1" xfId="0" applyFont="1" applyFill="1" applyBorder="1" applyAlignment="1"/>
    <xf numFmtId="3" fontId="5" fillId="4" borderId="1" xfId="0" applyNumberFormat="1" applyFont="1" applyFill="1" applyBorder="1"/>
    <xf numFmtId="0" fontId="5" fillId="4" borderId="1" xfId="0" applyFont="1" applyFill="1" applyBorder="1"/>
    <xf numFmtId="1" fontId="5" fillId="4" borderId="1" xfId="0" applyNumberFormat="1" applyFont="1" applyFill="1" applyBorder="1"/>
    <xf numFmtId="164" fontId="0" fillId="0" borderId="0" xfId="1" applyNumberFormat="1" applyFont="1" applyBorder="1" applyAlignment="1" applyProtection="1"/>
    <xf numFmtId="0" fontId="4" fillId="0" borderId="1" xfId="0" applyFont="1" applyBorder="1" applyAlignment="1"/>
    <xf numFmtId="3" fontId="6" fillId="0" borderId="1" xfId="0" applyNumberFormat="1" applyFont="1" applyBorder="1"/>
    <xf numFmtId="165" fontId="6" fillId="0" borderId="1" xfId="0" applyNumberFormat="1" applyFont="1" applyBorder="1"/>
    <xf numFmtId="0" fontId="8" fillId="0" borderId="0" xfId="0" applyFont="1" applyBorder="1"/>
    <xf numFmtId="0" fontId="8" fillId="0" borderId="0" xfId="0" applyFont="1"/>
    <xf numFmtId="0" fontId="9" fillId="0" borderId="0" xfId="0" applyFont="1" applyAlignment="1">
      <alignment horizontal="justify" vertical="center"/>
    </xf>
    <xf numFmtId="0" fontId="6" fillId="0" borderId="1" xfId="0" applyFont="1" applyBorder="1" applyAlignment="1">
      <alignment vertical="center"/>
    </xf>
    <xf numFmtId="3" fontId="6" fillId="0" borderId="1" xfId="0" applyNumberFormat="1" applyFont="1" applyBorder="1" applyAlignment="1">
      <alignment horizontal="right" vertical="center"/>
    </xf>
    <xf numFmtId="3" fontId="6" fillId="0" borderId="1" xfId="0" applyNumberFormat="1" applyFont="1" applyBorder="1" applyAlignment="1">
      <alignment vertical="center"/>
    </xf>
    <xf numFmtId="4" fontId="6" fillId="0" borderId="1" xfId="0" applyNumberFormat="1" applyFont="1" applyBorder="1" applyAlignment="1">
      <alignment horizontal="right" vertical="center"/>
    </xf>
    <xf numFmtId="4" fontId="6" fillId="0" borderId="1" xfId="0" applyNumberFormat="1" applyFont="1" applyBorder="1" applyAlignment="1">
      <alignment vertical="center"/>
    </xf>
    <xf numFmtId="0" fontId="9" fillId="0" borderId="0" xfId="0" applyFont="1" applyBorder="1" applyAlignment="1">
      <alignment horizontal="center" vertical="center" wrapText="1"/>
    </xf>
    <xf numFmtId="0" fontId="6" fillId="3" borderId="1" xfId="0" applyFont="1" applyFill="1" applyBorder="1" applyAlignment="1">
      <alignment horizontal="center" vertical="center"/>
    </xf>
    <xf numFmtId="0" fontId="10" fillId="4" borderId="1" xfId="0" applyFont="1" applyFill="1" applyBorder="1" applyAlignment="1">
      <alignment vertical="center"/>
    </xf>
    <xf numFmtId="3" fontId="10" fillId="4" borderId="1" xfId="0" applyNumberFormat="1" applyFont="1" applyFill="1" applyBorder="1" applyAlignment="1">
      <alignment horizontal="right" vertical="center"/>
    </xf>
    <xf numFmtId="164" fontId="16" fillId="0" borderId="0" xfId="1" applyNumberFormat="1" applyBorder="1" applyProtection="1"/>
    <xf numFmtId="0" fontId="6" fillId="0" borderId="1" xfId="0" applyFont="1" applyBorder="1" applyAlignment="1">
      <alignment horizontal="right" vertical="center"/>
    </xf>
    <xf numFmtId="0" fontId="3" fillId="0" borderId="0" xfId="2" applyFont="1" applyBorder="1" applyProtection="1"/>
    <xf numFmtId="0" fontId="2" fillId="2" borderId="1" xfId="0" applyFont="1" applyFill="1" applyBorder="1" applyAlignment="1">
      <alignment horizontal="center" vertical="center"/>
    </xf>
    <xf numFmtId="0" fontId="10" fillId="0" borderId="1" xfId="0" applyFont="1" applyBorder="1" applyAlignment="1">
      <alignment vertical="center"/>
    </xf>
    <xf numFmtId="3" fontId="10" fillId="0" borderId="1" xfId="0" applyNumberFormat="1" applyFont="1" applyBorder="1" applyAlignment="1">
      <alignment horizontal="right" vertical="center"/>
    </xf>
    <xf numFmtId="0" fontId="6" fillId="0" borderId="1" xfId="0" applyFont="1" applyBorder="1" applyAlignment="1">
      <alignment horizontal="left" vertical="center" indent="1"/>
    </xf>
    <xf numFmtId="0" fontId="0" fillId="0" borderId="0" xfId="0" applyFont="1"/>
    <xf numFmtId="0" fontId="6" fillId="5" borderId="1" xfId="0" applyFont="1" applyFill="1" applyBorder="1" applyAlignment="1">
      <alignment horizontal="center" vertical="center"/>
    </xf>
    <xf numFmtId="165" fontId="6" fillId="0" borderId="1" xfId="0" applyNumberFormat="1" applyFont="1" applyBorder="1" applyAlignment="1">
      <alignment horizontal="right" vertical="center"/>
    </xf>
    <xf numFmtId="0" fontId="10" fillId="4" borderId="1" xfId="0" applyFont="1" applyFill="1" applyBorder="1" applyAlignment="1">
      <alignment horizontal="right" vertical="center"/>
    </xf>
    <xf numFmtId="0" fontId="2" fillId="2" borderId="1" xfId="0" applyFont="1" applyFill="1" applyBorder="1" applyAlignment="1">
      <alignment vertical="center"/>
    </xf>
    <xf numFmtId="3" fontId="6" fillId="0" borderId="1" xfId="0" applyNumberFormat="1" applyFont="1" applyBorder="1" applyAlignment="1">
      <alignment horizontal="right" vertical="center" indent="1"/>
    </xf>
    <xf numFmtId="0" fontId="6" fillId="0" borderId="1" xfId="0" applyFont="1" applyBorder="1" applyAlignment="1">
      <alignment horizontal="right" vertical="center" indent="1"/>
    </xf>
    <xf numFmtId="165" fontId="6" fillId="0" borderId="1" xfId="0" applyNumberFormat="1" applyFont="1" applyBorder="1"/>
    <xf numFmtId="3" fontId="6" fillId="0" borderId="1" xfId="0" applyNumberFormat="1" applyFont="1" applyBorder="1" applyAlignment="1">
      <alignment horizontal="right" vertical="center"/>
    </xf>
    <xf numFmtId="165" fontId="10" fillId="0" borderId="1" xfId="0" applyNumberFormat="1" applyFont="1" applyBorder="1"/>
    <xf numFmtId="0" fontId="9" fillId="0" borderId="0" xfId="0" applyFont="1" applyBorder="1" applyAlignment="1">
      <alignment horizontal="left" vertical="center" indent="1"/>
    </xf>
    <xf numFmtId="0" fontId="0" fillId="0" borderId="0" xfId="0" applyBorder="1"/>
    <xf numFmtId="0" fontId="10" fillId="3" borderId="3" xfId="0" applyFont="1" applyFill="1" applyBorder="1" applyAlignment="1">
      <alignment horizontal="left" vertical="center" indent="1"/>
    </xf>
    <xf numFmtId="0" fontId="6" fillId="5" borderId="4" xfId="0" applyFont="1" applyFill="1" applyBorder="1" applyAlignment="1">
      <alignment horizontal="center" vertical="center"/>
    </xf>
    <xf numFmtId="3" fontId="6" fillId="0" borderId="1" xfId="0" applyNumberFormat="1" applyFont="1" applyBorder="1" applyAlignment="1">
      <alignment horizontal="right"/>
    </xf>
    <xf numFmtId="165" fontId="6" fillId="0" borderId="1" xfId="0" applyNumberFormat="1" applyFont="1" applyBorder="1" applyAlignment="1">
      <alignment horizontal="right"/>
    </xf>
    <xf numFmtId="0" fontId="10" fillId="0" borderId="1" xfId="0" applyFont="1" applyBorder="1" applyAlignment="1">
      <alignment horizontal="left" vertical="center" indent="1"/>
    </xf>
    <xf numFmtId="3" fontId="10" fillId="0" borderId="1" xfId="0" applyNumberFormat="1" applyFont="1" applyBorder="1" applyAlignment="1">
      <alignment horizontal="right"/>
    </xf>
    <xf numFmtId="0" fontId="10" fillId="0" borderId="1" xfId="0" applyFont="1" applyBorder="1" applyAlignment="1">
      <alignment horizontal="right" vertical="center" indent="1"/>
    </xf>
    <xf numFmtId="165" fontId="10" fillId="0" borderId="1" xfId="0" applyNumberFormat="1" applyFont="1" applyBorder="1" applyAlignment="1">
      <alignment horizontal="right" vertical="center" indent="1"/>
    </xf>
    <xf numFmtId="0" fontId="6" fillId="6" borderId="1" xfId="0" applyFont="1" applyFill="1" applyBorder="1" applyAlignment="1">
      <alignment vertical="center"/>
    </xf>
    <xf numFmtId="0" fontId="6" fillId="3" borderId="1" xfId="0" applyFont="1" applyFill="1" applyBorder="1" applyAlignment="1">
      <alignment vertical="center"/>
    </xf>
    <xf numFmtId="0" fontId="10" fillId="0" borderId="1" xfId="0" applyFont="1" applyBorder="1" applyAlignment="1">
      <alignment horizontal="left" vertical="center"/>
    </xf>
    <xf numFmtId="0" fontId="10" fillId="0" borderId="1" xfId="0" applyFont="1" applyBorder="1" applyAlignment="1">
      <alignment horizontal="right" vertical="center"/>
    </xf>
    <xf numFmtId="0" fontId="6" fillId="0" borderId="0" xfId="0" applyFont="1" applyBorder="1" applyAlignment="1">
      <alignment vertical="center"/>
    </xf>
    <xf numFmtId="0" fontId="6" fillId="0" borderId="0" xfId="0" applyFont="1" applyAlignment="1">
      <alignment vertical="center" wrapText="1"/>
    </xf>
    <xf numFmtId="0" fontId="6" fillId="0" borderId="0" xfId="0" applyFont="1"/>
    <xf numFmtId="164" fontId="6" fillId="0" borderId="1" xfId="0" applyNumberFormat="1" applyFont="1" applyBorder="1" applyAlignment="1">
      <alignment horizontal="right" vertical="center" wrapText="1"/>
    </xf>
    <xf numFmtId="164" fontId="6" fillId="0" borderId="1" xfId="0" applyNumberFormat="1" applyFont="1" applyBorder="1" applyAlignment="1">
      <alignment horizontal="right" vertical="center"/>
    </xf>
    <xf numFmtId="0" fontId="12" fillId="0" borderId="0" xfId="0" applyFont="1" applyAlignment="1">
      <alignment vertical="center"/>
    </xf>
    <xf numFmtId="0" fontId="13" fillId="0" borderId="0" xfId="0" applyFont="1"/>
    <xf numFmtId="0" fontId="11" fillId="0" borderId="0" xfId="0" applyFont="1" applyAlignment="1">
      <alignment vertical="center"/>
    </xf>
    <xf numFmtId="0" fontId="14" fillId="0" borderId="0" xfId="0" applyFont="1" applyAlignment="1">
      <alignment wrapText="1"/>
    </xf>
    <xf numFmtId="0" fontId="0" fillId="0" borderId="0" xfId="0" applyAlignment="1">
      <alignment wrapText="1"/>
    </xf>
    <xf numFmtId="0" fontId="14" fillId="0" borderId="0" xfId="0" applyFont="1" applyAlignment="1">
      <alignment vertical="center" wrapText="1"/>
    </xf>
    <xf numFmtId="0" fontId="9" fillId="0" borderId="0" xfId="0" applyFont="1" applyAlignment="1">
      <alignment vertical="center"/>
    </xf>
    <xf numFmtId="0" fontId="11" fillId="0" borderId="0" xfId="0" applyFont="1" applyAlignment="1">
      <alignment horizontal="justify" vertical="center"/>
    </xf>
    <xf numFmtId="165" fontId="6" fillId="0" borderId="1" xfId="0" applyNumberFormat="1" applyFont="1" applyBorder="1" applyAlignment="1">
      <alignment horizontal="left" vertical="center" indent="1"/>
    </xf>
    <xf numFmtId="0" fontId="4" fillId="3" borderId="1" xfId="0" applyFont="1" applyFill="1" applyBorder="1" applyAlignment="1">
      <alignment horizontal="left"/>
    </xf>
    <xf numFmtId="0" fontId="7" fillId="0" borderId="0" xfId="0" applyFont="1" applyBorder="1" applyAlignment="1">
      <alignment wrapText="1"/>
    </xf>
    <xf numFmtId="0" fontId="14" fillId="0" borderId="0" xfId="0" applyFont="1"/>
    <xf numFmtId="0" fontId="6" fillId="3" borderId="1" xfId="0" applyFont="1" applyFill="1" applyBorder="1"/>
    <xf numFmtId="0" fontId="6" fillId="0" borderId="1" xfId="0" applyFont="1" applyBorder="1"/>
    <xf numFmtId="0" fontId="10" fillId="0" borderId="1" xfId="0" applyFont="1" applyBorder="1"/>
    <xf numFmtId="3" fontId="10" fillId="0" borderId="1" xfId="0" applyNumberFormat="1" applyFont="1" applyBorder="1"/>
    <xf numFmtId="0" fontId="15" fillId="0" borderId="0" xfId="0" applyFont="1" applyAlignment="1"/>
    <xf numFmtId="0" fontId="0" fillId="0" borderId="0" xfId="0" applyAlignment="1"/>
    <xf numFmtId="0" fontId="6" fillId="7" borderId="1" xfId="0" applyFont="1" applyFill="1" applyBorder="1" applyAlignment="1">
      <alignment vertical="center" wrapText="1"/>
    </xf>
    <xf numFmtId="0" fontId="10" fillId="7" borderId="1" xfId="0" applyFont="1" applyFill="1" applyBorder="1" applyAlignment="1">
      <alignment vertical="center" wrapText="1"/>
    </xf>
    <xf numFmtId="0" fontId="6" fillId="0" borderId="1" xfId="0" applyFont="1" applyBorder="1" applyAlignment="1">
      <alignment horizontal="justify" vertical="center" wrapText="1"/>
    </xf>
    <xf numFmtId="0" fontId="6" fillId="0" borderId="1" xfId="0" applyFont="1" applyBorder="1" applyAlignment="1">
      <alignment horizontal="right" vertical="center" wrapText="1"/>
    </xf>
    <xf numFmtId="3" fontId="6" fillId="0" borderId="1" xfId="0" applyNumberFormat="1" applyFont="1" applyBorder="1" applyAlignment="1">
      <alignment horizontal="right" vertical="center" wrapText="1"/>
    </xf>
    <xf numFmtId="0" fontId="8" fillId="0" borderId="0" xfId="0" applyFont="1" applyAlignment="1">
      <alignment vertical="center" wrapText="1"/>
    </xf>
    <xf numFmtId="0" fontId="8" fillId="0" borderId="1" xfId="0" applyFont="1" applyBorder="1"/>
    <xf numFmtId="0" fontId="9" fillId="0" borderId="0" xfId="0" applyFont="1" applyBorder="1" applyAlignment="1">
      <alignment horizontal="left" vertical="center" wrapText="1" indent="1"/>
    </xf>
    <xf numFmtId="0" fontId="1" fillId="0" borderId="0" xfId="0" applyFont="1" applyBorder="1" applyAlignment="1">
      <alignment horizontal="center"/>
    </xf>
    <xf numFmtId="0" fontId="2" fillId="2" borderId="1" xfId="0" applyFont="1" applyFill="1" applyBorder="1" applyAlignment="1">
      <alignment horizontal="center"/>
    </xf>
    <xf numFmtId="0" fontId="3" fillId="0" borderId="1" xfId="2" applyFont="1" applyBorder="1" applyProtection="1"/>
    <xf numFmtId="0" fontId="0" fillId="0" borderId="1" xfId="0" applyFont="1" applyBorder="1"/>
    <xf numFmtId="0" fontId="7" fillId="0" borderId="2" xfId="0" applyFont="1" applyBorder="1" applyAlignment="1">
      <alignment horizontal="center" wrapText="1"/>
    </xf>
    <xf numFmtId="0" fontId="2" fillId="2" borderId="1" xfId="0" applyFont="1" applyFill="1" applyBorder="1" applyAlignment="1">
      <alignment horizontal="center" wrapText="1"/>
    </xf>
    <xf numFmtId="0" fontId="8" fillId="0" borderId="0" xfId="0" applyFont="1" applyBorder="1" applyAlignment="1">
      <alignment vertical="center" wrapText="1"/>
    </xf>
    <xf numFmtId="0" fontId="9" fillId="0" borderId="0"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7" fillId="0" borderId="0" xfId="0" applyFont="1" applyBorder="1" applyAlignment="1">
      <alignment horizontal="left" vertical="center" wrapText="1"/>
    </xf>
    <xf numFmtId="0" fontId="2" fillId="6" borderId="1" xfId="0" applyFont="1" applyFill="1" applyBorder="1" applyAlignment="1">
      <alignment horizontal="center" vertical="center"/>
    </xf>
    <xf numFmtId="0" fontId="9" fillId="0" borderId="0" xfId="0" applyFont="1" applyBorder="1" applyAlignment="1">
      <alignment horizontal="left" vertical="center" wrapText="1"/>
    </xf>
    <xf numFmtId="0" fontId="11" fillId="0" borderId="0" xfId="0" applyFont="1" applyBorder="1" applyAlignment="1">
      <alignment horizontal="center" vertical="center"/>
    </xf>
    <xf numFmtId="0" fontId="2" fillId="2" borderId="1" xfId="0" applyFont="1" applyFill="1" applyBorder="1" applyAlignment="1">
      <alignment horizontal="left" vertical="center" wrapText="1"/>
    </xf>
    <xf numFmtId="0" fontId="6" fillId="0" borderId="1" xfId="0" applyFont="1" applyBorder="1" applyAlignment="1">
      <alignment vertical="center"/>
    </xf>
    <xf numFmtId="0" fontId="9" fillId="0" borderId="2" xfId="0" applyFont="1" applyBorder="1" applyAlignment="1">
      <alignment horizontal="center" vertical="center" wrapText="1"/>
    </xf>
    <xf numFmtId="0" fontId="7" fillId="0" borderId="0" xfId="0" applyFont="1" applyBorder="1" applyAlignment="1">
      <alignment horizontal="center" wrapText="1"/>
    </xf>
    <xf numFmtId="0" fontId="7" fillId="0" borderId="2" xfId="0" applyFont="1" applyBorder="1" applyAlignment="1">
      <alignment horizontal="left" wrapText="1"/>
    </xf>
    <xf numFmtId="0" fontId="9" fillId="0" borderId="2" xfId="0" applyFont="1" applyBorder="1" applyAlignment="1">
      <alignment horizontal="center" wrapText="1"/>
    </xf>
    <xf numFmtId="0" fontId="9" fillId="0" borderId="0" xfId="0" applyFont="1" applyBorder="1" applyAlignment="1">
      <alignment horizontal="center" wrapText="1"/>
    </xf>
    <xf numFmtId="0" fontId="9" fillId="0" borderId="2" xfId="0" applyFont="1" applyBorder="1" applyAlignment="1">
      <alignment horizontal="left" wrapText="1"/>
    </xf>
    <xf numFmtId="0" fontId="10" fillId="4" borderId="1" xfId="0" applyFont="1" applyFill="1" applyBorder="1" applyAlignment="1">
      <alignment vertical="center"/>
    </xf>
    <xf numFmtId="0" fontId="9" fillId="0" borderId="0" xfId="0" applyFont="1" applyBorder="1" applyAlignment="1">
      <alignment vertical="center" wrapText="1"/>
    </xf>
    <xf numFmtId="0" fontId="8" fillId="0" borderId="0" xfId="0" applyFont="1" applyBorder="1"/>
  </cellXfs>
  <cellStyles count="3">
    <cellStyle name="Hipervínculo" xfId="2" builtinId="8"/>
    <cellStyle name="Normal" xfId="0" builtinId="0"/>
    <cellStyle name="Porcentaje" xfId="1" builtinId="5"/>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C000"/>
      <rgbColor rgb="FFFF6600"/>
      <rgbColor rgb="FF666699"/>
      <rgbColor rgb="FF7F7F7F"/>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28080</xdr:colOff>
      <xdr:row>2</xdr:row>
      <xdr:rowOff>20880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0" y="0"/>
          <a:ext cx="849600" cy="42084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23"/>
  <sheetViews>
    <sheetView tabSelected="1" zoomScaleNormal="100" workbookViewId="0">
      <selection activeCell="B1" sqref="B1"/>
    </sheetView>
  </sheetViews>
  <sheetFormatPr baseColWidth="10" defaultColWidth="10.625" defaultRowHeight="15.75" x14ac:dyDescent="0.25"/>
  <cols>
    <col min="12" max="12" width="65.125" customWidth="1"/>
  </cols>
  <sheetData>
    <row r="2" spans="2:12" x14ac:dyDescent="0.25">
      <c r="B2" s="85" t="s">
        <v>0</v>
      </c>
      <c r="C2" s="85"/>
      <c r="D2" s="85"/>
      <c r="E2" s="85"/>
      <c r="F2" s="85"/>
      <c r="G2" s="85"/>
    </row>
    <row r="4" spans="2:12" x14ac:dyDescent="0.25">
      <c r="B4" s="86" t="s">
        <v>1</v>
      </c>
      <c r="C4" s="86"/>
      <c r="D4" s="86"/>
      <c r="E4" s="86"/>
      <c r="F4" s="86"/>
      <c r="G4" s="86"/>
      <c r="H4" s="86"/>
      <c r="I4" s="86"/>
      <c r="J4" s="86"/>
      <c r="K4" s="86"/>
      <c r="L4" s="86"/>
    </row>
    <row r="5" spans="2:12" x14ac:dyDescent="0.25">
      <c r="B5" s="87" t="s">
        <v>2</v>
      </c>
      <c r="C5" s="87"/>
      <c r="D5" s="87"/>
      <c r="E5" s="88" t="s">
        <v>3</v>
      </c>
      <c r="F5" s="88"/>
      <c r="G5" s="88"/>
      <c r="H5" s="88"/>
      <c r="I5" s="88"/>
      <c r="J5" s="88"/>
      <c r="K5" s="88"/>
      <c r="L5" s="88"/>
    </row>
    <row r="6" spans="2:12" x14ac:dyDescent="0.25">
      <c r="B6" s="87" t="s">
        <v>4</v>
      </c>
      <c r="C6" s="87"/>
      <c r="D6" s="87"/>
      <c r="E6" s="88" t="s">
        <v>5</v>
      </c>
      <c r="F6" s="88"/>
      <c r="G6" s="88"/>
      <c r="H6" s="88"/>
      <c r="I6" s="88"/>
      <c r="J6" s="88"/>
      <c r="K6" s="88"/>
      <c r="L6" s="88"/>
    </row>
    <row r="7" spans="2:12" x14ac:dyDescent="0.25">
      <c r="B7" s="87" t="s">
        <v>6</v>
      </c>
      <c r="C7" s="87"/>
      <c r="D7" s="87"/>
      <c r="E7" s="88" t="s">
        <v>7</v>
      </c>
      <c r="F7" s="88"/>
      <c r="G7" s="88"/>
      <c r="H7" s="88"/>
      <c r="I7" s="88"/>
      <c r="J7" s="88"/>
      <c r="K7" s="88"/>
      <c r="L7" s="88"/>
    </row>
    <row r="8" spans="2:12" x14ac:dyDescent="0.25">
      <c r="B8" s="87" t="s">
        <v>8</v>
      </c>
      <c r="C8" s="87"/>
      <c r="D8" s="87"/>
      <c r="E8" s="88" t="s">
        <v>9</v>
      </c>
      <c r="F8" s="88"/>
      <c r="G8" s="88"/>
      <c r="H8" s="88"/>
      <c r="I8" s="88"/>
      <c r="J8" s="88"/>
      <c r="K8" s="88"/>
      <c r="L8" s="88"/>
    </row>
    <row r="9" spans="2:12" x14ac:dyDescent="0.25">
      <c r="B9" s="87" t="s">
        <v>10</v>
      </c>
      <c r="C9" s="87"/>
      <c r="D9" s="87"/>
      <c r="E9" s="88" t="s">
        <v>11</v>
      </c>
      <c r="F9" s="88"/>
      <c r="G9" s="88"/>
      <c r="H9" s="88"/>
      <c r="I9" s="88"/>
      <c r="J9" s="88"/>
      <c r="K9" s="88"/>
      <c r="L9" s="88"/>
    </row>
    <row r="10" spans="2:12" x14ac:dyDescent="0.25">
      <c r="B10" s="87" t="s">
        <v>12</v>
      </c>
      <c r="C10" s="87"/>
      <c r="D10" s="87"/>
      <c r="E10" s="88" t="s">
        <v>13</v>
      </c>
      <c r="F10" s="88"/>
      <c r="G10" s="88"/>
      <c r="H10" s="88"/>
      <c r="I10" s="88"/>
      <c r="J10" s="88"/>
      <c r="K10" s="88"/>
      <c r="L10" s="88"/>
    </row>
    <row r="11" spans="2:12" x14ac:dyDescent="0.25">
      <c r="B11" s="87" t="s">
        <v>14</v>
      </c>
      <c r="C11" s="87"/>
      <c r="D11" s="87"/>
      <c r="E11" s="88" t="s">
        <v>15</v>
      </c>
      <c r="F11" s="88"/>
      <c r="G11" s="88"/>
      <c r="H11" s="88"/>
      <c r="I11" s="88"/>
      <c r="J11" s="88"/>
      <c r="K11" s="88"/>
      <c r="L11" s="88"/>
    </row>
    <row r="12" spans="2:12" x14ac:dyDescent="0.25">
      <c r="B12" s="87" t="s">
        <v>16</v>
      </c>
      <c r="C12" s="87"/>
      <c r="D12" s="87"/>
      <c r="E12" s="88" t="s">
        <v>17</v>
      </c>
      <c r="F12" s="88"/>
      <c r="G12" s="88"/>
      <c r="H12" s="88"/>
      <c r="I12" s="88"/>
      <c r="J12" s="88"/>
      <c r="K12" s="88"/>
      <c r="L12" s="88"/>
    </row>
    <row r="13" spans="2:12" x14ac:dyDescent="0.25">
      <c r="B13" s="87" t="s">
        <v>18</v>
      </c>
      <c r="C13" s="87"/>
      <c r="D13" s="87"/>
      <c r="E13" s="88" t="s">
        <v>19</v>
      </c>
      <c r="F13" s="88"/>
      <c r="G13" s="88"/>
      <c r="H13" s="88"/>
      <c r="I13" s="88"/>
      <c r="J13" s="88"/>
      <c r="K13" s="88"/>
      <c r="L13" s="88"/>
    </row>
    <row r="14" spans="2:12" x14ac:dyDescent="0.25">
      <c r="B14" s="87" t="s">
        <v>20</v>
      </c>
      <c r="C14" s="87"/>
      <c r="D14" s="87"/>
      <c r="E14" s="88" t="s">
        <v>21</v>
      </c>
      <c r="F14" s="88"/>
      <c r="G14" s="88"/>
      <c r="H14" s="88"/>
      <c r="I14" s="88"/>
      <c r="J14" s="88"/>
      <c r="K14" s="88"/>
      <c r="L14" s="88"/>
    </row>
    <row r="15" spans="2:12" x14ac:dyDescent="0.25">
      <c r="B15" s="87" t="s">
        <v>22</v>
      </c>
      <c r="C15" s="87"/>
      <c r="D15" s="87"/>
      <c r="E15" s="88" t="s">
        <v>23</v>
      </c>
      <c r="F15" s="88"/>
      <c r="G15" s="88"/>
      <c r="H15" s="88"/>
      <c r="I15" s="88"/>
      <c r="J15" s="88"/>
      <c r="K15" s="88"/>
      <c r="L15" s="88"/>
    </row>
    <row r="16" spans="2:12" x14ac:dyDescent="0.25">
      <c r="B16" s="87" t="s">
        <v>24</v>
      </c>
      <c r="C16" s="87"/>
      <c r="D16" s="87"/>
      <c r="E16" s="88" t="s">
        <v>25</v>
      </c>
      <c r="F16" s="88"/>
      <c r="G16" s="88"/>
      <c r="H16" s="88"/>
      <c r="I16" s="88"/>
      <c r="J16" s="88"/>
      <c r="K16" s="88"/>
      <c r="L16" s="88"/>
    </row>
    <row r="17" spans="2:12" x14ac:dyDescent="0.25">
      <c r="B17" s="87" t="s">
        <v>26</v>
      </c>
      <c r="C17" s="87"/>
      <c r="D17" s="87"/>
      <c r="E17" s="88" t="s">
        <v>27</v>
      </c>
      <c r="F17" s="88"/>
      <c r="G17" s="88"/>
      <c r="H17" s="88"/>
      <c r="I17" s="88"/>
      <c r="J17" s="88"/>
      <c r="K17" s="88"/>
      <c r="L17" s="88"/>
    </row>
    <row r="18" spans="2:12" x14ac:dyDescent="0.25">
      <c r="B18" s="87" t="s">
        <v>28</v>
      </c>
      <c r="C18" s="87"/>
      <c r="D18" s="87"/>
      <c r="E18" s="88" t="s">
        <v>29</v>
      </c>
      <c r="F18" s="88"/>
      <c r="G18" s="88"/>
      <c r="H18" s="88"/>
      <c r="I18" s="88"/>
      <c r="J18" s="88"/>
      <c r="K18" s="88"/>
      <c r="L18" s="88"/>
    </row>
    <row r="19" spans="2:12" x14ac:dyDescent="0.25">
      <c r="B19" s="87" t="s">
        <v>30</v>
      </c>
      <c r="C19" s="87"/>
      <c r="D19" s="87"/>
      <c r="E19" s="88" t="s">
        <v>31</v>
      </c>
      <c r="F19" s="88"/>
      <c r="G19" s="88"/>
      <c r="H19" s="88"/>
      <c r="I19" s="88"/>
      <c r="J19" s="88"/>
      <c r="K19" s="88"/>
      <c r="L19" s="88"/>
    </row>
    <row r="20" spans="2:12" x14ac:dyDescent="0.25">
      <c r="B20" s="87" t="s">
        <v>32</v>
      </c>
      <c r="C20" s="87"/>
      <c r="D20" s="87"/>
      <c r="E20" s="88" t="s">
        <v>33</v>
      </c>
      <c r="F20" s="88"/>
      <c r="G20" s="88"/>
      <c r="H20" s="88"/>
      <c r="I20" s="88"/>
      <c r="J20" s="88"/>
      <c r="K20" s="88"/>
      <c r="L20" s="88"/>
    </row>
    <row r="21" spans="2:12" x14ac:dyDescent="0.25">
      <c r="B21" s="87" t="s">
        <v>34</v>
      </c>
      <c r="C21" s="87"/>
      <c r="D21" s="87"/>
      <c r="E21" s="88" t="s">
        <v>35</v>
      </c>
      <c r="F21" s="88"/>
      <c r="G21" s="88"/>
      <c r="H21" s="88"/>
      <c r="I21" s="88"/>
      <c r="J21" s="88"/>
      <c r="K21" s="88"/>
      <c r="L21" s="88"/>
    </row>
    <row r="22" spans="2:12" x14ac:dyDescent="0.25">
      <c r="B22" s="87" t="s">
        <v>36</v>
      </c>
      <c r="C22" s="87"/>
      <c r="D22" s="87"/>
      <c r="E22" s="88" t="s">
        <v>37</v>
      </c>
      <c r="F22" s="88"/>
      <c r="G22" s="88"/>
      <c r="H22" s="88"/>
      <c r="I22" s="88"/>
      <c r="J22" s="88"/>
      <c r="K22" s="88"/>
      <c r="L22" s="88"/>
    </row>
    <row r="23" spans="2:12" x14ac:dyDescent="0.25">
      <c r="B23" s="87" t="s">
        <v>38</v>
      </c>
      <c r="C23" s="87"/>
      <c r="D23" s="87"/>
      <c r="E23" s="88" t="s">
        <v>39</v>
      </c>
      <c r="F23" s="88"/>
      <c r="G23" s="88"/>
      <c r="H23" s="88"/>
      <c r="I23" s="88"/>
      <c r="J23" s="88"/>
      <c r="K23" s="88"/>
      <c r="L23" s="88"/>
    </row>
  </sheetData>
  <mergeCells count="40">
    <mergeCell ref="B22:D22"/>
    <mergeCell ref="E22:L22"/>
    <mergeCell ref="B23:D23"/>
    <mergeCell ref="E23:L23"/>
    <mergeCell ref="B19:D19"/>
    <mergeCell ref="E19:L19"/>
    <mergeCell ref="B20:D20"/>
    <mergeCell ref="E20:L20"/>
    <mergeCell ref="B21:D21"/>
    <mergeCell ref="E21:L21"/>
    <mergeCell ref="B16:D16"/>
    <mergeCell ref="E16:L16"/>
    <mergeCell ref="B17:D17"/>
    <mergeCell ref="E17:L17"/>
    <mergeCell ref="B18:D18"/>
    <mergeCell ref="E18:L18"/>
    <mergeCell ref="B13:D13"/>
    <mergeCell ref="E13:L13"/>
    <mergeCell ref="B14:D14"/>
    <mergeCell ref="E14:L14"/>
    <mergeCell ref="B15:D15"/>
    <mergeCell ref="E15:L15"/>
    <mergeCell ref="B10:D10"/>
    <mergeCell ref="E10:L10"/>
    <mergeCell ref="B11:D11"/>
    <mergeCell ref="E11:L11"/>
    <mergeCell ref="B12:D12"/>
    <mergeCell ref="E12:L12"/>
    <mergeCell ref="B7:D7"/>
    <mergeCell ref="E7:L7"/>
    <mergeCell ref="B8:D8"/>
    <mergeCell ref="E8:L8"/>
    <mergeCell ref="B9:D9"/>
    <mergeCell ref="E9:L9"/>
    <mergeCell ref="B2:G2"/>
    <mergeCell ref="B4:L4"/>
    <mergeCell ref="B5:D5"/>
    <mergeCell ref="E5:L5"/>
    <mergeCell ref="B6:D6"/>
    <mergeCell ref="E6:L6"/>
  </mergeCells>
  <hyperlinks>
    <hyperlink ref="B5" location="'Q1'!A1" display="Quadre II-3.1." xr:uid="{00000000-0004-0000-0000-000000000000}"/>
    <hyperlink ref="B6" location="'Q2'!A1" display="Quadre II-3.2. " xr:uid="{00000000-0004-0000-0000-000001000000}"/>
    <hyperlink ref="B7" location="'Q3'!A1" display="Quadre II-3.3. " xr:uid="{00000000-0004-0000-0000-000002000000}"/>
    <hyperlink ref="B8" location="'Q4'!A1" display="Quadre II-3.4. " xr:uid="{00000000-0004-0000-0000-000003000000}"/>
    <hyperlink ref="B9" location="'Q5'!A1" display="Quadre II-3.5." xr:uid="{00000000-0004-0000-0000-000004000000}"/>
    <hyperlink ref="B10" location="'Q6'!A1" display="Quadre II-3.6. " xr:uid="{00000000-0004-0000-0000-000005000000}"/>
    <hyperlink ref="B11" location="'Q7'!A1" display="Quadre II-3.7." xr:uid="{00000000-0004-0000-0000-000006000000}"/>
    <hyperlink ref="B12" location="'Q8'!A1" display="Quadre II-3.8. " xr:uid="{00000000-0004-0000-0000-000007000000}"/>
    <hyperlink ref="B13" location="'Q9'!A1" display="Quadre II-3.9. " xr:uid="{00000000-0004-0000-0000-000008000000}"/>
    <hyperlink ref="B14" location="'Q10'!A1" display="Quadre II-3.10. " xr:uid="{00000000-0004-0000-0000-000009000000}"/>
    <hyperlink ref="B15" location="'Q11'!A1" display="Quadre II-3.11 . " xr:uid="{00000000-0004-0000-0000-00000A000000}"/>
    <hyperlink ref="B16" location="'Q12'!A1" display="Quadre II-3.12. " xr:uid="{00000000-0004-0000-0000-00000B000000}"/>
    <hyperlink ref="B17" location="'Q13'!A1" display="Quadre II-3.13." xr:uid="{00000000-0004-0000-0000-00000C000000}"/>
    <hyperlink ref="B18" location="'Q14'!A1" display="Quadre II-3.14. " xr:uid="{00000000-0004-0000-0000-00000D000000}"/>
    <hyperlink ref="B19" location="'Q15'!A1" display="Quadre II-3.15. " xr:uid="{00000000-0004-0000-0000-00000E000000}"/>
    <hyperlink ref="B20" location="'Q16'!A1" display="Quadre II-3.16." xr:uid="{00000000-0004-0000-0000-00000F000000}"/>
    <hyperlink ref="B21" location="'Q17'!A1" display="Quadre II-3.17." xr:uid="{00000000-0004-0000-0000-000010000000}"/>
    <hyperlink ref="B22" location="'Q18'!A1" display="Quadre II-3.18. " xr:uid="{00000000-0004-0000-0000-000011000000}"/>
    <hyperlink ref="B23" location="'Q19'!A1" display="Quadre II-3.19. " xr:uid="{00000000-0004-0000-0000-000012000000}"/>
  </hyperlinks>
  <pageMargins left="0.7" right="0.7" top="0.75" bottom="0.75" header="0.51180555555555496" footer="0.51180555555555496"/>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I15"/>
  <sheetViews>
    <sheetView zoomScaleNormal="100" workbookViewId="0">
      <selection activeCell="B23" sqref="B23"/>
    </sheetView>
  </sheetViews>
  <sheetFormatPr baseColWidth="10" defaultColWidth="10.875" defaultRowHeight="15.75" x14ac:dyDescent="0.25"/>
  <cols>
    <col min="1" max="1" width="8.625" customWidth="1"/>
    <col min="2" max="2" width="7.625" customWidth="1"/>
    <col min="5" max="5" width="6.375" customWidth="1"/>
    <col min="9" max="9" width="12.5" customWidth="1"/>
  </cols>
  <sheetData>
    <row r="1" spans="1:9" ht="44.25" customHeight="1" x14ac:dyDescent="0.25">
      <c r="A1" s="99" t="s">
        <v>129</v>
      </c>
      <c r="B1" s="99"/>
      <c r="C1" s="99"/>
      <c r="D1" s="99"/>
      <c r="E1" s="99"/>
      <c r="F1" s="54"/>
      <c r="G1" s="54"/>
    </row>
    <row r="2" spans="1:9" x14ac:dyDescent="0.25">
      <c r="A2" s="100"/>
      <c r="B2" s="100"/>
      <c r="C2" s="31">
        <v>2017</v>
      </c>
      <c r="D2" s="31">
        <v>2018</v>
      </c>
      <c r="E2" s="31">
        <v>2019</v>
      </c>
      <c r="F2" s="55"/>
      <c r="G2" s="56"/>
    </row>
    <row r="3" spans="1:9" x14ac:dyDescent="0.25">
      <c r="A3" s="100" t="s">
        <v>123</v>
      </c>
      <c r="B3" s="100"/>
      <c r="C3" s="57">
        <v>0.11700000000000001</v>
      </c>
      <c r="D3" s="58">
        <v>0.107</v>
      </c>
      <c r="E3" s="57">
        <v>9.4E-2</v>
      </c>
      <c r="F3" s="55"/>
      <c r="G3" s="56"/>
    </row>
    <row r="4" spans="1:9" x14ac:dyDescent="0.25">
      <c r="A4" s="100" t="s">
        <v>122</v>
      </c>
      <c r="B4" s="100"/>
      <c r="C4" s="57">
        <v>0.08</v>
      </c>
      <c r="D4" s="58">
        <v>8.5999999999999993E-2</v>
      </c>
      <c r="E4" s="57">
        <v>8.8999999999999996E-2</v>
      </c>
      <c r="F4" s="55"/>
      <c r="G4" s="56"/>
    </row>
    <row r="5" spans="1:9" x14ac:dyDescent="0.25">
      <c r="A5" s="100" t="s">
        <v>130</v>
      </c>
      <c r="B5" s="100"/>
      <c r="C5" s="57">
        <v>0.217</v>
      </c>
      <c r="D5" s="58">
        <v>0.38600000000000001</v>
      </c>
      <c r="E5" s="57">
        <v>0.38600000000000001</v>
      </c>
      <c r="F5" s="55"/>
      <c r="G5" s="56"/>
    </row>
    <row r="6" spans="1:9" x14ac:dyDescent="0.25">
      <c r="A6" s="100" t="s">
        <v>131</v>
      </c>
      <c r="B6" s="100"/>
      <c r="C6" s="57">
        <v>0.11700000000000001</v>
      </c>
      <c r="D6" s="58">
        <v>0.123</v>
      </c>
      <c r="E6" s="57">
        <v>0.123</v>
      </c>
      <c r="F6" s="55"/>
      <c r="G6" s="56"/>
    </row>
    <row r="7" spans="1:9" x14ac:dyDescent="0.25">
      <c r="A7" s="100" t="s">
        <v>132</v>
      </c>
      <c r="B7" s="100"/>
      <c r="C7" s="57">
        <v>8.1000000000000003E-2</v>
      </c>
      <c r="D7" s="58">
        <v>9.6000000000000002E-2</v>
      </c>
      <c r="E7" s="57">
        <v>9.6000000000000002E-2</v>
      </c>
      <c r="F7" s="55"/>
      <c r="G7" s="56"/>
    </row>
    <row r="8" spans="1:9" x14ac:dyDescent="0.25">
      <c r="A8" s="100" t="s">
        <v>133</v>
      </c>
      <c r="B8" s="100"/>
      <c r="C8" s="57">
        <v>7.8E-2</v>
      </c>
      <c r="D8" s="58">
        <v>8.7999999999999995E-2</v>
      </c>
      <c r="E8" s="57">
        <v>8.7999999999999995E-2</v>
      </c>
      <c r="F8" s="55"/>
      <c r="G8" s="56"/>
    </row>
    <row r="9" spans="1:9" x14ac:dyDescent="0.25">
      <c r="A9" s="100" t="s">
        <v>134</v>
      </c>
      <c r="B9" s="100"/>
      <c r="C9" s="57">
        <v>0.09</v>
      </c>
      <c r="D9" s="58">
        <v>7.5999999999999998E-2</v>
      </c>
      <c r="E9" s="57">
        <v>7.5999999999999998E-2</v>
      </c>
      <c r="F9" s="55"/>
      <c r="G9" s="56"/>
    </row>
    <row r="10" spans="1:9" x14ac:dyDescent="0.25">
      <c r="A10" s="100" t="s">
        <v>135</v>
      </c>
      <c r="B10" s="100"/>
      <c r="C10" s="57">
        <v>8.6999999999999994E-2</v>
      </c>
      <c r="D10" s="58">
        <v>5.8999999999999997E-2</v>
      </c>
      <c r="E10" s="57">
        <v>0.06</v>
      </c>
      <c r="F10" s="55"/>
      <c r="G10" s="56"/>
    </row>
    <row r="11" spans="1:9" x14ac:dyDescent="0.25">
      <c r="A11" s="100" t="s">
        <v>136</v>
      </c>
      <c r="B11" s="100"/>
      <c r="C11" s="57">
        <v>3.2000000000000001E-2</v>
      </c>
      <c r="D11" s="58">
        <v>4.1000000000000002E-2</v>
      </c>
      <c r="E11" s="57">
        <v>4.1000000000000002E-2</v>
      </c>
      <c r="F11" s="55"/>
      <c r="G11" s="56"/>
    </row>
    <row r="12" spans="1:9" x14ac:dyDescent="0.25">
      <c r="A12" s="100" t="s">
        <v>137</v>
      </c>
      <c r="B12" s="100"/>
      <c r="C12" s="57">
        <v>9.7000000000000003E-2</v>
      </c>
      <c r="D12" s="58">
        <v>9.5000000000000001E-2</v>
      </c>
      <c r="E12" s="57">
        <v>9.0999999999999998E-2</v>
      </c>
      <c r="F12" s="55"/>
      <c r="G12" s="56"/>
    </row>
    <row r="13" spans="1:9" x14ac:dyDescent="0.25">
      <c r="A13" s="101" t="s">
        <v>185</v>
      </c>
      <c r="B13" s="101"/>
      <c r="C13" s="101"/>
      <c r="D13" s="101"/>
      <c r="E13" s="101"/>
      <c r="F13" s="59"/>
      <c r="G13" s="60"/>
      <c r="H13" s="60"/>
      <c r="I13" s="60"/>
    </row>
    <row r="14" spans="1:9" x14ac:dyDescent="0.25">
      <c r="A14" s="92"/>
      <c r="B14" s="92"/>
      <c r="C14" s="92"/>
      <c r="D14" s="92"/>
      <c r="E14" s="92"/>
      <c r="F14" s="61"/>
    </row>
    <row r="15" spans="1:9" ht="36.75" customHeight="1" x14ac:dyDescent="0.25">
      <c r="A15" s="92"/>
      <c r="B15" s="92"/>
      <c r="C15" s="92"/>
      <c r="D15" s="92"/>
      <c r="E15" s="92"/>
    </row>
  </sheetData>
  <mergeCells count="13">
    <mergeCell ref="A11:B11"/>
    <mergeCell ref="A12:B12"/>
    <mergeCell ref="A13:E15"/>
    <mergeCell ref="A6:B6"/>
    <mergeCell ref="A7:B7"/>
    <mergeCell ref="A8:B8"/>
    <mergeCell ref="A9:B9"/>
    <mergeCell ref="A10:B10"/>
    <mergeCell ref="A1:E1"/>
    <mergeCell ref="A2:B2"/>
    <mergeCell ref="A3:B3"/>
    <mergeCell ref="A4:B4"/>
    <mergeCell ref="A5:B5"/>
  </mergeCells>
  <pageMargins left="0.7" right="0.7" top="0.75" bottom="0.75" header="0.51180555555555496" footer="0.51180555555555496"/>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H13"/>
  <sheetViews>
    <sheetView zoomScaleNormal="100" workbookViewId="0">
      <selection sqref="A1:G1"/>
    </sheetView>
  </sheetViews>
  <sheetFormatPr baseColWidth="10" defaultColWidth="10.875" defaultRowHeight="15.75" x14ac:dyDescent="0.25"/>
  <cols>
    <col min="1" max="1" width="23.125" customWidth="1"/>
  </cols>
  <sheetData>
    <row r="1" spans="1:8" s="63" customFormat="1" ht="21.75" customHeight="1" x14ac:dyDescent="0.25">
      <c r="A1" s="93" t="s">
        <v>138</v>
      </c>
      <c r="B1" s="93"/>
      <c r="C1" s="93"/>
      <c r="D1" s="93"/>
      <c r="E1" s="93"/>
      <c r="F1" s="93"/>
      <c r="G1" s="93"/>
      <c r="H1" s="62"/>
    </row>
    <row r="2" spans="1:8" x14ac:dyDescent="0.25">
      <c r="A2" s="51" t="s">
        <v>139</v>
      </c>
      <c r="B2" s="51" t="s">
        <v>93</v>
      </c>
      <c r="C2" s="51" t="s">
        <v>94</v>
      </c>
      <c r="D2" s="51" t="s">
        <v>42</v>
      </c>
      <c r="E2" s="51" t="s">
        <v>140</v>
      </c>
      <c r="F2" s="51" t="s">
        <v>96</v>
      </c>
      <c r="G2" s="51" t="s">
        <v>97</v>
      </c>
      <c r="H2" s="64"/>
    </row>
    <row r="3" spans="1:8" x14ac:dyDescent="0.25">
      <c r="A3" s="14" t="s">
        <v>99</v>
      </c>
      <c r="B3" s="24">
        <v>77</v>
      </c>
      <c r="C3" s="24">
        <v>59</v>
      </c>
      <c r="D3" s="24">
        <v>136</v>
      </c>
      <c r="E3" s="24">
        <v>13.2</v>
      </c>
      <c r="F3" s="24">
        <v>56.6</v>
      </c>
      <c r="G3" s="24">
        <v>43.4</v>
      </c>
      <c r="H3" s="64"/>
    </row>
    <row r="4" spans="1:8" x14ac:dyDescent="0.25">
      <c r="A4" s="14" t="s">
        <v>102</v>
      </c>
      <c r="B4" s="24">
        <v>0</v>
      </c>
      <c r="C4" s="24">
        <v>32</v>
      </c>
      <c r="D4" s="24">
        <v>32</v>
      </c>
      <c r="E4" s="24">
        <v>3.1</v>
      </c>
      <c r="F4" s="24">
        <v>0</v>
      </c>
      <c r="G4" s="24">
        <v>100</v>
      </c>
      <c r="H4" s="64"/>
    </row>
    <row r="5" spans="1:8" x14ac:dyDescent="0.25">
      <c r="A5" s="14" t="s">
        <v>104</v>
      </c>
      <c r="B5" s="24">
        <v>7</v>
      </c>
      <c r="C5" s="24">
        <v>148</v>
      </c>
      <c r="D5" s="24">
        <v>155</v>
      </c>
      <c r="E5" s="24">
        <v>15.1</v>
      </c>
      <c r="F5" s="24">
        <v>4.5</v>
      </c>
      <c r="G5" s="24">
        <v>95.5</v>
      </c>
      <c r="H5" s="64"/>
    </row>
    <row r="6" spans="1:8" x14ac:dyDescent="0.25">
      <c r="A6" s="14" t="s">
        <v>141</v>
      </c>
      <c r="B6" s="24">
        <v>2</v>
      </c>
      <c r="C6" s="24">
        <v>76</v>
      </c>
      <c r="D6" s="24">
        <v>78</v>
      </c>
      <c r="E6" s="24">
        <v>7.6</v>
      </c>
      <c r="F6" s="24">
        <v>2.6</v>
      </c>
      <c r="G6" s="24">
        <v>97.4</v>
      </c>
      <c r="H6" s="64"/>
    </row>
    <row r="7" spans="1:8" x14ac:dyDescent="0.25">
      <c r="A7" s="14" t="s">
        <v>107</v>
      </c>
      <c r="B7" s="24">
        <v>140</v>
      </c>
      <c r="C7" s="24">
        <v>11</v>
      </c>
      <c r="D7" s="24">
        <v>151</v>
      </c>
      <c r="E7" s="24">
        <v>14.7</v>
      </c>
      <c r="F7" s="24">
        <v>92.7</v>
      </c>
      <c r="G7" s="24">
        <v>7.3</v>
      </c>
      <c r="H7" s="64"/>
    </row>
    <row r="8" spans="1:8" x14ac:dyDescent="0.25">
      <c r="A8" s="14" t="s">
        <v>109</v>
      </c>
      <c r="B8" s="24">
        <v>85</v>
      </c>
      <c r="C8" s="24">
        <v>14</v>
      </c>
      <c r="D8" s="24">
        <v>99</v>
      </c>
      <c r="E8" s="24">
        <v>9.6</v>
      </c>
      <c r="F8" s="24">
        <v>85.9</v>
      </c>
      <c r="G8" s="24">
        <v>14.1</v>
      </c>
      <c r="H8" s="64"/>
    </row>
    <row r="9" spans="1:8" x14ac:dyDescent="0.25">
      <c r="A9" s="14" t="s">
        <v>111</v>
      </c>
      <c r="B9" s="24">
        <v>0</v>
      </c>
      <c r="C9" s="24">
        <v>57</v>
      </c>
      <c r="D9" s="24">
        <v>57</v>
      </c>
      <c r="E9" s="24">
        <v>5.5</v>
      </c>
      <c r="F9" s="24">
        <v>0</v>
      </c>
      <c r="G9" s="24">
        <v>100</v>
      </c>
      <c r="H9" s="64"/>
    </row>
    <row r="10" spans="1:8" x14ac:dyDescent="0.25">
      <c r="A10" s="14" t="s">
        <v>116</v>
      </c>
      <c r="B10" s="24">
        <v>291</v>
      </c>
      <c r="C10" s="24">
        <v>29</v>
      </c>
      <c r="D10" s="24">
        <v>320</v>
      </c>
      <c r="E10" s="24">
        <v>31.1</v>
      </c>
      <c r="F10" s="24">
        <v>90.9</v>
      </c>
      <c r="G10" s="24">
        <v>9.1</v>
      </c>
      <c r="H10" s="64"/>
    </row>
    <row r="11" spans="1:8" x14ac:dyDescent="0.25">
      <c r="A11" s="27" t="s">
        <v>117</v>
      </c>
      <c r="B11" s="53">
        <v>602</v>
      </c>
      <c r="C11" s="53">
        <v>426</v>
      </c>
      <c r="D11" s="28">
        <v>1028</v>
      </c>
      <c r="E11" s="53">
        <v>100</v>
      </c>
      <c r="F11" s="53">
        <v>58.6</v>
      </c>
      <c r="G11" s="53">
        <v>41.4</v>
      </c>
      <c r="H11" s="64"/>
    </row>
    <row r="12" spans="1:8" ht="33" customHeight="1" x14ac:dyDescent="0.25">
      <c r="A12" s="97" t="s">
        <v>185</v>
      </c>
      <c r="B12" s="97"/>
      <c r="C12" s="97"/>
      <c r="D12" s="97"/>
      <c r="E12" s="97"/>
      <c r="F12" s="97"/>
      <c r="G12" s="97"/>
      <c r="H12" s="65"/>
    </row>
    <row r="13" spans="1:8" x14ac:dyDescent="0.25">
      <c r="A13" s="66"/>
    </row>
  </sheetData>
  <mergeCells count="2">
    <mergeCell ref="A1:G1"/>
    <mergeCell ref="A12:G12"/>
  </mergeCells>
  <pageMargins left="0.7" right="0.7" top="0.75" bottom="0.75" header="0.51180555555555496" footer="0.51180555555555496"/>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O9"/>
  <sheetViews>
    <sheetView zoomScaleNormal="100" workbookViewId="0">
      <selection sqref="A1:O1"/>
    </sheetView>
  </sheetViews>
  <sheetFormatPr baseColWidth="10" defaultColWidth="10.875" defaultRowHeight="15.75" x14ac:dyDescent="0.25"/>
  <sheetData>
    <row r="1" spans="1:15" ht="32.25" customHeight="1" x14ac:dyDescent="0.25">
      <c r="A1" s="94" t="s">
        <v>142</v>
      </c>
      <c r="B1" s="94"/>
      <c r="C1" s="94"/>
      <c r="D1" s="94"/>
      <c r="E1" s="94"/>
      <c r="F1" s="94"/>
      <c r="G1" s="94"/>
      <c r="H1" s="94"/>
      <c r="I1" s="94"/>
      <c r="J1" s="94"/>
      <c r="K1" s="94"/>
      <c r="L1" s="94"/>
      <c r="M1" s="94"/>
      <c r="N1" s="94"/>
      <c r="O1" s="94"/>
    </row>
    <row r="2" spans="1:15" x14ac:dyDescent="0.25">
      <c r="A2" s="50"/>
      <c r="B2" s="96">
        <v>2018</v>
      </c>
      <c r="C2" s="96"/>
      <c r="D2" s="96"/>
      <c r="E2" s="96"/>
      <c r="F2" s="96"/>
      <c r="G2" s="96"/>
      <c r="H2" s="96"/>
      <c r="I2" s="96">
        <v>2019</v>
      </c>
      <c r="J2" s="96"/>
      <c r="K2" s="96"/>
      <c r="L2" s="96"/>
      <c r="M2" s="96"/>
      <c r="N2" s="96"/>
      <c r="O2" s="96"/>
    </row>
    <row r="3" spans="1:15" x14ac:dyDescent="0.25">
      <c r="A3" s="51" t="s">
        <v>119</v>
      </c>
      <c r="B3" s="51" t="s">
        <v>143</v>
      </c>
      <c r="C3" s="51" t="s">
        <v>117</v>
      </c>
      <c r="D3" s="51" t="s">
        <v>41</v>
      </c>
      <c r="E3" s="51" t="s">
        <v>144</v>
      </c>
      <c r="F3" s="51" t="s">
        <v>41</v>
      </c>
      <c r="G3" s="51" t="s">
        <v>145</v>
      </c>
      <c r="H3" s="51" t="s">
        <v>41</v>
      </c>
      <c r="I3" s="51" t="s">
        <v>143</v>
      </c>
      <c r="J3" s="51" t="s">
        <v>117</v>
      </c>
      <c r="K3" s="51" t="s">
        <v>41</v>
      </c>
      <c r="L3" s="51" t="s">
        <v>144</v>
      </c>
      <c r="M3" s="51" t="s">
        <v>41</v>
      </c>
      <c r="N3" s="51" t="s">
        <v>145</v>
      </c>
      <c r="O3" s="51" t="s">
        <v>41</v>
      </c>
    </row>
    <row r="4" spans="1:15" x14ac:dyDescent="0.25">
      <c r="A4" s="14" t="s">
        <v>125</v>
      </c>
      <c r="B4" s="24">
        <v>0</v>
      </c>
      <c r="C4" s="24">
        <v>0</v>
      </c>
      <c r="D4" s="24">
        <v>0</v>
      </c>
      <c r="E4" s="24">
        <v>0</v>
      </c>
      <c r="F4" s="24">
        <v>0</v>
      </c>
      <c r="G4" s="24">
        <v>0</v>
      </c>
      <c r="H4" s="24">
        <v>0</v>
      </c>
      <c r="I4" s="24">
        <v>1</v>
      </c>
      <c r="J4" s="24">
        <v>136</v>
      </c>
      <c r="K4" s="24">
        <v>13.2</v>
      </c>
      <c r="L4" s="24">
        <v>59</v>
      </c>
      <c r="M4" s="24">
        <v>13.8</v>
      </c>
      <c r="N4" s="24">
        <v>77</v>
      </c>
      <c r="O4" s="24">
        <v>12.8</v>
      </c>
    </row>
    <row r="5" spans="1:15" x14ac:dyDescent="0.25">
      <c r="A5" s="14" t="s">
        <v>126</v>
      </c>
      <c r="B5" s="24">
        <v>6</v>
      </c>
      <c r="C5" s="15">
        <v>1056</v>
      </c>
      <c r="D5" s="24">
        <v>88</v>
      </c>
      <c r="E5" s="24">
        <v>227</v>
      </c>
      <c r="F5" s="24">
        <v>63.1</v>
      </c>
      <c r="G5" s="24">
        <v>829</v>
      </c>
      <c r="H5" s="24">
        <v>98.6</v>
      </c>
      <c r="I5" s="24">
        <v>3</v>
      </c>
      <c r="J5" s="24">
        <v>570</v>
      </c>
      <c r="K5" s="24">
        <v>55.4</v>
      </c>
      <c r="L5" s="24">
        <v>54</v>
      </c>
      <c r="M5" s="24">
        <v>12.7</v>
      </c>
      <c r="N5" s="24">
        <v>516</v>
      </c>
      <c r="O5" s="24">
        <v>85.7</v>
      </c>
    </row>
    <row r="6" spans="1:15" x14ac:dyDescent="0.25">
      <c r="A6" s="14" t="s">
        <v>127</v>
      </c>
      <c r="B6" s="24">
        <v>3</v>
      </c>
      <c r="C6" s="24">
        <v>145</v>
      </c>
      <c r="D6" s="24">
        <v>12</v>
      </c>
      <c r="E6" s="24">
        <v>133</v>
      </c>
      <c r="F6" s="24">
        <v>36.9</v>
      </c>
      <c r="G6" s="24">
        <v>12</v>
      </c>
      <c r="H6" s="24">
        <v>1.4</v>
      </c>
      <c r="I6" s="24">
        <v>4</v>
      </c>
      <c r="J6" s="24">
        <v>322</v>
      </c>
      <c r="K6" s="24">
        <v>31.3</v>
      </c>
      <c r="L6" s="24">
        <v>313</v>
      </c>
      <c r="M6" s="24">
        <v>73.5</v>
      </c>
      <c r="N6" s="24">
        <v>9</v>
      </c>
      <c r="O6" s="24">
        <v>1.5</v>
      </c>
    </row>
    <row r="7" spans="1:15" x14ac:dyDescent="0.25">
      <c r="A7" s="27" t="s">
        <v>42</v>
      </c>
      <c r="B7" s="24">
        <v>9</v>
      </c>
      <c r="C7" s="15">
        <v>1201</v>
      </c>
      <c r="D7" s="24">
        <v>100</v>
      </c>
      <c r="E7" s="24">
        <v>360</v>
      </c>
      <c r="F7" s="24">
        <v>100</v>
      </c>
      <c r="G7" s="24">
        <v>841</v>
      </c>
      <c r="H7" s="24">
        <v>100</v>
      </c>
      <c r="I7" s="24">
        <v>8</v>
      </c>
      <c r="J7" s="24">
        <v>1028</v>
      </c>
      <c r="K7" s="24">
        <v>100</v>
      </c>
      <c r="L7" s="24">
        <v>426</v>
      </c>
      <c r="M7" s="24">
        <v>100</v>
      </c>
      <c r="N7" s="24">
        <v>602</v>
      </c>
      <c r="O7" s="24">
        <v>100</v>
      </c>
    </row>
    <row r="8" spans="1:15" x14ac:dyDescent="0.25">
      <c r="A8" s="101" t="s">
        <v>185</v>
      </c>
      <c r="B8" s="101"/>
      <c r="C8" s="101"/>
      <c r="D8" s="101"/>
      <c r="E8" s="101"/>
      <c r="F8" s="101"/>
      <c r="G8" s="101"/>
      <c r="H8" s="101"/>
      <c r="I8" s="101"/>
      <c r="J8" s="101"/>
      <c r="K8" s="101"/>
      <c r="L8" s="101"/>
      <c r="M8" s="101"/>
      <c r="N8" s="101"/>
      <c r="O8" s="101"/>
    </row>
    <row r="9" spans="1:15" x14ac:dyDescent="0.25">
      <c r="A9" s="92"/>
      <c r="B9" s="92"/>
      <c r="C9" s="92"/>
      <c r="D9" s="92"/>
      <c r="E9" s="92"/>
      <c r="F9" s="92"/>
      <c r="G9" s="92"/>
      <c r="H9" s="92"/>
      <c r="I9" s="92"/>
      <c r="J9" s="92"/>
      <c r="K9" s="92"/>
      <c r="L9" s="92"/>
      <c r="M9" s="92"/>
      <c r="N9" s="92"/>
      <c r="O9" s="92"/>
    </row>
  </sheetData>
  <mergeCells count="4">
    <mergeCell ref="A1:O1"/>
    <mergeCell ref="B2:H2"/>
    <mergeCell ref="I2:O2"/>
    <mergeCell ref="A8:O9"/>
  </mergeCells>
  <pageMargins left="0.7" right="0.7" top="0.75" bottom="0.75" header="0.51180555555555496" footer="0.51180555555555496"/>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G9"/>
  <sheetViews>
    <sheetView zoomScaleNormal="100" workbookViewId="0">
      <selection sqref="A1:G1"/>
    </sheetView>
  </sheetViews>
  <sheetFormatPr baseColWidth="10" defaultColWidth="10.875" defaultRowHeight="15.75" x14ac:dyDescent="0.25"/>
  <cols>
    <col min="1" max="1" width="52.875" customWidth="1"/>
  </cols>
  <sheetData>
    <row r="1" spans="1:7" x14ac:dyDescent="0.25">
      <c r="A1" s="94" t="s">
        <v>146</v>
      </c>
      <c r="B1" s="94"/>
      <c r="C1" s="94"/>
      <c r="D1" s="94"/>
      <c r="E1" s="94"/>
      <c r="F1" s="94"/>
      <c r="G1" s="94"/>
    </row>
    <row r="2" spans="1:7" x14ac:dyDescent="0.25">
      <c r="A2" s="50"/>
      <c r="B2" s="96">
        <v>2017</v>
      </c>
      <c r="C2" s="96"/>
      <c r="D2" s="96">
        <v>2018</v>
      </c>
      <c r="E2" s="96"/>
      <c r="F2" s="96">
        <v>2019</v>
      </c>
      <c r="G2" s="96"/>
    </row>
    <row r="3" spans="1:7" x14ac:dyDescent="0.25">
      <c r="A3" s="14"/>
      <c r="B3" s="51" t="s">
        <v>42</v>
      </c>
      <c r="C3" s="51" t="s">
        <v>41</v>
      </c>
      <c r="D3" s="51" t="s">
        <v>42</v>
      </c>
      <c r="E3" s="51" t="s">
        <v>41</v>
      </c>
      <c r="F3" s="51" t="s">
        <v>42</v>
      </c>
      <c r="G3" s="51" t="s">
        <v>41</v>
      </c>
    </row>
    <row r="4" spans="1:7" x14ac:dyDescent="0.25">
      <c r="A4" s="14" t="s">
        <v>88</v>
      </c>
      <c r="B4" s="15">
        <v>1270</v>
      </c>
      <c r="C4" s="67">
        <v>100</v>
      </c>
      <c r="D4" s="15">
        <v>1646</v>
      </c>
      <c r="E4" s="32">
        <v>100</v>
      </c>
      <c r="F4" s="15">
        <v>1803</v>
      </c>
      <c r="G4" s="32">
        <v>100</v>
      </c>
    </row>
    <row r="5" spans="1:7" x14ac:dyDescent="0.25">
      <c r="A5" s="14" t="s">
        <v>147</v>
      </c>
      <c r="B5" s="15">
        <v>409</v>
      </c>
      <c r="C5" s="67">
        <v>32.200000000000003</v>
      </c>
      <c r="D5" s="15">
        <v>405</v>
      </c>
      <c r="E5" s="32">
        <v>24.6</v>
      </c>
      <c r="F5" s="15">
        <v>487</v>
      </c>
      <c r="G5" s="32">
        <v>27</v>
      </c>
    </row>
    <row r="6" spans="1:7" x14ac:dyDescent="0.25">
      <c r="A6" s="14" t="s">
        <v>148</v>
      </c>
      <c r="B6" s="15">
        <v>255</v>
      </c>
      <c r="C6" s="67">
        <v>20.100000000000001</v>
      </c>
      <c r="D6" s="15">
        <v>362</v>
      </c>
      <c r="E6" s="32">
        <v>22</v>
      </c>
      <c r="F6" s="15">
        <v>328</v>
      </c>
      <c r="G6" s="32">
        <v>18.2</v>
      </c>
    </row>
    <row r="7" spans="1:7" x14ac:dyDescent="0.25">
      <c r="A7" s="14" t="s">
        <v>149</v>
      </c>
      <c r="B7" s="15">
        <v>606</v>
      </c>
      <c r="C7" s="67">
        <v>47.7</v>
      </c>
      <c r="D7" s="15">
        <v>879</v>
      </c>
      <c r="E7" s="32">
        <v>53.4</v>
      </c>
      <c r="F7" s="15">
        <v>988</v>
      </c>
      <c r="G7" s="32">
        <v>54.8</v>
      </c>
    </row>
    <row r="8" spans="1:7" x14ac:dyDescent="0.25">
      <c r="A8" s="101" t="s">
        <v>185</v>
      </c>
      <c r="B8" s="101"/>
      <c r="C8" s="101"/>
      <c r="D8" s="101"/>
      <c r="E8" s="101"/>
      <c r="F8" s="101"/>
      <c r="G8" s="101"/>
    </row>
    <row r="9" spans="1:7" x14ac:dyDescent="0.25">
      <c r="A9" s="92"/>
      <c r="B9" s="92"/>
      <c r="C9" s="92"/>
      <c r="D9" s="92"/>
      <c r="E9" s="92"/>
      <c r="F9" s="92"/>
      <c r="G9" s="92"/>
    </row>
  </sheetData>
  <mergeCells count="5">
    <mergeCell ref="A1:G1"/>
    <mergeCell ref="B2:C2"/>
    <mergeCell ref="D2:E2"/>
    <mergeCell ref="F2:G2"/>
    <mergeCell ref="A8:G9"/>
  </mergeCells>
  <pageMargins left="0.7" right="0.7" top="0.75" bottom="0.75" header="0.51180555555555496" footer="0.51180555555555496"/>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B1:I15"/>
  <sheetViews>
    <sheetView zoomScaleNormal="100" workbookViewId="0"/>
  </sheetViews>
  <sheetFormatPr baseColWidth="10" defaultColWidth="10.875" defaultRowHeight="15.75" x14ac:dyDescent="0.25"/>
  <cols>
    <col min="2" max="2" width="23.125" customWidth="1"/>
    <col min="3" max="5" width="13" customWidth="1"/>
  </cols>
  <sheetData>
    <row r="1" spans="2:9" ht="27.75" customHeight="1" x14ac:dyDescent="0.25">
      <c r="B1" s="90" t="s">
        <v>150</v>
      </c>
      <c r="C1" s="90"/>
      <c r="D1" s="90"/>
      <c r="E1" s="90"/>
      <c r="F1" s="90"/>
      <c r="G1" s="90"/>
      <c r="H1" s="90"/>
      <c r="I1" s="56"/>
    </row>
    <row r="2" spans="2:9" x14ac:dyDescent="0.25">
      <c r="B2" s="68" t="s">
        <v>92</v>
      </c>
      <c r="C2" s="2" t="s">
        <v>145</v>
      </c>
      <c r="D2" s="2" t="s">
        <v>144</v>
      </c>
      <c r="E2" s="2" t="s">
        <v>42</v>
      </c>
      <c r="F2" s="2" t="s">
        <v>151</v>
      </c>
      <c r="G2" s="2" t="s">
        <v>152</v>
      </c>
      <c r="H2" s="2" t="s">
        <v>153</v>
      </c>
      <c r="I2" s="55"/>
    </row>
    <row r="3" spans="2:9" x14ac:dyDescent="0.25">
      <c r="B3" s="14" t="s">
        <v>99</v>
      </c>
      <c r="C3" s="24">
        <v>418</v>
      </c>
      <c r="D3" s="24">
        <v>134</v>
      </c>
      <c r="E3" s="24">
        <v>552</v>
      </c>
      <c r="F3" s="24">
        <v>32</v>
      </c>
      <c r="G3" s="24">
        <v>75.7</v>
      </c>
      <c r="H3" s="24">
        <v>24.3</v>
      </c>
      <c r="I3" s="55"/>
    </row>
    <row r="4" spans="2:9" x14ac:dyDescent="0.25">
      <c r="B4" s="14" t="s">
        <v>101</v>
      </c>
      <c r="C4" s="24">
        <v>22</v>
      </c>
      <c r="D4" s="24">
        <v>10</v>
      </c>
      <c r="E4" s="24">
        <v>32</v>
      </c>
      <c r="F4" s="24">
        <v>1.9</v>
      </c>
      <c r="G4" s="24">
        <v>68.8</v>
      </c>
      <c r="H4" s="24">
        <v>31.3</v>
      </c>
      <c r="I4" s="55"/>
    </row>
    <row r="5" spans="2:9" x14ac:dyDescent="0.25">
      <c r="B5" s="14" t="s">
        <v>102</v>
      </c>
      <c r="C5" s="24">
        <v>42</v>
      </c>
      <c r="D5" s="24">
        <v>27</v>
      </c>
      <c r="E5" s="24">
        <v>69</v>
      </c>
      <c r="F5" s="24">
        <v>4</v>
      </c>
      <c r="G5" s="24">
        <v>60.9</v>
      </c>
      <c r="H5" s="24">
        <v>39.1</v>
      </c>
      <c r="I5" s="55"/>
    </row>
    <row r="6" spans="2:9" x14ac:dyDescent="0.25">
      <c r="B6" s="14" t="s">
        <v>103</v>
      </c>
      <c r="C6" s="24">
        <v>6</v>
      </c>
      <c r="D6" s="24">
        <v>97</v>
      </c>
      <c r="E6" s="24">
        <v>103</v>
      </c>
      <c r="F6" s="24">
        <v>6</v>
      </c>
      <c r="G6" s="24">
        <v>5.8</v>
      </c>
      <c r="H6" s="24">
        <v>94.2</v>
      </c>
      <c r="I6" s="55"/>
    </row>
    <row r="7" spans="2:9" x14ac:dyDescent="0.25">
      <c r="B7" s="14" t="s">
        <v>106</v>
      </c>
      <c r="C7" s="24">
        <v>15</v>
      </c>
      <c r="D7" s="24">
        <v>0</v>
      </c>
      <c r="E7" s="24">
        <v>15</v>
      </c>
      <c r="F7" s="24">
        <v>0.9</v>
      </c>
      <c r="G7" s="24">
        <v>100</v>
      </c>
      <c r="H7" s="24">
        <v>0</v>
      </c>
      <c r="I7" s="55"/>
    </row>
    <row r="8" spans="2:9" x14ac:dyDescent="0.25">
      <c r="B8" s="14" t="s">
        <v>107</v>
      </c>
      <c r="C8" s="24">
        <v>55</v>
      </c>
      <c r="D8" s="24">
        <v>34</v>
      </c>
      <c r="E8" s="24">
        <v>89</v>
      </c>
      <c r="F8" s="24">
        <v>5.2</v>
      </c>
      <c r="G8" s="24">
        <v>61.8</v>
      </c>
      <c r="H8" s="24">
        <v>38.200000000000003</v>
      </c>
      <c r="I8" s="55"/>
    </row>
    <row r="9" spans="2:9" x14ac:dyDescent="0.25">
      <c r="B9" s="14" t="s">
        <v>108</v>
      </c>
      <c r="C9" s="24">
        <v>38</v>
      </c>
      <c r="D9" s="24">
        <v>23</v>
      </c>
      <c r="E9" s="24">
        <v>61</v>
      </c>
      <c r="F9" s="24">
        <v>3.5</v>
      </c>
      <c r="G9" s="24">
        <v>62.3</v>
      </c>
      <c r="H9" s="24">
        <v>37.700000000000003</v>
      </c>
      <c r="I9" s="55"/>
    </row>
    <row r="10" spans="2:9" x14ac:dyDescent="0.25">
      <c r="B10" s="14" t="s">
        <v>110</v>
      </c>
      <c r="C10" s="24">
        <v>47</v>
      </c>
      <c r="D10" s="24">
        <v>72</v>
      </c>
      <c r="E10" s="24">
        <v>119</v>
      </c>
      <c r="F10" s="24">
        <v>6.9</v>
      </c>
      <c r="G10" s="24">
        <v>39.5</v>
      </c>
      <c r="H10" s="24">
        <v>60.5</v>
      </c>
      <c r="I10" s="55"/>
    </row>
    <row r="11" spans="2:9" x14ac:dyDescent="0.25">
      <c r="B11" s="14" t="s">
        <v>113</v>
      </c>
      <c r="C11" s="24">
        <v>51</v>
      </c>
      <c r="D11" s="24">
        <v>10</v>
      </c>
      <c r="E11" s="24">
        <v>61</v>
      </c>
      <c r="F11" s="24">
        <v>3.5</v>
      </c>
      <c r="G11" s="24">
        <v>83.6</v>
      </c>
      <c r="H11" s="24">
        <v>16.399999999999999</v>
      </c>
      <c r="I11" s="55"/>
    </row>
    <row r="12" spans="2:9" x14ac:dyDescent="0.25">
      <c r="B12" s="14" t="s">
        <v>115</v>
      </c>
      <c r="C12" s="24">
        <v>377</v>
      </c>
      <c r="D12" s="24">
        <v>249</v>
      </c>
      <c r="E12" s="24">
        <v>626</v>
      </c>
      <c r="F12" s="24">
        <v>36.200000000000003</v>
      </c>
      <c r="G12" s="24">
        <v>60.2</v>
      </c>
      <c r="H12" s="24">
        <v>39.799999999999997</v>
      </c>
      <c r="I12" s="55"/>
    </row>
    <row r="13" spans="2:9" x14ac:dyDescent="0.25">
      <c r="B13" s="27" t="s">
        <v>117</v>
      </c>
      <c r="C13" s="53">
        <v>1071</v>
      </c>
      <c r="D13" s="53">
        <v>656</v>
      </c>
      <c r="E13" s="53">
        <v>1727</v>
      </c>
      <c r="F13" s="53">
        <v>100</v>
      </c>
      <c r="G13" s="53">
        <v>62</v>
      </c>
      <c r="H13" s="53">
        <v>38</v>
      </c>
      <c r="I13" s="55"/>
    </row>
    <row r="14" spans="2:9" ht="15.6" customHeight="1" x14ac:dyDescent="0.25">
      <c r="B14" s="89" t="s">
        <v>185</v>
      </c>
      <c r="C14" s="89"/>
      <c r="D14" s="89"/>
      <c r="E14" s="89"/>
      <c r="F14" s="89"/>
      <c r="G14" s="89"/>
      <c r="H14" s="89"/>
      <c r="I14" s="69"/>
    </row>
    <row r="15" spans="2:9" ht="24.75" customHeight="1" x14ac:dyDescent="0.25">
      <c r="B15" s="102"/>
      <c r="C15" s="102"/>
      <c r="D15" s="102"/>
      <c r="E15" s="102"/>
      <c r="F15" s="102"/>
      <c r="G15" s="102"/>
      <c r="H15" s="102"/>
      <c r="I15" s="70"/>
    </row>
  </sheetData>
  <mergeCells count="2">
    <mergeCell ref="B1:H1"/>
    <mergeCell ref="B14:H15"/>
  </mergeCells>
  <pageMargins left="0.7" right="0.7" top="0.75" bottom="0.75" header="0.51180555555555496" footer="0.51180555555555496"/>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A1:O9"/>
  <sheetViews>
    <sheetView zoomScaleNormal="100" workbookViewId="0">
      <selection sqref="A1:O1"/>
    </sheetView>
  </sheetViews>
  <sheetFormatPr baseColWidth="10" defaultColWidth="10.875" defaultRowHeight="15.75" x14ac:dyDescent="0.25"/>
  <cols>
    <col min="1" max="1" width="13.375" customWidth="1"/>
  </cols>
  <sheetData>
    <row r="1" spans="1:15" x14ac:dyDescent="0.25">
      <c r="A1" s="86" t="s">
        <v>154</v>
      </c>
      <c r="B1" s="86"/>
      <c r="C1" s="86"/>
      <c r="D1" s="86"/>
      <c r="E1" s="86"/>
      <c r="F1" s="86"/>
      <c r="G1" s="86"/>
      <c r="H1" s="86"/>
      <c r="I1" s="86"/>
      <c r="J1" s="86"/>
      <c r="K1" s="86"/>
      <c r="L1" s="86"/>
      <c r="M1" s="86"/>
      <c r="N1" s="86"/>
      <c r="O1" s="86"/>
    </row>
    <row r="2" spans="1:15" x14ac:dyDescent="0.25">
      <c r="A2" s="50"/>
      <c r="B2" s="96">
        <v>2018</v>
      </c>
      <c r="C2" s="96"/>
      <c r="D2" s="96"/>
      <c r="E2" s="96"/>
      <c r="F2" s="96"/>
      <c r="G2" s="96"/>
      <c r="H2" s="96"/>
      <c r="I2" s="96">
        <v>2019</v>
      </c>
      <c r="J2" s="96"/>
      <c r="K2" s="96"/>
      <c r="L2" s="96"/>
      <c r="M2" s="96"/>
      <c r="N2" s="96"/>
      <c r="O2" s="96"/>
    </row>
    <row r="3" spans="1:15" x14ac:dyDescent="0.25">
      <c r="A3" s="51" t="s">
        <v>155</v>
      </c>
      <c r="B3" s="71" t="s">
        <v>156</v>
      </c>
      <c r="C3" s="71" t="s">
        <v>157</v>
      </c>
      <c r="D3" s="71" t="s">
        <v>41</v>
      </c>
      <c r="E3" s="71" t="s">
        <v>158</v>
      </c>
      <c r="F3" s="71" t="s">
        <v>41</v>
      </c>
      <c r="G3" s="71" t="s">
        <v>159</v>
      </c>
      <c r="H3" s="71" t="s">
        <v>41</v>
      </c>
      <c r="I3" s="71" t="s">
        <v>156</v>
      </c>
      <c r="J3" s="71" t="s">
        <v>157</v>
      </c>
      <c r="K3" s="71" t="s">
        <v>41</v>
      </c>
      <c r="L3" s="71" t="s">
        <v>158</v>
      </c>
      <c r="M3" s="71" t="s">
        <v>41</v>
      </c>
      <c r="N3" s="71" t="s">
        <v>159</v>
      </c>
      <c r="O3" s="71" t="s">
        <v>41</v>
      </c>
    </row>
    <row r="4" spans="1:15" x14ac:dyDescent="0.25">
      <c r="A4" s="72" t="s">
        <v>125</v>
      </c>
      <c r="B4" s="72">
        <v>0</v>
      </c>
      <c r="C4" s="72">
        <v>0</v>
      </c>
      <c r="D4" s="10">
        <v>0</v>
      </c>
      <c r="E4" s="72">
        <v>0</v>
      </c>
      <c r="F4" s="10">
        <v>0</v>
      </c>
      <c r="G4" s="72">
        <v>0</v>
      </c>
      <c r="H4" s="10">
        <v>0</v>
      </c>
      <c r="I4" s="72">
        <v>0</v>
      </c>
      <c r="J4" s="72">
        <v>0</v>
      </c>
      <c r="K4" s="10">
        <v>0</v>
      </c>
      <c r="L4" s="72">
        <v>0</v>
      </c>
      <c r="M4" s="10">
        <v>0</v>
      </c>
      <c r="N4" s="72">
        <v>0</v>
      </c>
      <c r="O4" s="10">
        <v>0</v>
      </c>
    </row>
    <row r="5" spans="1:15" x14ac:dyDescent="0.25">
      <c r="A5" s="72" t="s">
        <v>126</v>
      </c>
      <c r="B5" s="72">
        <v>4</v>
      </c>
      <c r="C5" s="72">
        <v>852</v>
      </c>
      <c r="D5" s="10">
        <v>95.2</v>
      </c>
      <c r="E5" s="72">
        <v>225</v>
      </c>
      <c r="F5" s="10">
        <v>88.2</v>
      </c>
      <c r="G5" s="72">
        <v>627</v>
      </c>
      <c r="H5" s="10">
        <v>98</v>
      </c>
      <c r="I5" s="72">
        <v>8</v>
      </c>
      <c r="J5" s="9">
        <v>1505</v>
      </c>
      <c r="K5" s="10">
        <f>(J5*100)/J7</f>
        <v>87.145338737695425</v>
      </c>
      <c r="L5" s="72">
        <v>487</v>
      </c>
      <c r="M5" s="10">
        <f>(L5*100)/L7</f>
        <v>74.237804878048777</v>
      </c>
      <c r="N5" s="9">
        <v>1018</v>
      </c>
      <c r="O5" s="10">
        <f>(N5*100)/N7</f>
        <v>95.05135387488329</v>
      </c>
    </row>
    <row r="6" spans="1:15" x14ac:dyDescent="0.25">
      <c r="A6" s="72" t="s">
        <v>160</v>
      </c>
      <c r="B6" s="72">
        <v>1</v>
      </c>
      <c r="C6" s="72">
        <v>43</v>
      </c>
      <c r="D6" s="10">
        <v>4.8</v>
      </c>
      <c r="E6" s="72">
        <v>30</v>
      </c>
      <c r="F6" s="10">
        <v>11.8</v>
      </c>
      <c r="G6" s="72">
        <v>13</v>
      </c>
      <c r="H6" s="10">
        <v>2</v>
      </c>
      <c r="I6" s="72">
        <v>2</v>
      </c>
      <c r="J6" s="72">
        <v>222</v>
      </c>
      <c r="K6" s="10">
        <f>(J6*100)/J7</f>
        <v>12.854661262304575</v>
      </c>
      <c r="L6" s="72">
        <v>169</v>
      </c>
      <c r="M6" s="10">
        <f>(L6*100)/L7</f>
        <v>25.762195121951219</v>
      </c>
      <c r="N6" s="72">
        <v>53</v>
      </c>
      <c r="O6" s="10">
        <f>(N6*100)/N7</f>
        <v>4.9486461251167135</v>
      </c>
    </row>
    <row r="7" spans="1:15" x14ac:dyDescent="0.25">
      <c r="A7" s="73" t="s">
        <v>117</v>
      </c>
      <c r="B7" s="73">
        <v>5</v>
      </c>
      <c r="C7" s="73">
        <v>895</v>
      </c>
      <c r="D7" s="39">
        <v>100</v>
      </c>
      <c r="E7" s="73">
        <v>255</v>
      </c>
      <c r="F7" s="39">
        <v>100</v>
      </c>
      <c r="G7" s="73">
        <v>640</v>
      </c>
      <c r="H7" s="39">
        <v>100</v>
      </c>
      <c r="I7" s="73">
        <v>10</v>
      </c>
      <c r="J7" s="74">
        <f t="shared" ref="J7:O7" si="0">J5+J6</f>
        <v>1727</v>
      </c>
      <c r="K7" s="39">
        <f t="shared" si="0"/>
        <v>100</v>
      </c>
      <c r="L7" s="73">
        <f t="shared" si="0"/>
        <v>656</v>
      </c>
      <c r="M7" s="39">
        <f t="shared" si="0"/>
        <v>100</v>
      </c>
      <c r="N7" s="74">
        <f t="shared" si="0"/>
        <v>1071</v>
      </c>
      <c r="O7" s="39">
        <f t="shared" si="0"/>
        <v>100</v>
      </c>
    </row>
    <row r="8" spans="1:15" ht="32.25" customHeight="1" x14ac:dyDescent="0.25">
      <c r="A8" s="103" t="s">
        <v>185</v>
      </c>
      <c r="B8" s="103"/>
      <c r="C8" s="103"/>
      <c r="D8" s="103"/>
      <c r="E8" s="103"/>
      <c r="F8" s="103"/>
      <c r="G8" s="103"/>
      <c r="H8" s="103"/>
      <c r="I8" s="103"/>
      <c r="J8" s="103"/>
      <c r="K8" s="103"/>
      <c r="L8" s="103"/>
      <c r="M8" s="103"/>
      <c r="N8" s="103"/>
      <c r="O8" s="103"/>
    </row>
    <row r="9" spans="1:15" x14ac:dyDescent="0.25">
      <c r="E9" s="56"/>
      <c r="F9" s="56"/>
      <c r="G9" s="56"/>
      <c r="H9" s="56"/>
      <c r="I9" s="56"/>
      <c r="J9" s="56"/>
      <c r="K9" s="56"/>
      <c r="L9" s="56"/>
      <c r="M9" s="56"/>
      <c r="N9" s="56"/>
      <c r="O9" s="56"/>
    </row>
  </sheetData>
  <mergeCells count="4">
    <mergeCell ref="A1:O1"/>
    <mergeCell ref="B2:H2"/>
    <mergeCell ref="I2:O2"/>
    <mergeCell ref="A8:O8"/>
  </mergeCells>
  <pageMargins left="0.7" right="0.7" top="0.75" bottom="0.75" header="0.51180555555555496" footer="0.51180555555555496"/>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sheetPr>
  <dimension ref="A1:H11"/>
  <sheetViews>
    <sheetView zoomScaleNormal="100" workbookViewId="0">
      <selection sqref="A1:G1"/>
    </sheetView>
  </sheetViews>
  <sheetFormatPr baseColWidth="10" defaultColWidth="10.625" defaultRowHeight="15.75" x14ac:dyDescent="0.25"/>
  <cols>
    <col min="1" max="1" width="24.125" customWidth="1"/>
  </cols>
  <sheetData>
    <row r="1" spans="1:8" s="76" customFormat="1" ht="27.75" customHeight="1" x14ac:dyDescent="0.25">
      <c r="A1" s="90" t="s">
        <v>161</v>
      </c>
      <c r="B1" s="90"/>
      <c r="C1" s="90"/>
      <c r="D1" s="90"/>
      <c r="E1" s="90"/>
      <c r="F1" s="90"/>
      <c r="G1" s="90"/>
      <c r="H1" s="75"/>
    </row>
    <row r="2" spans="1:8" x14ac:dyDescent="0.25">
      <c r="A2" s="51" t="s">
        <v>92</v>
      </c>
      <c r="B2" s="51" t="s">
        <v>93</v>
      </c>
      <c r="C2" s="51" t="s">
        <v>94</v>
      </c>
      <c r="D2" s="51" t="s">
        <v>42</v>
      </c>
      <c r="E2" s="51" t="s">
        <v>162</v>
      </c>
      <c r="F2" s="51" t="s">
        <v>96</v>
      </c>
      <c r="G2" s="51" t="s">
        <v>97</v>
      </c>
    </row>
    <row r="3" spans="1:8" x14ac:dyDescent="0.25">
      <c r="A3" s="77" t="s">
        <v>102</v>
      </c>
      <c r="B3" s="72">
        <v>8</v>
      </c>
      <c r="C3" s="72">
        <v>0</v>
      </c>
      <c r="D3" s="72">
        <v>8</v>
      </c>
      <c r="E3" s="10">
        <f>(D3*100)/D9</f>
        <v>1.3114754098360655</v>
      </c>
      <c r="F3" s="10">
        <f t="shared" ref="F3:F9" si="0">(B3*100)/D3</f>
        <v>100</v>
      </c>
      <c r="G3" s="10">
        <f t="shared" ref="G3:G9" si="1">(C3*100)/D3</f>
        <v>0</v>
      </c>
    </row>
    <row r="4" spans="1:8" x14ac:dyDescent="0.25">
      <c r="A4" s="77" t="s">
        <v>107</v>
      </c>
      <c r="B4" s="72">
        <v>17</v>
      </c>
      <c r="C4" s="72">
        <v>19</v>
      </c>
      <c r="D4" s="72">
        <v>36</v>
      </c>
      <c r="E4" s="10">
        <f>(D4*100)/610</f>
        <v>5.9016393442622954</v>
      </c>
      <c r="F4" s="10">
        <f t="shared" si="0"/>
        <v>47.222222222222221</v>
      </c>
      <c r="G4" s="10">
        <f t="shared" si="1"/>
        <v>52.777777777777779</v>
      </c>
    </row>
    <row r="5" spans="1:8" x14ac:dyDescent="0.25">
      <c r="A5" s="77" t="s">
        <v>109</v>
      </c>
      <c r="B5" s="72">
        <v>28</v>
      </c>
      <c r="C5" s="72">
        <v>210</v>
      </c>
      <c r="D5" s="72">
        <v>238</v>
      </c>
      <c r="E5" s="10">
        <f>(D5*100)/610</f>
        <v>39.016393442622949</v>
      </c>
      <c r="F5" s="10">
        <f t="shared" si="0"/>
        <v>11.764705882352942</v>
      </c>
      <c r="G5" s="10">
        <f t="shared" si="1"/>
        <v>88.235294117647058</v>
      </c>
    </row>
    <row r="6" spans="1:8" x14ac:dyDescent="0.25">
      <c r="A6" s="77" t="s">
        <v>113</v>
      </c>
      <c r="B6" s="72">
        <v>5</v>
      </c>
      <c r="C6" s="72">
        <v>5</v>
      </c>
      <c r="D6" s="72">
        <v>10</v>
      </c>
      <c r="E6" s="10">
        <f>(D6*100)/610</f>
        <v>1.639344262295082</v>
      </c>
      <c r="F6" s="10">
        <f t="shared" si="0"/>
        <v>50</v>
      </c>
      <c r="G6" s="10">
        <f t="shared" si="1"/>
        <v>50</v>
      </c>
    </row>
    <row r="7" spans="1:8" x14ac:dyDescent="0.25">
      <c r="A7" s="77" t="s">
        <v>114</v>
      </c>
      <c r="B7" s="72">
        <v>175</v>
      </c>
      <c r="C7" s="72">
        <v>111</v>
      </c>
      <c r="D7" s="72">
        <v>286</v>
      </c>
      <c r="E7" s="10">
        <f>(D7*100)/610</f>
        <v>46.885245901639344</v>
      </c>
      <c r="F7" s="10">
        <f t="shared" si="0"/>
        <v>61.188811188811187</v>
      </c>
      <c r="G7" s="10">
        <f t="shared" si="1"/>
        <v>38.811188811188813</v>
      </c>
    </row>
    <row r="8" spans="1:8" ht="20.45" customHeight="1" x14ac:dyDescent="0.25">
      <c r="A8" s="77" t="s">
        <v>115</v>
      </c>
      <c r="B8" s="72">
        <v>15</v>
      </c>
      <c r="C8" s="72">
        <v>17</v>
      </c>
      <c r="D8" s="72">
        <v>32</v>
      </c>
      <c r="E8" s="10">
        <f>(D8*100)/610</f>
        <v>5.2459016393442619</v>
      </c>
      <c r="F8" s="10">
        <f t="shared" si="0"/>
        <v>46.875</v>
      </c>
      <c r="G8" s="10">
        <f t="shared" si="1"/>
        <v>53.125</v>
      </c>
    </row>
    <row r="9" spans="1:8" x14ac:dyDescent="0.25">
      <c r="A9" s="78" t="s">
        <v>42</v>
      </c>
      <c r="B9" s="73">
        <f>B3+B4+B5+B6+B7+B8</f>
        <v>248</v>
      </c>
      <c r="C9" s="73">
        <f>C3+C4+C5+C6+C7+C8</f>
        <v>362</v>
      </c>
      <c r="D9" s="73">
        <f>D3+D4+D5+D6+D7+D8</f>
        <v>610</v>
      </c>
      <c r="E9" s="39">
        <f>E3+E4+E5+E6+E7+E8</f>
        <v>100.00000000000001</v>
      </c>
      <c r="F9" s="39">
        <f t="shared" si="0"/>
        <v>40.655737704918032</v>
      </c>
      <c r="G9" s="39">
        <f t="shared" si="1"/>
        <v>59.344262295081968</v>
      </c>
    </row>
    <row r="10" spans="1:8" x14ac:dyDescent="0.25">
      <c r="A10" s="104" t="s">
        <v>185</v>
      </c>
      <c r="B10" s="104"/>
      <c r="C10" s="104"/>
      <c r="D10" s="104"/>
      <c r="E10" s="104"/>
      <c r="F10" s="104"/>
      <c r="G10" s="104"/>
    </row>
    <row r="11" spans="1:8" ht="25.5" customHeight="1" x14ac:dyDescent="0.25">
      <c r="A11" s="105"/>
      <c r="B11" s="105"/>
      <c r="C11" s="105"/>
      <c r="D11" s="105"/>
      <c r="E11" s="105"/>
      <c r="F11" s="105"/>
      <c r="G11" s="105"/>
    </row>
  </sheetData>
  <mergeCells count="2">
    <mergeCell ref="A1:G1"/>
    <mergeCell ref="A10:G11"/>
  </mergeCells>
  <pageMargins left="0.7" right="0.7" top="0.75" bottom="0.75" header="0.51180555555555496" footer="0.51180555555555496"/>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sheetPr>
  <dimension ref="A1:O9"/>
  <sheetViews>
    <sheetView zoomScaleNormal="100" workbookViewId="0">
      <selection sqref="A1:O1"/>
    </sheetView>
  </sheetViews>
  <sheetFormatPr baseColWidth="10" defaultColWidth="10.625" defaultRowHeight="15.75" x14ac:dyDescent="0.25"/>
  <sheetData>
    <row r="1" spans="1:15" x14ac:dyDescent="0.25">
      <c r="A1" s="86" t="s">
        <v>163</v>
      </c>
      <c r="B1" s="86"/>
      <c r="C1" s="86"/>
      <c r="D1" s="86"/>
      <c r="E1" s="86"/>
      <c r="F1" s="86"/>
      <c r="G1" s="86"/>
      <c r="H1" s="86"/>
      <c r="I1" s="86"/>
      <c r="J1" s="86"/>
      <c r="K1" s="86"/>
      <c r="L1" s="86"/>
      <c r="M1" s="86"/>
      <c r="N1" s="86"/>
      <c r="O1" s="86"/>
    </row>
    <row r="2" spans="1:15" x14ac:dyDescent="0.25">
      <c r="A2" s="50"/>
      <c r="B2" s="96">
        <v>2018</v>
      </c>
      <c r="C2" s="96"/>
      <c r="D2" s="96"/>
      <c r="E2" s="96"/>
      <c r="F2" s="96"/>
      <c r="G2" s="96"/>
      <c r="H2" s="96"/>
      <c r="I2" s="96">
        <v>2019</v>
      </c>
      <c r="J2" s="96"/>
      <c r="K2" s="96"/>
      <c r="L2" s="96"/>
      <c r="M2" s="96"/>
      <c r="N2" s="96"/>
      <c r="O2" s="96"/>
    </row>
    <row r="3" spans="1:15" x14ac:dyDescent="0.25">
      <c r="A3" s="51" t="s">
        <v>155</v>
      </c>
      <c r="B3" s="51" t="s">
        <v>156</v>
      </c>
      <c r="C3" s="51" t="s">
        <v>157</v>
      </c>
      <c r="D3" s="51" t="s">
        <v>41</v>
      </c>
      <c r="E3" s="51" t="s">
        <v>158</v>
      </c>
      <c r="F3" s="51" t="s">
        <v>41</v>
      </c>
      <c r="G3" s="51" t="s">
        <v>159</v>
      </c>
      <c r="H3" s="51" t="s">
        <v>41</v>
      </c>
      <c r="I3" s="51" t="s">
        <v>156</v>
      </c>
      <c r="J3" s="51" t="s">
        <v>157</v>
      </c>
      <c r="K3" s="51" t="s">
        <v>41</v>
      </c>
      <c r="L3" s="51" t="s">
        <v>158</v>
      </c>
      <c r="M3" s="51" t="s">
        <v>41</v>
      </c>
      <c r="N3" s="51" t="s">
        <v>159</v>
      </c>
      <c r="O3" s="51" t="s">
        <v>41</v>
      </c>
    </row>
    <row r="4" spans="1:15" x14ac:dyDescent="0.25">
      <c r="A4" s="72" t="s">
        <v>125</v>
      </c>
      <c r="B4" s="72">
        <v>1</v>
      </c>
      <c r="C4" s="72">
        <v>182</v>
      </c>
      <c r="D4" s="10">
        <v>17.2</v>
      </c>
      <c r="E4" s="72">
        <v>77</v>
      </c>
      <c r="F4" s="10">
        <v>16.8</v>
      </c>
      <c r="G4" s="72">
        <v>105</v>
      </c>
      <c r="H4" s="10">
        <v>17.600000000000001</v>
      </c>
      <c r="I4" s="72">
        <v>3</v>
      </c>
      <c r="J4" s="72">
        <v>78</v>
      </c>
      <c r="K4" s="10">
        <f>(J4*100)/J7</f>
        <v>12.78688524590164</v>
      </c>
      <c r="L4" s="72">
        <v>41</v>
      </c>
      <c r="M4" s="10">
        <f>(L4*100)/L7</f>
        <v>11.325966850828729</v>
      </c>
      <c r="N4" s="72">
        <v>37</v>
      </c>
      <c r="O4" s="10">
        <f>(N4*100)/N7</f>
        <v>14.919354838709678</v>
      </c>
    </row>
    <row r="5" spans="1:15" x14ac:dyDescent="0.25">
      <c r="A5" s="72" t="s">
        <v>126</v>
      </c>
      <c r="B5" s="72">
        <v>3</v>
      </c>
      <c r="C5" s="72">
        <v>552</v>
      </c>
      <c r="D5" s="10">
        <v>52.2</v>
      </c>
      <c r="E5" s="72">
        <v>109</v>
      </c>
      <c r="F5" s="10">
        <v>23.7</v>
      </c>
      <c r="G5" s="72">
        <v>443</v>
      </c>
      <c r="H5" s="10">
        <v>74.099999999999994</v>
      </c>
      <c r="I5" s="72">
        <v>2</v>
      </c>
      <c r="J5" s="72">
        <v>294</v>
      </c>
      <c r="K5" s="10">
        <f>(J5*100)/J7</f>
        <v>48.196721311475407</v>
      </c>
      <c r="L5" s="72">
        <v>111</v>
      </c>
      <c r="M5" s="10">
        <f>(L5*100)/L7</f>
        <v>30.662983425414364</v>
      </c>
      <c r="N5" s="72">
        <v>183</v>
      </c>
      <c r="O5" s="10">
        <f>(N5*100)/N7</f>
        <v>73.790322580645167</v>
      </c>
    </row>
    <row r="6" spans="1:15" x14ac:dyDescent="0.25">
      <c r="A6" s="72" t="s">
        <v>127</v>
      </c>
      <c r="B6" s="72">
        <v>3</v>
      </c>
      <c r="C6" s="72">
        <v>323</v>
      </c>
      <c r="D6" s="10">
        <v>30.6</v>
      </c>
      <c r="E6" s="72">
        <v>273</v>
      </c>
      <c r="F6" s="10">
        <v>59.5</v>
      </c>
      <c r="G6" s="72">
        <v>50</v>
      </c>
      <c r="H6" s="10">
        <v>8.4</v>
      </c>
      <c r="I6" s="72">
        <v>1</v>
      </c>
      <c r="J6" s="72">
        <v>238</v>
      </c>
      <c r="K6" s="10">
        <f>(J6*100)/J7</f>
        <v>39.016393442622949</v>
      </c>
      <c r="L6" s="72">
        <v>210</v>
      </c>
      <c r="M6" s="10">
        <f>(L6*100)/L7</f>
        <v>58.011049723756905</v>
      </c>
      <c r="N6" s="72">
        <v>28</v>
      </c>
      <c r="O6" s="10">
        <f>(N6*100)/N7</f>
        <v>11.290322580645162</v>
      </c>
    </row>
    <row r="7" spans="1:15" x14ac:dyDescent="0.25">
      <c r="A7" s="73" t="s">
        <v>117</v>
      </c>
      <c r="B7" s="73">
        <v>7</v>
      </c>
      <c r="C7" s="74">
        <v>1057</v>
      </c>
      <c r="D7" s="39">
        <v>100</v>
      </c>
      <c r="E7" s="73">
        <v>459</v>
      </c>
      <c r="F7" s="39">
        <v>100</v>
      </c>
      <c r="G7" s="73">
        <v>598</v>
      </c>
      <c r="H7" s="39">
        <v>100</v>
      </c>
      <c r="I7" s="73">
        <v>7</v>
      </c>
      <c r="J7" s="73">
        <f>J4+J5+J6</f>
        <v>610</v>
      </c>
      <c r="K7" s="39">
        <f>K4+K5+K6</f>
        <v>100</v>
      </c>
      <c r="L7" s="73">
        <f>L4+L5+L6</f>
        <v>362</v>
      </c>
      <c r="M7" s="39">
        <f>M4+M5+M6</f>
        <v>100</v>
      </c>
      <c r="N7" s="73">
        <f>N4+N5+N6</f>
        <v>248</v>
      </c>
      <c r="O7" s="39">
        <v>100</v>
      </c>
    </row>
    <row r="8" spans="1:15" ht="33" customHeight="1" x14ac:dyDescent="0.25">
      <c r="A8" s="106" t="s">
        <v>185</v>
      </c>
      <c r="B8" s="106"/>
      <c r="C8" s="106"/>
      <c r="D8" s="106"/>
      <c r="E8" s="106"/>
      <c r="F8" s="106"/>
      <c r="G8" s="106"/>
      <c r="H8" s="106"/>
      <c r="I8" s="106"/>
      <c r="J8" s="106"/>
      <c r="K8" s="106"/>
      <c r="L8" s="106"/>
      <c r="M8" s="106"/>
      <c r="N8" s="106"/>
      <c r="O8" s="106"/>
    </row>
    <row r="9" spans="1:15" x14ac:dyDescent="0.25">
      <c r="B9" s="56"/>
      <c r="C9" s="56"/>
      <c r="D9" s="56"/>
      <c r="E9" s="56"/>
      <c r="F9" s="56"/>
      <c r="G9" s="56"/>
      <c r="H9" s="56"/>
      <c r="I9" s="56"/>
      <c r="J9" s="56"/>
      <c r="K9" s="56"/>
      <c r="L9" s="56"/>
      <c r="M9" s="56"/>
      <c r="N9" s="56"/>
      <c r="O9" s="56"/>
    </row>
  </sheetData>
  <mergeCells count="4">
    <mergeCell ref="A1:O1"/>
    <mergeCell ref="B2:H2"/>
    <mergeCell ref="I2:O2"/>
    <mergeCell ref="A8:O8"/>
  </mergeCells>
  <pageMargins left="0.7" right="0.7" top="0.75" bottom="0.75" header="0.51180555555555496" footer="0.51180555555555496"/>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A1:H7"/>
  <sheetViews>
    <sheetView zoomScaleNormal="100" workbookViewId="0">
      <selection sqref="A1:D1"/>
    </sheetView>
  </sheetViews>
  <sheetFormatPr baseColWidth="10" defaultColWidth="10.625" defaultRowHeight="15.75" x14ac:dyDescent="0.25"/>
  <sheetData>
    <row r="1" spans="1:8" ht="24" customHeight="1" x14ac:dyDescent="0.25">
      <c r="A1" s="99" t="s">
        <v>164</v>
      </c>
      <c r="B1" s="99"/>
      <c r="C1" s="99"/>
      <c r="D1" s="99"/>
      <c r="E1" s="56"/>
      <c r="F1" s="56"/>
      <c r="G1" s="56"/>
      <c r="H1" s="56"/>
    </row>
    <row r="2" spans="1:8" x14ac:dyDescent="0.25">
      <c r="A2" s="79"/>
      <c r="B2" s="31">
        <v>2017</v>
      </c>
      <c r="C2" s="31">
        <v>2018</v>
      </c>
      <c r="D2" s="31">
        <v>2019</v>
      </c>
      <c r="E2" s="56"/>
      <c r="F2" s="56"/>
      <c r="G2" s="56"/>
      <c r="H2" s="56"/>
    </row>
    <row r="3" spans="1:8" x14ac:dyDescent="0.25">
      <c r="A3" s="79" t="s">
        <v>165</v>
      </c>
      <c r="B3" s="80">
        <v>377</v>
      </c>
      <c r="C3" s="80">
        <v>315</v>
      </c>
      <c r="D3" s="80">
        <v>419</v>
      </c>
      <c r="E3" s="56"/>
      <c r="F3" s="56"/>
      <c r="G3" s="56"/>
      <c r="H3" s="56"/>
    </row>
    <row r="4" spans="1:8" ht="22.5" x14ac:dyDescent="0.25">
      <c r="A4" s="79" t="s">
        <v>166</v>
      </c>
      <c r="B4" s="81">
        <v>1590</v>
      </c>
      <c r="C4" s="81">
        <v>1428</v>
      </c>
      <c r="D4" s="81">
        <v>1636</v>
      </c>
      <c r="E4" s="56"/>
      <c r="F4" s="56"/>
      <c r="G4" s="56"/>
      <c r="H4" s="56"/>
    </row>
    <row r="5" spans="1:8" x14ac:dyDescent="0.25">
      <c r="A5" s="104" t="s">
        <v>185</v>
      </c>
      <c r="B5" s="104"/>
      <c r="C5" s="104"/>
      <c r="D5" s="104"/>
      <c r="E5" s="56"/>
      <c r="F5" s="56"/>
      <c r="G5" s="56"/>
      <c r="H5" s="56"/>
    </row>
    <row r="6" spans="1:8" ht="30.75" customHeight="1" x14ac:dyDescent="0.25">
      <c r="A6" s="105"/>
      <c r="B6" s="105"/>
      <c r="C6" s="105"/>
      <c r="D6" s="105"/>
      <c r="E6" s="56"/>
      <c r="F6" s="56"/>
      <c r="G6" s="56"/>
      <c r="H6" s="56"/>
    </row>
    <row r="7" spans="1:8" x14ac:dyDescent="0.25">
      <c r="A7" s="56"/>
      <c r="B7" s="56"/>
      <c r="C7" s="56"/>
      <c r="D7" s="56"/>
      <c r="E7" s="56"/>
      <c r="F7" s="56"/>
      <c r="G7" s="56"/>
      <c r="H7" s="56"/>
    </row>
  </sheetData>
  <mergeCells count="2">
    <mergeCell ref="A1:D1"/>
    <mergeCell ref="A5:D6"/>
  </mergeCells>
  <pageMargins left="0.7" right="0.7" top="0.75" bottom="0.75" header="0.51180555555555496" footer="0.51180555555555496"/>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sheetPr>
  <dimension ref="A1:I14"/>
  <sheetViews>
    <sheetView zoomScaleNormal="100" workbookViewId="0">
      <selection sqref="A1:H1"/>
    </sheetView>
  </sheetViews>
  <sheetFormatPr baseColWidth="10" defaultColWidth="10.625" defaultRowHeight="15.75" x14ac:dyDescent="0.25"/>
  <sheetData>
    <row r="1" spans="1:9" x14ac:dyDescent="0.25">
      <c r="A1" s="94" t="s">
        <v>167</v>
      </c>
      <c r="B1" s="94"/>
      <c r="C1" s="94"/>
      <c r="D1" s="94"/>
      <c r="E1" s="94"/>
      <c r="F1" s="94"/>
      <c r="G1" s="94"/>
      <c r="H1" s="94"/>
      <c r="I1" s="82"/>
    </row>
    <row r="2" spans="1:9" x14ac:dyDescent="0.25">
      <c r="A2" s="100"/>
      <c r="B2" s="100"/>
      <c r="C2" s="100"/>
      <c r="D2" s="100"/>
      <c r="E2" s="100"/>
      <c r="F2" s="20">
        <v>2017</v>
      </c>
      <c r="G2" s="20">
        <v>2018</v>
      </c>
      <c r="H2" s="20" t="s">
        <v>168</v>
      </c>
      <c r="I2" s="82"/>
    </row>
    <row r="3" spans="1:9" x14ac:dyDescent="0.25">
      <c r="A3" s="107" t="s">
        <v>169</v>
      </c>
      <c r="B3" s="107"/>
      <c r="C3" s="107"/>
      <c r="D3" s="107"/>
      <c r="E3" s="107"/>
      <c r="F3" s="22">
        <v>2798</v>
      </c>
      <c r="G3" s="22">
        <v>2623</v>
      </c>
      <c r="H3" s="22">
        <v>2513</v>
      </c>
      <c r="I3" s="82"/>
    </row>
    <row r="4" spans="1:9" x14ac:dyDescent="0.25">
      <c r="A4" s="100" t="s">
        <v>170</v>
      </c>
      <c r="B4" s="100"/>
      <c r="C4" s="100"/>
      <c r="D4" s="100"/>
      <c r="E4" s="100"/>
      <c r="F4" s="24">
        <v>558</v>
      </c>
      <c r="G4" s="24">
        <v>664</v>
      </c>
      <c r="H4" s="24">
        <v>532</v>
      </c>
      <c r="I4" s="82"/>
    </row>
    <row r="5" spans="1:9" x14ac:dyDescent="0.25">
      <c r="A5" s="100" t="s">
        <v>171</v>
      </c>
      <c r="B5" s="100"/>
      <c r="C5" s="100"/>
      <c r="D5" s="100"/>
      <c r="E5" s="100"/>
      <c r="F5" s="24">
        <v>757</v>
      </c>
      <c r="G5" s="24">
        <v>291</v>
      </c>
      <c r="H5" s="24">
        <v>180</v>
      </c>
      <c r="I5" s="82"/>
    </row>
    <row r="6" spans="1:9" x14ac:dyDescent="0.25">
      <c r="A6" s="100" t="s">
        <v>172</v>
      </c>
      <c r="B6" s="100"/>
      <c r="C6" s="100"/>
      <c r="D6" s="100"/>
      <c r="E6" s="100"/>
      <c r="F6" s="24"/>
      <c r="G6" s="24">
        <v>91</v>
      </c>
      <c r="H6" s="24">
        <v>6</v>
      </c>
      <c r="I6" s="82"/>
    </row>
    <row r="7" spans="1:9" x14ac:dyDescent="0.25">
      <c r="A7" s="100" t="s">
        <v>173</v>
      </c>
      <c r="B7" s="100"/>
      <c r="C7" s="100"/>
      <c r="D7" s="100"/>
      <c r="E7" s="100"/>
      <c r="F7" s="24"/>
      <c r="G7" s="24">
        <v>87</v>
      </c>
      <c r="H7" s="24">
        <v>275</v>
      </c>
      <c r="I7" s="82"/>
    </row>
    <row r="8" spans="1:9" x14ac:dyDescent="0.25">
      <c r="A8" s="100" t="s">
        <v>174</v>
      </c>
      <c r="B8" s="100"/>
      <c r="C8" s="100"/>
      <c r="D8" s="100"/>
      <c r="E8" s="100"/>
      <c r="F8" s="15">
        <v>1369</v>
      </c>
      <c r="G8" s="15">
        <v>1250</v>
      </c>
      <c r="H8" s="15">
        <v>1454</v>
      </c>
      <c r="I8" s="82"/>
    </row>
    <row r="9" spans="1:9" x14ac:dyDescent="0.25">
      <c r="A9" s="100" t="s">
        <v>175</v>
      </c>
      <c r="B9" s="100"/>
      <c r="C9" s="100"/>
      <c r="D9" s="100"/>
      <c r="E9" s="100"/>
      <c r="F9" s="24">
        <v>105</v>
      </c>
      <c r="G9" s="24">
        <v>100</v>
      </c>
      <c r="H9" s="24">
        <v>63</v>
      </c>
      <c r="I9" s="82"/>
    </row>
    <row r="10" spans="1:9" x14ac:dyDescent="0.25">
      <c r="A10" s="100" t="s">
        <v>176</v>
      </c>
      <c r="B10" s="100"/>
      <c r="C10" s="100"/>
      <c r="D10" s="100"/>
      <c r="E10" s="100"/>
      <c r="F10" s="24">
        <v>9</v>
      </c>
      <c r="G10" s="24">
        <v>140</v>
      </c>
      <c r="H10" s="24">
        <v>3</v>
      </c>
      <c r="I10" s="82"/>
    </row>
    <row r="11" spans="1:9" ht="38.25" customHeight="1" x14ac:dyDescent="0.25">
      <c r="A11" s="108" t="s">
        <v>185</v>
      </c>
      <c r="B11" s="108"/>
      <c r="C11" s="108"/>
      <c r="D11" s="108"/>
      <c r="E11" s="108"/>
      <c r="F11" s="108"/>
      <c r="G11" s="108"/>
      <c r="H11" s="108"/>
      <c r="I11" s="82"/>
    </row>
    <row r="12" spans="1:9" x14ac:dyDescent="0.25">
      <c r="A12" s="12"/>
      <c r="B12" s="12"/>
      <c r="C12" s="12"/>
      <c r="D12" s="12"/>
      <c r="E12" s="91"/>
      <c r="F12" s="91"/>
      <c r="G12" s="91"/>
      <c r="H12" s="91"/>
      <c r="I12" s="91"/>
    </row>
    <row r="13" spans="1:9" x14ac:dyDescent="0.25">
      <c r="A13" s="12"/>
      <c r="B13" s="12"/>
      <c r="C13" s="12"/>
      <c r="D13" s="12"/>
      <c r="E13" s="91"/>
      <c r="F13" s="91"/>
      <c r="G13" s="91"/>
      <c r="H13" s="91"/>
      <c r="I13" s="91"/>
    </row>
    <row r="14" spans="1:9" x14ac:dyDescent="0.25">
      <c r="A14" s="109"/>
      <c r="B14" s="109"/>
      <c r="C14" s="109"/>
      <c r="D14" s="109"/>
      <c r="E14" s="109"/>
      <c r="F14" s="12"/>
      <c r="G14" s="12"/>
      <c r="H14" s="12"/>
      <c r="I14" s="12"/>
    </row>
  </sheetData>
  <mergeCells count="14">
    <mergeCell ref="A11:H11"/>
    <mergeCell ref="E12:I12"/>
    <mergeCell ref="E13:I13"/>
    <mergeCell ref="A14:E14"/>
    <mergeCell ref="A6:E6"/>
    <mergeCell ref="A7:E7"/>
    <mergeCell ref="A8:E8"/>
    <mergeCell ref="A9:E9"/>
    <mergeCell ref="A10:E10"/>
    <mergeCell ref="A1:H1"/>
    <mergeCell ref="A2:E2"/>
    <mergeCell ref="A3:E3"/>
    <mergeCell ref="A4:E4"/>
    <mergeCell ref="A5:E5"/>
  </mergeCells>
  <pageMargins left="0.7" right="0.7" top="0.75" bottom="0.75" header="0.51180555555555496" footer="0.51180555555555496"/>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M9"/>
  <sheetViews>
    <sheetView zoomScaleNormal="100" workbookViewId="0">
      <selection activeCell="A5" sqref="A5:D6"/>
    </sheetView>
  </sheetViews>
  <sheetFormatPr baseColWidth="10" defaultColWidth="10.875" defaultRowHeight="15.75" x14ac:dyDescent="0.25"/>
  <cols>
    <col min="1" max="1" width="38.375" customWidth="1"/>
    <col min="2" max="2" width="14.625" customWidth="1"/>
  </cols>
  <sheetData>
    <row r="1" spans="1:13" x14ac:dyDescent="0.25">
      <c r="A1" s="86" t="s">
        <v>40</v>
      </c>
      <c r="B1" s="86"/>
      <c r="C1" s="86"/>
      <c r="D1" s="86"/>
      <c r="E1" s="86"/>
      <c r="F1" s="86"/>
      <c r="G1" s="86"/>
    </row>
    <row r="2" spans="1:13" x14ac:dyDescent="0.25">
      <c r="A2" s="1"/>
      <c r="B2" s="2">
        <v>2017</v>
      </c>
      <c r="C2" s="2" t="s">
        <v>41</v>
      </c>
      <c r="D2" s="2">
        <v>2018</v>
      </c>
      <c r="E2" s="2" t="s">
        <v>41</v>
      </c>
      <c r="F2" s="2">
        <v>2019</v>
      </c>
      <c r="G2" s="2" t="s">
        <v>41</v>
      </c>
    </row>
    <row r="3" spans="1:13" x14ac:dyDescent="0.25">
      <c r="A3" s="3" t="s">
        <v>42</v>
      </c>
      <c r="B3" s="4">
        <v>460494</v>
      </c>
      <c r="C3" s="5">
        <v>100</v>
      </c>
      <c r="D3" s="4">
        <f>D4+D5+D6+D7+D8</f>
        <v>481694</v>
      </c>
      <c r="E3" s="5">
        <v>100</v>
      </c>
      <c r="F3" s="4">
        <f>SUM(F4:F8)</f>
        <v>468555</v>
      </c>
      <c r="G3" s="6">
        <f>SUM(G4:G8)</f>
        <v>99.999999999999986</v>
      </c>
      <c r="L3" s="7"/>
      <c r="M3" s="7"/>
    </row>
    <row r="4" spans="1:13" x14ac:dyDescent="0.25">
      <c r="A4" s="8" t="s">
        <v>43</v>
      </c>
      <c r="B4" s="9">
        <v>228984</v>
      </c>
      <c r="C4" s="10">
        <f>(B4*100)/B3</f>
        <v>49.725729325463526</v>
      </c>
      <c r="D4" s="9">
        <v>230003</v>
      </c>
      <c r="E4" s="10">
        <f>(D4*100)/D3</f>
        <v>47.748778270022051</v>
      </c>
      <c r="F4" s="9">
        <v>216201</v>
      </c>
      <c r="G4" s="10">
        <f>F4/F3*100</f>
        <v>46.142075103242945</v>
      </c>
      <c r="L4" s="7"/>
      <c r="M4" s="7"/>
    </row>
    <row r="5" spans="1:13" x14ac:dyDescent="0.25">
      <c r="A5" s="8" t="s">
        <v>44</v>
      </c>
      <c r="B5" s="9">
        <v>212002</v>
      </c>
      <c r="C5" s="10">
        <f>(B5*100)/B3</f>
        <v>46.037950548758509</v>
      </c>
      <c r="D5" s="9">
        <v>227464</v>
      </c>
      <c r="E5" s="10">
        <f>(D5*100)/D3</f>
        <v>47.221680153790579</v>
      </c>
      <c r="F5" s="9">
        <v>227743</v>
      </c>
      <c r="G5" s="10">
        <f>F5/F3*100</f>
        <v>48.605393176894921</v>
      </c>
      <c r="L5" s="7"/>
      <c r="M5" s="7"/>
    </row>
    <row r="6" spans="1:13" x14ac:dyDescent="0.25">
      <c r="A6" s="8" t="s">
        <v>45</v>
      </c>
      <c r="B6" s="9">
        <v>12745</v>
      </c>
      <c r="C6" s="10">
        <f>(B6*100)/B3</f>
        <v>2.7676799263399738</v>
      </c>
      <c r="D6" s="9">
        <v>17483</v>
      </c>
      <c r="E6" s="10">
        <f>(D6*100)/D3</f>
        <v>3.6294826175954027</v>
      </c>
      <c r="F6" s="9">
        <v>17725</v>
      </c>
      <c r="G6" s="10">
        <f>F6/F3*100</f>
        <v>3.7829070226547579</v>
      </c>
      <c r="L6" s="7"/>
      <c r="M6" s="7"/>
    </row>
    <row r="7" spans="1:13" x14ac:dyDescent="0.25">
      <c r="A7" s="8" t="s">
        <v>46</v>
      </c>
      <c r="B7" s="9">
        <v>2798</v>
      </c>
      <c r="C7" s="10">
        <f>(B7*100)/B3</f>
        <v>0.60760835103171806</v>
      </c>
      <c r="D7" s="9">
        <v>2623</v>
      </c>
      <c r="E7" s="10">
        <f>(D7*100)/D3</f>
        <v>0.54453657301108171</v>
      </c>
      <c r="F7" s="9">
        <v>2513</v>
      </c>
      <c r="G7" s="10">
        <f>F7/F3*100</f>
        <v>0.53632977985508634</v>
      </c>
      <c r="L7" s="7"/>
      <c r="M7" s="7"/>
    </row>
    <row r="8" spans="1:13" x14ac:dyDescent="0.25">
      <c r="A8" s="8" t="s">
        <v>47</v>
      </c>
      <c r="B8" s="9">
        <v>3965</v>
      </c>
      <c r="C8" s="10">
        <f>(B8*100)/B3</f>
        <v>0.86103184840627678</v>
      </c>
      <c r="D8" s="9">
        <v>4121</v>
      </c>
      <c r="E8" s="10">
        <f>(D8*100)/D3</f>
        <v>0.85552238558088745</v>
      </c>
      <c r="F8" s="9">
        <v>4373</v>
      </c>
      <c r="G8" s="10">
        <f>F8/F3*100</f>
        <v>0.9332949173522852</v>
      </c>
      <c r="L8" s="7"/>
      <c r="M8" s="7"/>
    </row>
    <row r="9" spans="1:13" ht="41.25" customHeight="1" x14ac:dyDescent="0.25">
      <c r="A9" s="89" t="s">
        <v>185</v>
      </c>
      <c r="B9" s="89"/>
      <c r="C9" s="89"/>
      <c r="D9" s="89"/>
      <c r="E9" s="89"/>
      <c r="F9" s="89"/>
      <c r="G9" s="89"/>
    </row>
  </sheetData>
  <mergeCells count="2">
    <mergeCell ref="A1:G1"/>
    <mergeCell ref="A9:G9"/>
  </mergeCells>
  <pageMargins left="0.7" right="0.7" top="0.75" bottom="0.75" header="0.51180555555555496" footer="0.51180555555555496"/>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A1:D10"/>
  <sheetViews>
    <sheetView zoomScaleNormal="100" workbookViewId="0">
      <selection sqref="A1:D1"/>
    </sheetView>
  </sheetViews>
  <sheetFormatPr baseColWidth="10" defaultColWidth="10.625" defaultRowHeight="15.75" x14ac:dyDescent="0.25"/>
  <cols>
    <col min="1" max="1" width="49.625" customWidth="1"/>
  </cols>
  <sheetData>
    <row r="1" spans="1:4" x14ac:dyDescent="0.25">
      <c r="A1" s="94" t="s">
        <v>177</v>
      </c>
      <c r="B1" s="94"/>
      <c r="C1" s="94"/>
      <c r="D1" s="94"/>
    </row>
    <row r="2" spans="1:4" x14ac:dyDescent="0.25">
      <c r="A2" s="14"/>
      <c r="B2" s="20">
        <v>2017</v>
      </c>
      <c r="C2" s="20">
        <v>2018</v>
      </c>
      <c r="D2" s="20" t="s">
        <v>168</v>
      </c>
    </row>
    <row r="3" spans="1:4" x14ac:dyDescent="0.25">
      <c r="A3" s="21" t="s">
        <v>178</v>
      </c>
      <c r="B3" s="22">
        <v>3965</v>
      </c>
      <c r="C3" s="22">
        <v>4121</v>
      </c>
      <c r="D3" s="22">
        <v>4373</v>
      </c>
    </row>
    <row r="4" spans="1:4" x14ac:dyDescent="0.25">
      <c r="A4" s="14" t="s">
        <v>179</v>
      </c>
      <c r="B4" s="24">
        <v>52</v>
      </c>
      <c r="C4" s="24">
        <v>56</v>
      </c>
      <c r="D4" s="24">
        <v>125</v>
      </c>
    </row>
    <row r="5" spans="1:4" x14ac:dyDescent="0.25">
      <c r="A5" s="14" t="s">
        <v>180</v>
      </c>
      <c r="B5" s="24">
        <v>279</v>
      </c>
      <c r="C5" s="24">
        <v>637</v>
      </c>
      <c r="D5" s="24">
        <v>653</v>
      </c>
    </row>
    <row r="6" spans="1:4" x14ac:dyDescent="0.25">
      <c r="A6" s="14" t="s">
        <v>181</v>
      </c>
      <c r="B6" s="83"/>
      <c r="C6" s="24">
        <v>234</v>
      </c>
      <c r="D6" s="24">
        <v>421</v>
      </c>
    </row>
    <row r="7" spans="1:4" x14ac:dyDescent="0.25">
      <c r="A7" s="14" t="s">
        <v>182</v>
      </c>
      <c r="B7" s="15">
        <v>3366</v>
      </c>
      <c r="C7" s="15">
        <v>2838</v>
      </c>
      <c r="D7" s="15">
        <v>2816</v>
      </c>
    </row>
    <row r="8" spans="1:4" x14ac:dyDescent="0.25">
      <c r="A8" s="14" t="s">
        <v>183</v>
      </c>
      <c r="B8" s="24">
        <v>247</v>
      </c>
      <c r="C8" s="24">
        <v>350</v>
      </c>
      <c r="D8" s="24">
        <v>351</v>
      </c>
    </row>
    <row r="9" spans="1:4" x14ac:dyDescent="0.25">
      <c r="A9" s="14" t="s">
        <v>184</v>
      </c>
      <c r="B9" s="24">
        <v>21</v>
      </c>
      <c r="C9" s="24">
        <v>6</v>
      </c>
      <c r="D9" s="24">
        <v>7</v>
      </c>
    </row>
    <row r="10" spans="1:4" ht="37.5" customHeight="1" x14ac:dyDescent="0.25">
      <c r="A10" s="108" t="s">
        <v>185</v>
      </c>
      <c r="B10" s="108"/>
      <c r="C10" s="108"/>
      <c r="D10" s="108"/>
    </row>
  </sheetData>
  <mergeCells count="2">
    <mergeCell ref="A1:D1"/>
    <mergeCell ref="A10:D10"/>
  </mergeCells>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J5"/>
  <sheetViews>
    <sheetView zoomScaleNormal="100" workbookViewId="0">
      <selection activeCell="A5" sqref="A5:D6"/>
    </sheetView>
  </sheetViews>
  <sheetFormatPr baseColWidth="10" defaultColWidth="10.875" defaultRowHeight="15.75" x14ac:dyDescent="0.25"/>
  <cols>
    <col min="4" max="4" width="9.5" customWidth="1"/>
    <col min="1023" max="1024" width="8.875" customWidth="1"/>
  </cols>
  <sheetData>
    <row r="1" spans="1:10" ht="30.75" customHeight="1" x14ac:dyDescent="0.25">
      <c r="A1" s="90" t="s">
        <v>48</v>
      </c>
      <c r="B1" s="90"/>
      <c r="C1" s="90"/>
      <c r="D1" s="90"/>
      <c r="E1" s="11"/>
      <c r="F1" s="12"/>
      <c r="G1" s="12"/>
      <c r="H1" s="12"/>
      <c r="J1" s="13"/>
    </row>
    <row r="2" spans="1:10" x14ac:dyDescent="0.25">
      <c r="A2" s="2"/>
      <c r="B2" s="2">
        <v>2017</v>
      </c>
      <c r="C2" s="2">
        <v>2018</v>
      </c>
      <c r="D2" s="2">
        <v>2019</v>
      </c>
      <c r="E2" s="91"/>
      <c r="F2" s="91"/>
      <c r="G2" s="91"/>
      <c r="H2" s="91"/>
    </row>
    <row r="3" spans="1:10" x14ac:dyDescent="0.25">
      <c r="A3" s="14" t="s">
        <v>49</v>
      </c>
      <c r="B3" s="15">
        <v>83901869</v>
      </c>
      <c r="C3" s="15">
        <v>96022342</v>
      </c>
      <c r="D3" s="16">
        <v>108476175</v>
      </c>
      <c r="E3" s="91"/>
      <c r="F3" s="91"/>
      <c r="G3" s="91"/>
      <c r="H3" s="91"/>
    </row>
    <row r="4" spans="1:10" x14ac:dyDescent="0.25">
      <c r="A4" s="14" t="s">
        <v>50</v>
      </c>
      <c r="B4" s="17">
        <v>1629.45</v>
      </c>
      <c r="C4" s="17">
        <v>1974.1</v>
      </c>
      <c r="D4" s="18">
        <v>2065.71</v>
      </c>
      <c r="E4" s="91"/>
      <c r="F4" s="91"/>
      <c r="G4" s="91"/>
      <c r="H4" s="91"/>
    </row>
    <row r="5" spans="1:10" ht="70.5" customHeight="1" x14ac:dyDescent="0.25">
      <c r="A5" s="92" t="s">
        <v>185</v>
      </c>
      <c r="B5" s="92"/>
      <c r="C5" s="92"/>
      <c r="D5" s="92"/>
      <c r="E5" s="91"/>
      <c r="F5" s="91"/>
      <c r="G5" s="91"/>
      <c r="H5" s="91"/>
    </row>
  </sheetData>
  <mergeCells count="6">
    <mergeCell ref="A1:D1"/>
    <mergeCell ref="E2:H2"/>
    <mergeCell ref="E3:H3"/>
    <mergeCell ref="E4:H4"/>
    <mergeCell ref="A5:D5"/>
    <mergeCell ref="E5:H5"/>
  </mergeCells>
  <pageMargins left="0.7" right="0.7" top="0.75" bottom="0.75" header="0.51180555555555496" footer="0.51180555555555496"/>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H12"/>
  <sheetViews>
    <sheetView zoomScaleNormal="100" workbookViewId="0">
      <selection activeCell="A5" sqref="A5:D6"/>
    </sheetView>
  </sheetViews>
  <sheetFormatPr baseColWidth="10" defaultColWidth="10.875" defaultRowHeight="15.75" x14ac:dyDescent="0.25"/>
  <cols>
    <col min="1" max="1" width="108.625" customWidth="1"/>
    <col min="6" max="6" width="11.625" customWidth="1"/>
    <col min="15" max="15" width="11.375" customWidth="1"/>
  </cols>
  <sheetData>
    <row r="1" spans="1:8" ht="15.75" customHeight="1" x14ac:dyDescent="0.25">
      <c r="A1" s="93" t="s">
        <v>51</v>
      </c>
      <c r="B1" s="93"/>
      <c r="C1" s="93"/>
      <c r="D1" s="93"/>
    </row>
    <row r="2" spans="1:8" x14ac:dyDescent="0.25">
      <c r="A2" s="14"/>
      <c r="B2" s="20">
        <v>2017</v>
      </c>
      <c r="C2" s="20">
        <v>2018</v>
      </c>
      <c r="D2" s="20">
        <v>2019</v>
      </c>
    </row>
    <row r="3" spans="1:8" x14ac:dyDescent="0.25">
      <c r="A3" s="21" t="s">
        <v>42</v>
      </c>
      <c r="B3" s="22">
        <v>228984</v>
      </c>
      <c r="C3" s="22">
        <v>230003</v>
      </c>
      <c r="D3" s="22">
        <v>216201</v>
      </c>
      <c r="E3" s="23"/>
      <c r="F3" s="23"/>
      <c r="G3" s="23"/>
      <c r="H3" s="23"/>
    </row>
    <row r="4" spans="1:8" x14ac:dyDescent="0.25">
      <c r="A4" s="14" t="s">
        <v>52</v>
      </c>
      <c r="B4" s="15">
        <v>27940</v>
      </c>
      <c r="C4" s="15">
        <v>29272</v>
      </c>
      <c r="D4" s="15">
        <v>26186</v>
      </c>
      <c r="E4" s="23"/>
      <c r="F4" s="23"/>
    </row>
    <row r="5" spans="1:8" x14ac:dyDescent="0.25">
      <c r="A5" s="14" t="s">
        <v>53</v>
      </c>
      <c r="B5" s="15">
        <v>13526</v>
      </c>
      <c r="C5" s="15">
        <v>13388</v>
      </c>
      <c r="D5" s="15">
        <v>14333</v>
      </c>
      <c r="E5" s="23"/>
      <c r="F5" s="23"/>
    </row>
    <row r="6" spans="1:8" x14ac:dyDescent="0.25">
      <c r="A6" s="14" t="s">
        <v>54</v>
      </c>
      <c r="B6" s="15">
        <v>14287</v>
      </c>
      <c r="C6" s="15">
        <v>15463</v>
      </c>
      <c r="D6" s="15" t="s">
        <v>55</v>
      </c>
      <c r="E6" s="23"/>
      <c r="F6" s="23"/>
    </row>
    <row r="7" spans="1:8" x14ac:dyDescent="0.25">
      <c r="A7" s="14" t="s">
        <v>56</v>
      </c>
      <c r="B7" s="15">
        <v>1220</v>
      </c>
      <c r="C7" s="15" t="s">
        <v>57</v>
      </c>
      <c r="D7" s="24">
        <v>987</v>
      </c>
      <c r="E7" s="23"/>
      <c r="F7" s="23"/>
    </row>
    <row r="8" spans="1:8" x14ac:dyDescent="0.25">
      <c r="A8" s="14" t="s">
        <v>58</v>
      </c>
      <c r="B8" s="15">
        <v>171715</v>
      </c>
      <c r="C8" s="15">
        <v>170960</v>
      </c>
      <c r="D8" s="15">
        <v>174345</v>
      </c>
      <c r="E8" s="23"/>
      <c r="F8" s="23"/>
    </row>
    <row r="9" spans="1:8" x14ac:dyDescent="0.25">
      <c r="A9" s="14" t="s">
        <v>59</v>
      </c>
      <c r="B9" s="24">
        <v>296</v>
      </c>
      <c r="C9" s="24">
        <v>160</v>
      </c>
      <c r="D9" s="24">
        <v>350</v>
      </c>
      <c r="E9" s="23"/>
      <c r="F9" s="23"/>
    </row>
    <row r="10" spans="1:8" s="63" customFormat="1" ht="27.75" customHeight="1" x14ac:dyDescent="0.25">
      <c r="A10" s="92" t="s">
        <v>185</v>
      </c>
      <c r="B10" s="92"/>
      <c r="C10" s="92"/>
      <c r="D10" s="92"/>
    </row>
    <row r="11" spans="1:8" x14ac:dyDescent="0.25">
      <c r="A11" s="25" t="s">
        <v>60</v>
      </c>
    </row>
    <row r="12" spans="1:8" x14ac:dyDescent="0.25">
      <c r="A12" s="25" t="s">
        <v>61</v>
      </c>
    </row>
  </sheetData>
  <mergeCells count="2">
    <mergeCell ref="A1:D1"/>
    <mergeCell ref="A10:D10"/>
  </mergeCells>
  <hyperlinks>
    <hyperlink ref="D6" location="_ftn1" display="[1]sd" xr:uid="{00000000-0004-0000-0300-000000000000}"/>
    <hyperlink ref="C7" location="_ftn2" display="1.042[2]" xr:uid="{00000000-0004-0000-0300-000001000000}"/>
    <hyperlink ref="A11" location="_ftnref1" display="[1] No es disposa d’aquesta informació, ja que el SEPE ha deshabilitat aquesta funció de la seva base de dades en el període 2019. " xr:uid="{00000000-0004-0000-0300-000002000000}"/>
    <hyperlink ref="A12" location="_ftnref2" display="[2] En ser provisionals les dades presentades el 2018, la dada que apareixia per al període 2018 era de 760 persones. En aquesta taula es presenta la dada definitiva de persones que van ser ateses en el servei i que finalment van ser contractades mitjançant programes d’ocupació a les administracions públiques o en llocs de feina subvencionats, que va ser de 1.042 persones. " xr:uid="{00000000-0004-0000-0300-000003000000}"/>
  </hyperlinks>
  <pageMargins left="0.7" right="0.7" top="0.75" bottom="0.75" header="0.51180555555555496" footer="0.51180555555555496"/>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D19"/>
  <sheetViews>
    <sheetView zoomScaleNormal="100" workbookViewId="0">
      <selection activeCell="A5" sqref="A5:D6"/>
    </sheetView>
  </sheetViews>
  <sheetFormatPr baseColWidth="10" defaultColWidth="10.875" defaultRowHeight="15.75" x14ac:dyDescent="0.25"/>
  <cols>
    <col min="1" max="1" width="70.125" customWidth="1"/>
    <col min="5" max="5" width="11.375" customWidth="1"/>
  </cols>
  <sheetData>
    <row r="1" spans="1:4" x14ac:dyDescent="0.25">
      <c r="A1" s="94" t="s">
        <v>62</v>
      </c>
      <c r="B1" s="94"/>
      <c r="C1" s="94"/>
      <c r="D1" s="94"/>
    </row>
    <row r="2" spans="1:4" x14ac:dyDescent="0.25">
      <c r="A2" s="14"/>
      <c r="B2" s="20">
        <v>2017</v>
      </c>
      <c r="C2" s="20">
        <v>2018</v>
      </c>
      <c r="D2" s="20">
        <v>2019</v>
      </c>
    </row>
    <row r="3" spans="1:4" x14ac:dyDescent="0.25">
      <c r="A3" s="21" t="s">
        <v>42</v>
      </c>
      <c r="B3" s="22">
        <v>212002</v>
      </c>
      <c r="C3" s="22">
        <v>227464</v>
      </c>
      <c r="D3" s="22">
        <v>227743</v>
      </c>
    </row>
    <row r="4" spans="1:4" x14ac:dyDescent="0.25">
      <c r="A4" s="27" t="s">
        <v>63</v>
      </c>
      <c r="B4" s="28">
        <v>206706</v>
      </c>
      <c r="C4" s="28">
        <v>221739</v>
      </c>
      <c r="D4" s="28">
        <v>221920</v>
      </c>
    </row>
    <row r="5" spans="1:4" x14ac:dyDescent="0.25">
      <c r="A5" s="29" t="s">
        <v>64</v>
      </c>
      <c r="B5" s="15">
        <v>8360</v>
      </c>
      <c r="C5" s="15">
        <v>12576</v>
      </c>
      <c r="D5" s="15">
        <v>9741</v>
      </c>
    </row>
    <row r="6" spans="1:4" x14ac:dyDescent="0.25">
      <c r="A6" s="29" t="s">
        <v>65</v>
      </c>
      <c r="B6" s="15">
        <v>7670</v>
      </c>
      <c r="C6" s="15">
        <v>6752</v>
      </c>
      <c r="D6" s="15">
        <v>14333</v>
      </c>
    </row>
    <row r="7" spans="1:4" x14ac:dyDescent="0.25">
      <c r="A7" s="29" t="s">
        <v>66</v>
      </c>
      <c r="B7" s="15">
        <v>34921</v>
      </c>
      <c r="C7" s="15">
        <v>42454</v>
      </c>
      <c r="D7" s="15">
        <v>22102</v>
      </c>
    </row>
    <row r="8" spans="1:4" x14ac:dyDescent="0.25">
      <c r="A8" s="29" t="s">
        <v>67</v>
      </c>
      <c r="B8" s="15">
        <v>5294</v>
      </c>
      <c r="C8" s="15">
        <v>9820</v>
      </c>
      <c r="D8" s="15">
        <v>12678</v>
      </c>
    </row>
    <row r="9" spans="1:4" x14ac:dyDescent="0.25">
      <c r="A9" s="29" t="s">
        <v>68</v>
      </c>
      <c r="B9" s="15">
        <v>145918</v>
      </c>
      <c r="C9" s="15">
        <v>144604</v>
      </c>
      <c r="D9" s="15">
        <v>153601</v>
      </c>
    </row>
    <row r="10" spans="1:4" x14ac:dyDescent="0.25">
      <c r="A10" s="29" t="s">
        <v>69</v>
      </c>
      <c r="B10" s="24">
        <v>52</v>
      </c>
      <c r="C10" s="24">
        <v>56</v>
      </c>
      <c r="D10" s="24">
        <v>125</v>
      </c>
    </row>
    <row r="11" spans="1:4" x14ac:dyDescent="0.25">
      <c r="A11" s="29" t="s">
        <v>70</v>
      </c>
      <c r="B11" s="24">
        <v>281</v>
      </c>
      <c r="C11" s="24">
        <v>160</v>
      </c>
      <c r="D11" s="24">
        <v>350</v>
      </c>
    </row>
    <row r="12" spans="1:4" x14ac:dyDescent="0.25">
      <c r="A12" s="29" t="s">
        <v>71</v>
      </c>
      <c r="B12" s="15">
        <v>4210</v>
      </c>
      <c r="C12" s="15">
        <v>3782</v>
      </c>
      <c r="D12" s="15">
        <v>5103</v>
      </c>
    </row>
    <row r="13" spans="1:4" x14ac:dyDescent="0.25">
      <c r="A13" s="29" t="s">
        <v>72</v>
      </c>
      <c r="B13" s="24" t="s">
        <v>73</v>
      </c>
      <c r="C13" s="24">
        <v>530</v>
      </c>
      <c r="D13" s="15">
        <v>1035</v>
      </c>
    </row>
    <row r="14" spans="1:4" x14ac:dyDescent="0.25">
      <c r="A14" s="29" t="s">
        <v>74</v>
      </c>
      <c r="B14" s="24" t="s">
        <v>73</v>
      </c>
      <c r="C14" s="15">
        <v>1005</v>
      </c>
      <c r="D14" s="15">
        <v>2852</v>
      </c>
    </row>
    <row r="15" spans="1:4" x14ac:dyDescent="0.25">
      <c r="A15" s="27" t="s">
        <v>75</v>
      </c>
      <c r="B15" s="28">
        <v>5296</v>
      </c>
      <c r="C15" s="28">
        <v>5725</v>
      </c>
      <c r="D15" s="28">
        <v>5823</v>
      </c>
    </row>
    <row r="16" spans="1:4" x14ac:dyDescent="0.25">
      <c r="A16" s="29" t="s">
        <v>76</v>
      </c>
      <c r="B16" s="15">
        <v>3717</v>
      </c>
      <c r="C16" s="15">
        <v>3473</v>
      </c>
      <c r="D16" s="15">
        <v>3482</v>
      </c>
    </row>
    <row r="17" spans="1:4" x14ac:dyDescent="0.25">
      <c r="A17" s="29" t="s">
        <v>77</v>
      </c>
      <c r="B17" s="15">
        <v>1579</v>
      </c>
      <c r="C17" s="15">
        <v>1009</v>
      </c>
      <c r="D17" s="24">
        <v>974</v>
      </c>
    </row>
    <row r="18" spans="1:4" x14ac:dyDescent="0.25">
      <c r="A18" s="14" t="s">
        <v>78</v>
      </c>
      <c r="B18" s="24" t="s">
        <v>73</v>
      </c>
      <c r="C18" s="15">
        <v>1243</v>
      </c>
      <c r="D18" s="15">
        <v>1367</v>
      </c>
    </row>
    <row r="19" spans="1:4" ht="44.25" customHeight="1" x14ac:dyDescent="0.25">
      <c r="A19" s="95" t="s">
        <v>185</v>
      </c>
      <c r="B19" s="95"/>
      <c r="C19" s="95"/>
      <c r="D19" s="30"/>
    </row>
  </sheetData>
  <mergeCells count="2">
    <mergeCell ref="A1:D1"/>
    <mergeCell ref="A19:C19"/>
  </mergeCells>
  <pageMargins left="0.7" right="0.7" top="0.75" bottom="0.75" header="0.51180555555555496" footer="0.51180555555555496"/>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2:G10"/>
  <sheetViews>
    <sheetView zoomScaleNormal="100" workbookViewId="0"/>
  </sheetViews>
  <sheetFormatPr baseColWidth="10" defaultColWidth="10.875" defaultRowHeight="15.75" x14ac:dyDescent="0.25"/>
  <cols>
    <col min="1" max="1" width="43.625" customWidth="1"/>
    <col min="2" max="3" width="6.875" customWidth="1"/>
    <col min="4" max="4" width="6.125" customWidth="1"/>
    <col min="5" max="6" width="5.875" customWidth="1"/>
    <col min="7" max="7" width="5.125" customWidth="1"/>
  </cols>
  <sheetData>
    <row r="2" spans="1:7" ht="25.5" customHeight="1" x14ac:dyDescent="0.25">
      <c r="A2" s="93" t="s">
        <v>79</v>
      </c>
      <c r="B2" s="93"/>
      <c r="C2" s="93"/>
      <c r="D2" s="93"/>
      <c r="E2" s="93"/>
      <c r="F2" s="93"/>
      <c r="G2" s="93"/>
    </row>
    <row r="3" spans="1:7" x14ac:dyDescent="0.25">
      <c r="A3" s="26"/>
      <c r="B3" s="94">
        <v>2017</v>
      </c>
      <c r="C3" s="94"/>
      <c r="D3" s="94">
        <v>2018</v>
      </c>
      <c r="E3" s="94"/>
      <c r="F3" s="94">
        <v>2019</v>
      </c>
      <c r="G3" s="94"/>
    </row>
    <row r="4" spans="1:7" x14ac:dyDescent="0.25">
      <c r="A4" s="14"/>
      <c r="B4" s="31" t="s">
        <v>42</v>
      </c>
      <c r="C4" s="31" t="s">
        <v>41</v>
      </c>
      <c r="D4" s="31" t="s">
        <v>42</v>
      </c>
      <c r="E4" s="31" t="s">
        <v>41</v>
      </c>
      <c r="F4" s="31" t="s">
        <v>42</v>
      </c>
      <c r="G4" s="31" t="s">
        <v>41</v>
      </c>
    </row>
    <row r="5" spans="1:7" x14ac:dyDescent="0.25">
      <c r="A5" s="14" t="s">
        <v>80</v>
      </c>
      <c r="B5" s="15">
        <v>11732</v>
      </c>
      <c r="C5" s="32">
        <f>(B5*100)/B9</f>
        <v>92.051785013730878</v>
      </c>
      <c r="D5" s="15">
        <v>14868</v>
      </c>
      <c r="E5" s="32">
        <f>(D5*100)/D9</f>
        <v>85.04261282388606</v>
      </c>
      <c r="F5" s="15">
        <v>14969</v>
      </c>
      <c r="G5" s="32">
        <f>(F5*100)/F9</f>
        <v>84.451339915373765</v>
      </c>
    </row>
    <row r="6" spans="1:7" x14ac:dyDescent="0.25">
      <c r="A6" s="14" t="s">
        <v>81</v>
      </c>
      <c r="B6" s="24">
        <v>14</v>
      </c>
      <c r="C6" s="32">
        <f>(B6*100)/B9</f>
        <v>0.10984699882306787</v>
      </c>
      <c r="D6" s="15">
        <v>1330</v>
      </c>
      <c r="E6" s="32">
        <f>(D6*100)/D9</f>
        <v>7.6073900360350057</v>
      </c>
      <c r="F6" s="15">
        <v>1727</v>
      </c>
      <c r="G6" s="32">
        <f>(F6*100)/F9</f>
        <v>9.7433004231311706</v>
      </c>
    </row>
    <row r="7" spans="1:7" x14ac:dyDescent="0.25">
      <c r="A7" s="14" t="s">
        <v>82</v>
      </c>
      <c r="B7" s="24">
        <v>622</v>
      </c>
      <c r="C7" s="32">
        <f>(B7*100)/B9</f>
        <v>4.8803452334248725</v>
      </c>
      <c r="D7" s="15">
        <v>970</v>
      </c>
      <c r="E7" s="32">
        <f>(D7*100)/D9</f>
        <v>5.5482468683864328</v>
      </c>
      <c r="F7" s="15">
        <v>610</v>
      </c>
      <c r="G7" s="32">
        <f>(F7*100)/F9</f>
        <v>3.4414668547249647</v>
      </c>
    </row>
    <row r="8" spans="1:7" x14ac:dyDescent="0.25">
      <c r="A8" s="14" t="s">
        <v>83</v>
      </c>
      <c r="B8" s="24">
        <v>377</v>
      </c>
      <c r="C8" s="32">
        <f>(B8*100)/B9</f>
        <v>2.9580227540211848</v>
      </c>
      <c r="D8" s="15">
        <v>315</v>
      </c>
      <c r="E8" s="32">
        <f>(D8*100)/D9</f>
        <v>1.8017502716925013</v>
      </c>
      <c r="F8" s="15">
        <v>419</v>
      </c>
      <c r="G8" s="32">
        <f>(F8*100)/F9</f>
        <v>2.3638928067700986</v>
      </c>
    </row>
    <row r="9" spans="1:7" x14ac:dyDescent="0.25">
      <c r="A9" s="27" t="s">
        <v>42</v>
      </c>
      <c r="B9" s="22">
        <f>B5+B6+B7+B8</f>
        <v>12745</v>
      </c>
      <c r="C9" s="33">
        <v>100</v>
      </c>
      <c r="D9" s="22">
        <f>D5+D6+D7+D8</f>
        <v>17483</v>
      </c>
      <c r="E9" s="33">
        <v>100</v>
      </c>
      <c r="F9" s="22">
        <f>F5+F6+F7+F8</f>
        <v>17725</v>
      </c>
      <c r="G9" s="33">
        <v>100</v>
      </c>
    </row>
    <row r="10" spans="1:7" ht="39.75" customHeight="1" x14ac:dyDescent="0.25">
      <c r="A10" s="92" t="s">
        <v>185</v>
      </c>
      <c r="B10" s="92"/>
      <c r="C10" s="92"/>
      <c r="D10" s="92"/>
      <c r="E10" s="92"/>
      <c r="F10" s="92"/>
      <c r="G10" s="92"/>
    </row>
  </sheetData>
  <mergeCells count="5">
    <mergeCell ref="A2:G2"/>
    <mergeCell ref="B3:C3"/>
    <mergeCell ref="D3:E3"/>
    <mergeCell ref="F3:G3"/>
    <mergeCell ref="A10:G10"/>
  </mergeCells>
  <pageMargins left="0.7" right="0.7" top="0.75" bottom="0.75" header="0.51180555555555496" footer="0.51180555555555496"/>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2:G12"/>
  <sheetViews>
    <sheetView zoomScaleNormal="100" workbookViewId="0"/>
  </sheetViews>
  <sheetFormatPr baseColWidth="10" defaultColWidth="10.875" defaultRowHeight="15.75" x14ac:dyDescent="0.25"/>
  <cols>
    <col min="1" max="1" width="44" customWidth="1"/>
    <col min="3" max="3" width="14" customWidth="1"/>
  </cols>
  <sheetData>
    <row r="2" spans="1:7" x14ac:dyDescent="0.25">
      <c r="A2" s="94" t="s">
        <v>84</v>
      </c>
      <c r="B2" s="94"/>
      <c r="C2" s="94"/>
      <c r="D2" s="94"/>
      <c r="E2" s="94"/>
      <c r="F2" s="94"/>
      <c r="G2" s="94"/>
    </row>
    <row r="3" spans="1:7" x14ac:dyDescent="0.25">
      <c r="A3" s="34"/>
      <c r="B3" s="94">
        <v>2017</v>
      </c>
      <c r="C3" s="94"/>
      <c r="D3" s="94">
        <v>2018</v>
      </c>
      <c r="E3" s="94"/>
      <c r="F3" s="94">
        <v>2019</v>
      </c>
      <c r="G3" s="94"/>
    </row>
    <row r="4" spans="1:7" x14ac:dyDescent="0.25">
      <c r="A4" s="14"/>
      <c r="B4" s="31" t="s">
        <v>42</v>
      </c>
      <c r="C4" s="31" t="s">
        <v>41</v>
      </c>
      <c r="D4" s="31" t="s">
        <v>42</v>
      </c>
      <c r="E4" s="31" t="s">
        <v>41</v>
      </c>
      <c r="F4" s="31" t="s">
        <v>42</v>
      </c>
      <c r="G4" s="31" t="s">
        <v>41</v>
      </c>
    </row>
    <row r="5" spans="1:7" x14ac:dyDescent="0.25">
      <c r="A5" s="29" t="s">
        <v>85</v>
      </c>
      <c r="B5" s="35">
        <v>7620</v>
      </c>
      <c r="C5" s="10">
        <v>64.950562563927704</v>
      </c>
      <c r="D5" s="15">
        <v>7888</v>
      </c>
      <c r="E5" s="10">
        <v>53.0535377993005</v>
      </c>
      <c r="F5" s="15">
        <v>7709</v>
      </c>
      <c r="G5" s="10">
        <v>51.4997661834458</v>
      </c>
    </row>
    <row r="6" spans="1:7" x14ac:dyDescent="0.25">
      <c r="A6" s="29" t="s">
        <v>86</v>
      </c>
      <c r="B6" s="35">
        <v>734</v>
      </c>
      <c r="C6" s="10">
        <v>6.2563927719059</v>
      </c>
      <c r="D6" s="15">
        <v>1220</v>
      </c>
      <c r="E6" s="10">
        <v>8.2055421038471898</v>
      </c>
      <c r="F6" s="15">
        <v>1028</v>
      </c>
      <c r="G6" s="10">
        <v>6.8675262208564396</v>
      </c>
    </row>
    <row r="7" spans="1:7" x14ac:dyDescent="0.25">
      <c r="A7" s="29" t="s">
        <v>87</v>
      </c>
      <c r="B7" s="35">
        <v>1575</v>
      </c>
      <c r="C7" s="10">
        <v>13.424821002386601</v>
      </c>
      <c r="D7" s="15">
        <v>1489</v>
      </c>
      <c r="E7" s="10">
        <v>10.014796879203701</v>
      </c>
      <c r="F7" s="15">
        <v>1702</v>
      </c>
      <c r="G7" s="10">
        <v>11.3701650076825</v>
      </c>
    </row>
    <row r="8" spans="1:7" x14ac:dyDescent="0.25">
      <c r="A8" s="29" t="s">
        <v>88</v>
      </c>
      <c r="B8" s="36">
        <v>1270</v>
      </c>
      <c r="C8" s="10">
        <v>10.8250937606546</v>
      </c>
      <c r="D8" s="15">
        <v>1646</v>
      </c>
      <c r="E8" s="10">
        <v>11.0707559860102</v>
      </c>
      <c r="F8" s="15">
        <v>1803</v>
      </c>
      <c r="G8" s="10">
        <v>12.0448927784087</v>
      </c>
    </row>
    <row r="9" spans="1:7" x14ac:dyDescent="0.25">
      <c r="A9" s="29" t="s">
        <v>89</v>
      </c>
      <c r="B9" s="36">
        <v>0</v>
      </c>
      <c r="C9" s="37">
        <v>0</v>
      </c>
      <c r="D9" s="38">
        <v>0</v>
      </c>
      <c r="E9" s="37">
        <v>0</v>
      </c>
      <c r="F9" s="38">
        <v>102</v>
      </c>
      <c r="G9" s="10">
        <v>0.68140824370365405</v>
      </c>
    </row>
    <row r="10" spans="1:7" x14ac:dyDescent="0.25">
      <c r="A10" s="14" t="s">
        <v>90</v>
      </c>
      <c r="B10" s="36">
        <v>533</v>
      </c>
      <c r="C10" s="10">
        <v>4.5431299011251296</v>
      </c>
      <c r="D10" s="15">
        <v>2625</v>
      </c>
      <c r="E10" s="10">
        <v>17.655367231638401</v>
      </c>
      <c r="F10" s="15">
        <v>2625</v>
      </c>
      <c r="G10" s="10">
        <v>17.536241565902898</v>
      </c>
    </row>
    <row r="11" spans="1:7" x14ac:dyDescent="0.25">
      <c r="A11" s="14" t="s">
        <v>42</v>
      </c>
      <c r="B11" s="28">
        <v>11732</v>
      </c>
      <c r="C11" s="39">
        <v>100</v>
      </c>
      <c r="D11" s="28">
        <v>14868</v>
      </c>
      <c r="E11" s="39">
        <v>100</v>
      </c>
      <c r="F11" s="28">
        <v>14969</v>
      </c>
      <c r="G11" s="39">
        <v>100</v>
      </c>
    </row>
    <row r="12" spans="1:7" ht="31.5" customHeight="1" x14ac:dyDescent="0.25">
      <c r="A12" s="19" t="s">
        <v>185</v>
      </c>
      <c r="B12" s="40"/>
      <c r="C12" s="40"/>
      <c r="D12" s="40"/>
      <c r="E12" s="40"/>
      <c r="F12" s="41"/>
      <c r="G12" s="41"/>
    </row>
  </sheetData>
  <mergeCells count="4">
    <mergeCell ref="A2:G2"/>
    <mergeCell ref="B3:C3"/>
    <mergeCell ref="D3:E3"/>
    <mergeCell ref="F3:G3"/>
  </mergeCells>
  <pageMargins left="0.7" right="0.7" top="0.75" bottom="0.75" header="0.51180555555555496" footer="0.51180555555555496"/>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4:G26"/>
  <sheetViews>
    <sheetView topLeftCell="A10" zoomScaleNormal="100" workbookViewId="0">
      <selection activeCell="A5" sqref="A5:D6"/>
    </sheetView>
  </sheetViews>
  <sheetFormatPr baseColWidth="10" defaultColWidth="10.875" defaultRowHeight="15.75" x14ac:dyDescent="0.25"/>
  <cols>
    <col min="1" max="1" width="26.875" customWidth="1"/>
  </cols>
  <sheetData>
    <row r="4" spans="1:7" ht="22.5" customHeight="1" x14ac:dyDescent="0.25">
      <c r="A4" s="93" t="s">
        <v>91</v>
      </c>
      <c r="B4" s="93"/>
      <c r="C4" s="93"/>
      <c r="D4" s="93"/>
      <c r="E4" s="93"/>
      <c r="F4" s="93"/>
      <c r="G4" s="93"/>
    </row>
    <row r="5" spans="1:7" x14ac:dyDescent="0.25">
      <c r="A5" s="42" t="s">
        <v>92</v>
      </c>
      <c r="B5" s="43" t="s">
        <v>93</v>
      </c>
      <c r="C5" s="43" t="s">
        <v>94</v>
      </c>
      <c r="D5" s="43" t="s">
        <v>42</v>
      </c>
      <c r="E5" s="43" t="s">
        <v>95</v>
      </c>
      <c r="F5" s="43" t="s">
        <v>96</v>
      </c>
      <c r="G5" s="43" t="s">
        <v>97</v>
      </c>
    </row>
    <row r="6" spans="1:7" x14ac:dyDescent="0.25">
      <c r="A6" s="29" t="s">
        <v>98</v>
      </c>
      <c r="B6" s="44">
        <v>193</v>
      </c>
      <c r="C6" s="44">
        <v>254</v>
      </c>
      <c r="D6" s="44">
        <v>447</v>
      </c>
      <c r="E6" s="45">
        <f>(D6*100)/D25</f>
        <v>5.798417434167856</v>
      </c>
      <c r="F6" s="45">
        <v>43.1767337807606</v>
      </c>
      <c r="G6" s="45">
        <v>56.8232662192394</v>
      </c>
    </row>
    <row r="7" spans="1:7" x14ac:dyDescent="0.25">
      <c r="A7" s="29" t="s">
        <v>99</v>
      </c>
      <c r="B7" s="44">
        <v>621</v>
      </c>
      <c r="C7" s="44">
        <v>142</v>
      </c>
      <c r="D7" s="44">
        <v>763</v>
      </c>
      <c r="E7" s="45">
        <f>(D7*100)/D25</f>
        <v>9.8975223764431188</v>
      </c>
      <c r="F7" s="45">
        <v>81.389252948885996</v>
      </c>
      <c r="G7" s="45">
        <v>18.610747051114</v>
      </c>
    </row>
    <row r="8" spans="1:7" x14ac:dyDescent="0.25">
      <c r="A8" s="29" t="s">
        <v>100</v>
      </c>
      <c r="B8" s="44">
        <v>106</v>
      </c>
      <c r="C8" s="44">
        <v>206</v>
      </c>
      <c r="D8" s="44">
        <v>312</v>
      </c>
      <c r="E8" s="45">
        <f>(D8*100)/D25</f>
        <v>4.0472175379426645</v>
      </c>
      <c r="F8" s="45">
        <v>33.974358974358999</v>
      </c>
      <c r="G8" s="45">
        <v>66.025641025640994</v>
      </c>
    </row>
    <row r="9" spans="1:7" x14ac:dyDescent="0.25">
      <c r="A9" s="29" t="s">
        <v>101</v>
      </c>
      <c r="B9" s="44">
        <v>20</v>
      </c>
      <c r="C9" s="44">
        <v>22</v>
      </c>
      <c r="D9" s="44">
        <v>42</v>
      </c>
      <c r="E9" s="45">
        <f>(D9*100)/D25</f>
        <v>0.54481774549228179</v>
      </c>
      <c r="F9" s="45">
        <v>47.619047619047599</v>
      </c>
      <c r="G9" s="45">
        <v>52.380952380952401</v>
      </c>
    </row>
    <row r="10" spans="1:7" x14ac:dyDescent="0.25">
      <c r="A10" s="29" t="s">
        <v>102</v>
      </c>
      <c r="B10" s="44">
        <v>78</v>
      </c>
      <c r="C10" s="44">
        <v>130</v>
      </c>
      <c r="D10" s="44">
        <v>208</v>
      </c>
      <c r="E10" s="45">
        <f>(D10*100)/D25</f>
        <v>2.6981450252951098</v>
      </c>
      <c r="F10" s="45">
        <v>37.5</v>
      </c>
      <c r="G10" s="45">
        <v>62.5</v>
      </c>
    </row>
    <row r="11" spans="1:7" x14ac:dyDescent="0.25">
      <c r="A11" s="29" t="s">
        <v>103</v>
      </c>
      <c r="B11" s="44">
        <v>1</v>
      </c>
      <c r="C11" s="44">
        <v>190</v>
      </c>
      <c r="D11" s="44">
        <v>191</v>
      </c>
      <c r="E11" s="45">
        <f>(D11*100)/D25</f>
        <v>2.477623556881567</v>
      </c>
      <c r="F11" s="45">
        <v>0.52356020942408399</v>
      </c>
      <c r="G11" s="45">
        <v>99.476439790575895</v>
      </c>
    </row>
    <row r="12" spans="1:7" x14ac:dyDescent="0.25">
      <c r="A12" s="29" t="s">
        <v>104</v>
      </c>
      <c r="B12" s="44">
        <v>21</v>
      </c>
      <c r="C12" s="44">
        <v>274</v>
      </c>
      <c r="D12" s="44">
        <v>295</v>
      </c>
      <c r="E12" s="45">
        <f>(D12*100)/D25</f>
        <v>3.8266960695291217</v>
      </c>
      <c r="F12" s="45">
        <v>7.1186440677966099</v>
      </c>
      <c r="G12" s="45">
        <v>92.881355932203405</v>
      </c>
    </row>
    <row r="13" spans="1:7" x14ac:dyDescent="0.25">
      <c r="A13" s="29" t="s">
        <v>105</v>
      </c>
      <c r="B13" s="44">
        <v>1</v>
      </c>
      <c r="C13" s="44">
        <v>74</v>
      </c>
      <c r="D13" s="44">
        <v>75</v>
      </c>
      <c r="E13" s="45">
        <f>(D13*100)/D25</f>
        <v>0.97288883123621739</v>
      </c>
      <c r="F13" s="45">
        <v>1.3333333333333299</v>
      </c>
      <c r="G13" s="45">
        <v>98.6666666666667</v>
      </c>
    </row>
    <row r="14" spans="1:7" x14ac:dyDescent="0.25">
      <c r="A14" s="29" t="s">
        <v>106</v>
      </c>
      <c r="B14" s="44">
        <v>40</v>
      </c>
      <c r="C14" s="44">
        <v>16</v>
      </c>
      <c r="D14" s="44">
        <v>56</v>
      </c>
      <c r="E14" s="45">
        <f>(D14*100)/D25</f>
        <v>0.72642366065637565</v>
      </c>
      <c r="F14" s="45">
        <v>71.428571428571402</v>
      </c>
      <c r="G14" s="45">
        <v>28.571428571428601</v>
      </c>
    </row>
    <row r="15" spans="1:7" x14ac:dyDescent="0.25">
      <c r="A15" s="29" t="s">
        <v>107</v>
      </c>
      <c r="B15" s="44">
        <v>835</v>
      </c>
      <c r="C15" s="44">
        <v>563</v>
      </c>
      <c r="D15" s="44">
        <v>1398</v>
      </c>
      <c r="E15" s="45">
        <f>(D15*100)/D25</f>
        <v>18.134647814243092</v>
      </c>
      <c r="F15" s="45">
        <v>59.7281831187411</v>
      </c>
      <c r="G15" s="45">
        <v>40.2718168812589</v>
      </c>
    </row>
    <row r="16" spans="1:7" x14ac:dyDescent="0.25">
      <c r="A16" s="29" t="s">
        <v>108</v>
      </c>
      <c r="B16" s="44">
        <v>25</v>
      </c>
      <c r="C16" s="44">
        <v>14</v>
      </c>
      <c r="D16" s="44">
        <v>39</v>
      </c>
      <c r="E16" s="45">
        <f>(D16*100)/D25</f>
        <v>0.50590219224283306</v>
      </c>
      <c r="F16" s="45">
        <v>64.102564102564102</v>
      </c>
      <c r="G16" s="45">
        <v>35.897435897435898</v>
      </c>
    </row>
    <row r="17" spans="1:7" x14ac:dyDescent="0.25">
      <c r="A17" s="29" t="s">
        <v>109</v>
      </c>
      <c r="B17" s="44">
        <v>413</v>
      </c>
      <c r="C17" s="44">
        <v>55</v>
      </c>
      <c r="D17" s="44">
        <v>468</v>
      </c>
      <c r="E17" s="45">
        <f>(D17*100)/D25</f>
        <v>6.0708263069139967</v>
      </c>
      <c r="F17" s="45">
        <v>88.247863247863293</v>
      </c>
      <c r="G17" s="45">
        <v>11.752136752136799</v>
      </c>
    </row>
    <row r="18" spans="1:7" x14ac:dyDescent="0.25">
      <c r="A18" s="29" t="s">
        <v>110</v>
      </c>
      <c r="B18" s="44">
        <v>116</v>
      </c>
      <c r="C18" s="44">
        <v>252</v>
      </c>
      <c r="D18" s="44">
        <v>368</v>
      </c>
      <c r="E18" s="45">
        <f>(D18*100)/D25</f>
        <v>4.7736411985990399</v>
      </c>
      <c r="F18" s="45">
        <v>31.521739130434799</v>
      </c>
      <c r="G18" s="45">
        <v>68.478260869565204</v>
      </c>
    </row>
    <row r="19" spans="1:7" x14ac:dyDescent="0.25">
      <c r="A19" s="29" t="s">
        <v>111</v>
      </c>
      <c r="B19" s="44">
        <v>4</v>
      </c>
      <c r="C19" s="44">
        <v>133</v>
      </c>
      <c r="D19" s="44">
        <v>137</v>
      </c>
      <c r="E19" s="45">
        <f>(D19*100)/D25</f>
        <v>1.7771435983914905</v>
      </c>
      <c r="F19" s="45">
        <v>2.9197080291970798</v>
      </c>
      <c r="G19" s="45">
        <v>97.080291970802904</v>
      </c>
    </row>
    <row r="20" spans="1:7" x14ac:dyDescent="0.25">
      <c r="A20" s="29" t="s">
        <v>112</v>
      </c>
      <c r="B20" s="44">
        <v>53</v>
      </c>
      <c r="C20" s="44">
        <v>213</v>
      </c>
      <c r="D20" s="44">
        <v>266</v>
      </c>
      <c r="E20" s="45">
        <f>(D20*100)/D25</f>
        <v>3.4505123881177844</v>
      </c>
      <c r="F20" s="45">
        <v>19.924812030075199</v>
      </c>
      <c r="G20" s="45">
        <v>80.075187969924798</v>
      </c>
    </row>
    <row r="21" spans="1:7" x14ac:dyDescent="0.25">
      <c r="A21" s="29" t="s">
        <v>113</v>
      </c>
      <c r="B21" s="44">
        <v>44</v>
      </c>
      <c r="C21" s="44">
        <v>78</v>
      </c>
      <c r="D21" s="44">
        <v>122</v>
      </c>
      <c r="E21" s="45">
        <f>(D21*100)/D25</f>
        <v>1.5825658321442471</v>
      </c>
      <c r="F21" s="45">
        <v>36.065573770491802</v>
      </c>
      <c r="G21" s="45">
        <v>63.934426229508198</v>
      </c>
    </row>
    <row r="22" spans="1:7" x14ac:dyDescent="0.25">
      <c r="A22" s="29" t="s">
        <v>114</v>
      </c>
      <c r="B22" s="44">
        <v>169</v>
      </c>
      <c r="C22" s="44">
        <v>296</v>
      </c>
      <c r="D22" s="44">
        <v>465</v>
      </c>
      <c r="E22" s="45">
        <f>(D22*100)/D25</f>
        <v>6.0319107536645475</v>
      </c>
      <c r="F22" s="45">
        <v>36.344086021505397</v>
      </c>
      <c r="G22" s="45">
        <v>63.655913978494603</v>
      </c>
    </row>
    <row r="23" spans="1:7" x14ac:dyDescent="0.25">
      <c r="A23" s="29" t="s">
        <v>115</v>
      </c>
      <c r="B23" s="44">
        <v>1450</v>
      </c>
      <c r="C23" s="44">
        <v>570</v>
      </c>
      <c r="D23" s="44">
        <v>2020</v>
      </c>
      <c r="E23" s="45">
        <f>(D23*100)/D25</f>
        <v>26.203139187962122</v>
      </c>
      <c r="F23" s="45">
        <v>71.782178217821794</v>
      </c>
      <c r="G23" s="45">
        <v>28.217821782178198</v>
      </c>
    </row>
    <row r="24" spans="1:7" x14ac:dyDescent="0.25">
      <c r="A24" s="29" t="s">
        <v>116</v>
      </c>
      <c r="B24" s="44">
        <v>2</v>
      </c>
      <c r="C24" s="44">
        <v>35</v>
      </c>
      <c r="D24" s="44">
        <v>37</v>
      </c>
      <c r="E24" s="45">
        <f>(D24*100)/D25</f>
        <v>0.47995849007653391</v>
      </c>
      <c r="F24" s="45">
        <v>5.4054054054054097</v>
      </c>
      <c r="G24" s="45">
        <v>94.594594594594597</v>
      </c>
    </row>
    <row r="25" spans="1:7" x14ac:dyDescent="0.25">
      <c r="A25" s="46" t="s">
        <v>117</v>
      </c>
      <c r="B25" s="47">
        <v>4192</v>
      </c>
      <c r="C25" s="47">
        <v>3517</v>
      </c>
      <c r="D25" s="47">
        <v>7709</v>
      </c>
      <c r="E25" s="48">
        <f>E6+E7+E8+E9+E10+E11+E12+E13+E14+E15+E17+E16+E18+E19+E20+E21+E22+E23+E24</f>
        <v>100</v>
      </c>
      <c r="F25" s="49">
        <v>54.377999740562998</v>
      </c>
      <c r="G25" s="49">
        <v>45.622000259437002</v>
      </c>
    </row>
    <row r="26" spans="1:7" ht="42" customHeight="1" x14ac:dyDescent="0.25">
      <c r="A26" s="84" t="s">
        <v>185</v>
      </c>
    </row>
  </sheetData>
  <mergeCells count="1">
    <mergeCell ref="A4:G4"/>
  </mergeCells>
  <pageMargins left="0.7" right="0.7" top="0.75" bottom="0.75" header="0.51180555555555496" footer="0.51180555555555496"/>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O20"/>
  <sheetViews>
    <sheetView zoomScaleNormal="100" workbookViewId="0">
      <selection sqref="A1:O1"/>
    </sheetView>
  </sheetViews>
  <sheetFormatPr baseColWidth="10" defaultColWidth="10.875" defaultRowHeight="15.75" x14ac:dyDescent="0.25"/>
  <cols>
    <col min="2" max="2" width="5.625" customWidth="1"/>
    <col min="3" max="3" width="8.5" customWidth="1"/>
    <col min="4" max="4" width="2.625" customWidth="1"/>
    <col min="5" max="5" width="4.625" customWidth="1"/>
    <col min="6" max="6" width="3.5" customWidth="1"/>
    <col min="7" max="7" width="4.375" customWidth="1"/>
    <col min="8" max="8" width="3.5" customWidth="1"/>
    <col min="9" max="9" width="5.625" customWidth="1"/>
    <col min="10" max="10" width="8.5" customWidth="1"/>
    <col min="11" max="11" width="4.875" customWidth="1"/>
    <col min="12" max="12" width="6.875" customWidth="1"/>
    <col min="13" max="13" width="6" customWidth="1"/>
    <col min="14" max="14" width="7.5" customWidth="1"/>
    <col min="15" max="15" width="11.125" customWidth="1"/>
  </cols>
  <sheetData>
    <row r="1" spans="1:15" ht="27" customHeight="1" x14ac:dyDescent="0.25">
      <c r="A1" s="93" t="s">
        <v>118</v>
      </c>
      <c r="B1" s="93"/>
      <c r="C1" s="93"/>
      <c r="D1" s="93"/>
      <c r="E1" s="93"/>
      <c r="F1" s="93"/>
      <c r="G1" s="93"/>
      <c r="H1" s="93"/>
      <c r="I1" s="93"/>
      <c r="J1" s="93"/>
      <c r="K1" s="93"/>
      <c r="L1" s="93"/>
      <c r="M1" s="93"/>
      <c r="N1" s="93"/>
      <c r="O1" s="93"/>
    </row>
    <row r="2" spans="1:15" x14ac:dyDescent="0.25">
      <c r="A2" s="50"/>
      <c r="B2" s="96">
        <v>2018</v>
      </c>
      <c r="C2" s="96"/>
      <c r="D2" s="96"/>
      <c r="E2" s="96"/>
      <c r="F2" s="96"/>
      <c r="G2" s="96"/>
      <c r="H2" s="96"/>
      <c r="I2" s="96">
        <v>2019</v>
      </c>
      <c r="J2" s="96"/>
      <c r="K2" s="96"/>
      <c r="L2" s="96"/>
      <c r="M2" s="96"/>
      <c r="N2" s="96"/>
      <c r="O2" s="96"/>
    </row>
    <row r="3" spans="1:15" x14ac:dyDescent="0.25">
      <c r="A3" s="51" t="s">
        <v>119</v>
      </c>
      <c r="B3" s="51" t="s">
        <v>120</v>
      </c>
      <c r="C3" s="51" t="s">
        <v>121</v>
      </c>
      <c r="D3" s="51" t="s">
        <v>41</v>
      </c>
      <c r="E3" s="51" t="s">
        <v>122</v>
      </c>
      <c r="F3" s="51" t="s">
        <v>41</v>
      </c>
      <c r="G3" s="51" t="s">
        <v>123</v>
      </c>
      <c r="H3" s="51" t="s">
        <v>41</v>
      </c>
      <c r="I3" s="51" t="s">
        <v>124</v>
      </c>
      <c r="J3" s="51" t="s">
        <v>121</v>
      </c>
      <c r="K3" s="51" t="s">
        <v>41</v>
      </c>
      <c r="L3" s="51" t="s">
        <v>122</v>
      </c>
      <c r="M3" s="51" t="s">
        <v>41</v>
      </c>
      <c r="N3" s="51" t="s">
        <v>123</v>
      </c>
      <c r="O3" s="51" t="s">
        <v>41</v>
      </c>
    </row>
    <row r="4" spans="1:15" x14ac:dyDescent="0.25">
      <c r="A4" s="14" t="s">
        <v>125</v>
      </c>
      <c r="B4" s="24">
        <v>3</v>
      </c>
      <c r="C4" s="24">
        <v>650</v>
      </c>
      <c r="D4" s="24">
        <v>9.8000000000000007</v>
      </c>
      <c r="E4" s="24">
        <v>336</v>
      </c>
      <c r="F4" s="24">
        <v>9.6999999999999993</v>
      </c>
      <c r="G4" s="24">
        <v>314</v>
      </c>
      <c r="H4" s="24">
        <v>9.8000000000000007</v>
      </c>
      <c r="I4" s="24">
        <v>3</v>
      </c>
      <c r="J4" s="15">
        <v>1887</v>
      </c>
      <c r="K4" s="24">
        <v>24.5</v>
      </c>
      <c r="L4" s="24">
        <v>839</v>
      </c>
      <c r="M4" s="24">
        <v>23.9</v>
      </c>
      <c r="N4" s="15">
        <v>1048</v>
      </c>
      <c r="O4" s="32">
        <v>25</v>
      </c>
    </row>
    <row r="5" spans="1:15" x14ac:dyDescent="0.25">
      <c r="A5" s="14" t="s">
        <v>126</v>
      </c>
      <c r="B5" s="24">
        <v>6</v>
      </c>
      <c r="C5" s="15">
        <v>3319</v>
      </c>
      <c r="D5" s="24">
        <v>50</v>
      </c>
      <c r="E5" s="24">
        <v>907</v>
      </c>
      <c r="F5" s="24">
        <v>26.2</v>
      </c>
      <c r="G5" s="15">
        <v>2412</v>
      </c>
      <c r="H5" s="24">
        <v>75.400000000000006</v>
      </c>
      <c r="I5" s="24">
        <v>5</v>
      </c>
      <c r="J5" s="15">
        <v>3346</v>
      </c>
      <c r="K5" s="24">
        <v>43.4</v>
      </c>
      <c r="L5" s="24">
        <v>797</v>
      </c>
      <c r="M5" s="24">
        <v>22.7</v>
      </c>
      <c r="N5" s="15">
        <v>2549</v>
      </c>
      <c r="O5" s="24">
        <v>60.8</v>
      </c>
    </row>
    <row r="6" spans="1:15" x14ac:dyDescent="0.25">
      <c r="A6" s="14" t="s">
        <v>127</v>
      </c>
      <c r="B6" s="24">
        <v>10</v>
      </c>
      <c r="C6" s="15">
        <v>2690</v>
      </c>
      <c r="D6" s="24">
        <v>40</v>
      </c>
      <c r="E6" s="15">
        <v>2218</v>
      </c>
      <c r="F6" s="24">
        <v>64.099999999999994</v>
      </c>
      <c r="G6" s="24">
        <v>472</v>
      </c>
      <c r="H6" s="24">
        <v>14.8</v>
      </c>
      <c r="I6" s="24">
        <v>11</v>
      </c>
      <c r="J6" s="24">
        <v>2476</v>
      </c>
      <c r="K6" s="24">
        <v>32.1</v>
      </c>
      <c r="L6" s="24">
        <v>1881</v>
      </c>
      <c r="M6" s="24">
        <v>53.5</v>
      </c>
      <c r="N6" s="24">
        <v>595</v>
      </c>
      <c r="O6" s="24">
        <v>14.2</v>
      </c>
    </row>
    <row r="7" spans="1:15" x14ac:dyDescent="0.25">
      <c r="A7" s="52" t="s">
        <v>42</v>
      </c>
      <c r="B7" s="53" t="s">
        <v>128</v>
      </c>
      <c r="C7" s="28">
        <v>6659</v>
      </c>
      <c r="D7" s="53">
        <v>100</v>
      </c>
      <c r="E7" s="28">
        <v>3461</v>
      </c>
      <c r="F7" s="53">
        <v>100</v>
      </c>
      <c r="G7" s="28">
        <v>3198</v>
      </c>
      <c r="H7" s="53">
        <v>100</v>
      </c>
      <c r="I7" s="53">
        <v>19</v>
      </c>
      <c r="J7" s="28">
        <v>7709</v>
      </c>
      <c r="K7" s="53">
        <v>100</v>
      </c>
      <c r="L7" s="53">
        <v>3517</v>
      </c>
      <c r="M7" s="53">
        <v>100</v>
      </c>
      <c r="N7" s="28">
        <v>4192</v>
      </c>
      <c r="O7" s="53">
        <v>100</v>
      </c>
    </row>
    <row r="8" spans="1:15" ht="36" customHeight="1" x14ac:dyDescent="0.25">
      <c r="A8" s="97" t="s">
        <v>185</v>
      </c>
      <c r="B8" s="97"/>
      <c r="C8" s="97"/>
      <c r="D8" s="97"/>
      <c r="E8" s="97"/>
      <c r="F8" s="97"/>
      <c r="G8" s="97"/>
      <c r="H8" s="97"/>
      <c r="I8" s="97"/>
      <c r="J8" s="97"/>
      <c r="K8" s="97"/>
      <c r="L8" s="97"/>
      <c r="M8" s="97"/>
      <c r="N8" s="97"/>
      <c r="O8" s="97"/>
    </row>
    <row r="20" spans="1:15" x14ac:dyDescent="0.25">
      <c r="A20" s="98"/>
      <c r="B20" s="98"/>
      <c r="C20" s="98"/>
      <c r="D20" s="98"/>
      <c r="E20" s="98"/>
      <c r="F20" s="98"/>
      <c r="G20" s="98"/>
      <c r="H20" s="98"/>
      <c r="I20" s="98"/>
      <c r="J20" s="98"/>
      <c r="K20" s="98"/>
      <c r="L20" s="98"/>
      <c r="M20" s="98"/>
      <c r="N20" s="98"/>
      <c r="O20" s="98"/>
    </row>
  </sheetData>
  <mergeCells count="5">
    <mergeCell ref="A1:O1"/>
    <mergeCell ref="B2:H2"/>
    <mergeCell ref="I2:O2"/>
    <mergeCell ref="A8:O8"/>
    <mergeCell ref="A20:O20"/>
  </mergeCells>
  <pageMargins left="0.7" right="0.7" top="0.75" bottom="0.75" header="0.51180555555555496" footer="0.51180555555555496"/>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10</TotalTime>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2</vt:i4>
      </vt:variant>
    </vt:vector>
  </HeadingPairs>
  <TitlesOfParts>
    <vt:vector size="22" baseType="lpstr">
      <vt:lpstr>Índex de taules i requadres</vt:lpstr>
      <vt:lpstr>Q1</vt:lpstr>
      <vt:lpstr>Q2</vt:lpstr>
      <vt:lpstr>Q3</vt:lpstr>
      <vt:lpstr>Q4</vt:lpstr>
      <vt:lpstr>Q5</vt:lpstr>
      <vt:lpstr>Q6</vt:lpstr>
      <vt:lpstr>Q7</vt:lpstr>
      <vt:lpstr>Q8</vt:lpstr>
      <vt:lpstr>Q9</vt:lpstr>
      <vt:lpstr>Q10</vt:lpstr>
      <vt:lpstr>Q11</vt:lpstr>
      <vt:lpstr>Q12</vt:lpstr>
      <vt:lpstr>Q13</vt:lpstr>
      <vt:lpstr>Q14</vt:lpstr>
      <vt:lpstr>Q15</vt:lpstr>
      <vt:lpstr>Q16</vt:lpstr>
      <vt:lpstr>Q17</vt:lpstr>
      <vt:lpstr>Q18</vt:lpstr>
      <vt:lpstr>Q19</vt:lpstr>
      <vt:lpstr>'Q3'!_ftn2</vt:lpstr>
      <vt:lpstr>'Q3'!_ftnref2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dc:description/>
  <cp:lastModifiedBy>Maria Lourdes Calero Martínez</cp:lastModifiedBy>
  <cp:revision>3</cp:revision>
  <dcterms:created xsi:type="dcterms:W3CDTF">2020-05-27T09:38:36Z</dcterms:created>
  <dcterms:modified xsi:type="dcterms:W3CDTF">2021-11-04T13:47:30Z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LinksUpToDate">
    <vt:bool>false</vt:bool>
  </property>
  <property fmtid="{D5CDD505-2E9C-101B-9397-08002B2CF9AE}" pid="4" name="ScaleCrop">
    <vt:bool>false</vt:bool>
  </property>
  <property fmtid="{D5CDD505-2E9C-101B-9397-08002B2CF9AE}" pid="5" name="ShareDoc">
    <vt:bool>false</vt:bool>
  </property>
</Properties>
</file>