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escrit\requadre2\"/>
    </mc:Choice>
  </mc:AlternateContent>
  <xr:revisionPtr revIDLastSave="0" documentId="13_ncr:1_{FB1B4257-BCDE-4E1F-B90F-38767EB2A6CA}" xr6:coauthVersionLast="38" xr6:coauthVersionMax="38" xr10:uidLastSave="{00000000-0000-0000-0000-000000000000}"/>
  <bookViews>
    <workbookView xWindow="0" yWindow="0" windowWidth="17520" windowHeight="9525" tabRatio="500" activeTab="7" xr2:uid="{00000000-000D-0000-FFFF-FFFF00000000}"/>
  </bookViews>
  <sheets>
    <sheet name="Índex de quadres i gràfics" sheetId="13" r:id="rId1"/>
    <sheet name="Q1" sheetId="1" r:id="rId2"/>
    <sheet name="Q2-Q3" sheetId="2" r:id="rId3"/>
    <sheet name="Q4-Q5" sheetId="3" r:id="rId4"/>
    <sheet name="Q6-Q10" sheetId="4" r:id="rId5"/>
    <sheet name="Q11-Q12" sheetId="5" r:id="rId6"/>
    <sheet name="Q13" sheetId="6" r:id="rId7"/>
    <sheet name="Q14" sheetId="7" r:id="rId8"/>
  </sheets>
  <definedNames>
    <definedName name="_xlnm.Print_Area" localSheetId="2">'Q2-Q3'!$A$3:$K$30</definedName>
    <definedName name="_xlnm.Print_Area" localSheetId="3">'Q4-Q5'!$A$1</definedName>
    <definedName name="_xlnm.Print_Area" localSheetId="4">'Q6-Q10'!$B$1:$J$37</definedName>
    <definedName name="Print_Area_0" localSheetId="3">'Q4-Q5'!$A$1:$A$1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G6" i="7" l="1"/>
  <c r="F6" i="7"/>
  <c r="E6" i="7"/>
  <c r="D6" i="7"/>
  <c r="C6" i="7"/>
  <c r="H6" i="7" s="1"/>
  <c r="H5" i="7"/>
  <c r="H4" i="7"/>
  <c r="I7" i="6"/>
  <c r="G7" i="6"/>
  <c r="F7" i="6"/>
  <c r="E7" i="6"/>
  <c r="D7" i="6"/>
  <c r="C7" i="6"/>
  <c r="H6" i="6"/>
  <c r="H5" i="6"/>
  <c r="H7" i="6" s="1"/>
  <c r="K5" i="6" s="1"/>
  <c r="I9" i="5"/>
  <c r="I8" i="5"/>
  <c r="I7" i="5"/>
  <c r="H6" i="5"/>
  <c r="G6" i="5"/>
  <c r="F6" i="5"/>
  <c r="E6" i="5"/>
  <c r="D6" i="5"/>
  <c r="I6" i="5" s="1"/>
  <c r="I19" i="4"/>
  <c r="E19" i="4"/>
  <c r="H12" i="4"/>
  <c r="I6" i="4"/>
  <c r="J39" i="3"/>
  <c r="H39" i="3"/>
  <c r="G39" i="3"/>
  <c r="F39" i="3"/>
  <c r="E39" i="3"/>
  <c r="D39" i="3"/>
  <c r="C39" i="3"/>
  <c r="I37" i="3"/>
  <c r="I36" i="3"/>
  <c r="I35" i="3"/>
  <c r="I33" i="3"/>
  <c r="I32" i="3"/>
  <c r="I31" i="3"/>
  <c r="J13" i="3"/>
  <c r="H13" i="3"/>
  <c r="G13" i="3"/>
  <c r="F13" i="3"/>
  <c r="E13" i="3"/>
  <c r="D13" i="3"/>
  <c r="C13" i="3"/>
  <c r="I12" i="3"/>
  <c r="I11" i="3"/>
  <c r="J9" i="3"/>
  <c r="E9" i="3"/>
  <c r="D9" i="3"/>
  <c r="I8" i="3"/>
  <c r="I7" i="3"/>
  <c r="I9" i="3" s="1"/>
  <c r="H18" i="2"/>
  <c r="G18" i="2"/>
  <c r="F18" i="2"/>
  <c r="E18" i="2"/>
  <c r="D18" i="2"/>
  <c r="I17" i="2"/>
  <c r="I18" i="2" s="1"/>
  <c r="I8" i="2"/>
  <c r="H8" i="2"/>
  <c r="G8" i="2"/>
  <c r="F8" i="2"/>
  <c r="E8" i="2"/>
  <c r="D8" i="2"/>
  <c r="I39" i="3" l="1"/>
  <c r="I32" i="4"/>
  <c r="I13" i="3"/>
</calcChain>
</file>

<file path=xl/sharedStrings.xml><?xml version="1.0" encoding="utf-8"?>
<sst xmlns="http://schemas.openxmlformats.org/spreadsheetml/2006/main" count="258" uniqueCount="115">
  <si>
    <t>Mca_Part Forana</t>
  </si>
  <si>
    <t xml:space="preserve"> Mca_Palma</t>
  </si>
  <si>
    <t>Menorca</t>
  </si>
  <si>
    <t>Eivissa</t>
  </si>
  <si>
    <t>Formentera</t>
  </si>
  <si>
    <t>Illes Balears</t>
  </si>
  <si>
    <t>Pressupost serveis socials municipals</t>
  </si>
  <si>
    <t>% respecte al total pressupost municipal</t>
  </si>
  <si>
    <t>Despesa per habitant</t>
  </si>
  <si>
    <t>Font: Ministeri d’Hisenda. Pressupostos i Liquidacions 2020</t>
  </si>
  <si>
    <t xml:space="preserve"> </t>
  </si>
  <si>
    <t xml:space="preserve">Variació respecte 2019 Illes Balears </t>
  </si>
  <si>
    <t>Nombre entitats locals titulars dels SSCB</t>
  </si>
  <si>
    <t>Habitants per entitat local</t>
  </si>
  <si>
    <t>Total</t>
  </si>
  <si>
    <t>Mitjana</t>
  </si>
  <si>
    <t>Mínim</t>
  </si>
  <si>
    <t>Màxim</t>
  </si>
  <si>
    <t>Nombre de centres de atenció</t>
  </si>
  <si>
    <t>Habitants per Punts d’atenció</t>
  </si>
  <si>
    <t>$'UNIDADES ADMINISTRATIVAS'.D28</t>
  </si>
  <si>
    <t>Nombre de professionals</t>
  </si>
  <si>
    <t>Total Palma</t>
  </si>
  <si>
    <t>ST**</t>
  </si>
  <si>
    <t>De plantilla (Capítol I)</t>
  </si>
  <si>
    <t>En contracte (Capítol II)</t>
  </si>
  <si>
    <t>Equivalent a jornada completa</t>
  </si>
  <si>
    <t>ST</t>
  </si>
  <si>
    <t>Equip mínim UTS</t>
  </si>
  <si>
    <t>Treballador o Treballadora Social</t>
  </si>
  <si>
    <t>Educador o Educadora Social</t>
  </si>
  <si>
    <t>Auxiliar administraiu o Auxiliar administrativa</t>
  </si>
  <si>
    <t>Altres perfils</t>
  </si>
  <si>
    <t>Técnic o técnica sociosanitari o sociosanitaria (TF)</t>
  </si>
  <si>
    <t>ND*</t>
  </si>
  <si>
    <t>Psicòleg o psicòlega</t>
  </si>
  <si>
    <t xml:space="preserve">Font: memòria tècnica i econòmica del conveni de finançament dels SSCB 2020 </t>
  </si>
  <si>
    <t>ND*: no disponible</t>
  </si>
  <si>
    <t>ST**: Professionals dels serveis territorials a Palma (UTS)</t>
  </si>
  <si>
    <t>Nombre expedients any 2020</t>
  </si>
  <si>
    <t>Nombre expedients any 2019</t>
  </si>
  <si>
    <t>Mitjana per EL</t>
  </si>
  <si>
    <t>Mitjana per PA</t>
  </si>
  <si>
    <t>Any 2020</t>
  </si>
  <si>
    <t>Any 2019</t>
  </si>
  <si>
    <t>Mitjana per T.S</t>
  </si>
  <si>
    <t>Mitjana per Aux Admin.</t>
  </si>
  <si>
    <t>* Treballadors/es socials i auxiliar administratius d’atenció social directa al residents zona dels centres territorials (UTS)</t>
  </si>
  <si>
    <t>Nombre persones usuàries any 2020</t>
  </si>
  <si>
    <t>Dones</t>
  </si>
  <si>
    <t>Homes</t>
  </si>
  <si>
    <t>Nombre persones usuàries any 2019</t>
  </si>
  <si>
    <t>Ràtio persones usuàries any 2020</t>
  </si>
  <si>
    <t>Servei d'informació, assessorament, inventori i derivació</t>
  </si>
  <si>
    <t>SAD Social</t>
  </si>
  <si>
    <t>Total hores</t>
  </si>
  <si>
    <t>Teleassistència</t>
  </si>
  <si>
    <t>Servei allotjament urgència</t>
  </si>
  <si>
    <t>Servei mediació intercultural</t>
  </si>
  <si>
    <t>ND</t>
  </si>
  <si>
    <t>Persones beneficiares</t>
  </si>
  <si>
    <t xml:space="preserve">Total </t>
  </si>
  <si>
    <t>Ajudes econòmiques d’urgència</t>
  </si>
  <si>
    <t>Nombre d’ajudes</t>
  </si>
  <si>
    <t>Mitjana d’ajudes per TS</t>
  </si>
  <si>
    <t>Mitjana d’ajudes per Auxiliar Adviu</t>
  </si>
  <si>
    <t>Import en €</t>
  </si>
  <si>
    <t>Mitjana import en € per ajuda</t>
  </si>
  <si>
    <t>Memòria sobre l'economia, el treball i la societat de les Illes Balears 2020</t>
  </si>
  <si>
    <t>Quadre IIIR-4.2</t>
  </si>
  <si>
    <t>Índex de quadres i gràfics IIIR-4: Panorama social desde el SSCB</t>
  </si>
  <si>
    <t>Quadre IIIR-4.1</t>
  </si>
  <si>
    <t>Quadre IIIR-4.1: Despesa dels serveis socials municipals (2020)</t>
  </si>
  <si>
    <t>Despesa dels serveis socials municipals (2020)</t>
  </si>
  <si>
    <t>Quadre IIIR-4.2: Entitats local titulars dels SSCB (2020)</t>
  </si>
  <si>
    <t>Quadre IIIR-4.3: Punts d’atenció dels SSCB (2020)</t>
  </si>
  <si>
    <t>Font: Memòria tècnica i econòmica del conveni de finançament dels SSCB 2020</t>
  </si>
  <si>
    <t>Entitats local titulars dels SSCB (2020)</t>
  </si>
  <si>
    <t>Punts d’atenció dels SSCB (2020)</t>
  </si>
  <si>
    <t>Quadre IIIR-4.3</t>
  </si>
  <si>
    <t>Quadre IIIR-4.4: Professionals dels SSCB (2020)</t>
  </si>
  <si>
    <t xml:space="preserve">Font: Memòria tècnica i econòmica del conveni de finançament dels SSCB 2020 </t>
  </si>
  <si>
    <t>Professionals dels SSCB (2020)</t>
  </si>
  <si>
    <t>Quadre IIIR-4.4</t>
  </si>
  <si>
    <t>Quadre IIIR-4.5: Perfils professionals dels SSCB a jornada completa (2020)</t>
  </si>
  <si>
    <t>Perfils professionals dels SSCB a jornada completa (2020)</t>
  </si>
  <si>
    <t>Quadre IIIR-4.5</t>
  </si>
  <si>
    <t>Quadre IIIR-4.6: Expedients SSCB a les Illes Balears (2020)</t>
  </si>
  <si>
    <t>Expedients SSCB a les Illes Balears (2020)</t>
  </si>
  <si>
    <t>Quadre IIIR-4.6</t>
  </si>
  <si>
    <t>Quadre IIIR-4.7: Expedients per entitat local (EL) (2020)</t>
  </si>
  <si>
    <t>Expedients per entitat local (EL) (2020)</t>
  </si>
  <si>
    <t>Quadre IIIR-4.7</t>
  </si>
  <si>
    <t>Quadre IIIR-4.8: Expedients per Punts d’Atenció (PA) (2020)</t>
  </si>
  <si>
    <t>Expedients per Punts d’Atenció (PA) (2020)</t>
  </si>
  <si>
    <t>Quadre IIIR-4.8</t>
  </si>
  <si>
    <t>Quadre IIIR-4.9: Expedients per professionals de Treball Social (TS) (2020)</t>
  </si>
  <si>
    <t>Quadre IIIR-4.10: Expedients per personal Aux Admin. (2020)</t>
  </si>
  <si>
    <t>Expedients per professionals de Treball Social (TS) (2020)</t>
  </si>
  <si>
    <t>Quadre IIIR-4.9</t>
  </si>
  <si>
    <t>Expedients per personal Aux Admin. (2020)</t>
  </si>
  <si>
    <t>Quadre IIIR-4.10</t>
  </si>
  <si>
    <t>Quadre IIIR-4.11: Persones usuàries dels SSCB a les Illes Balears (2020)</t>
  </si>
  <si>
    <t>Persones usuàries dels SSCB a les Illes Balears (2020)</t>
  </si>
  <si>
    <t>Quadre IIIR-4.11</t>
  </si>
  <si>
    <t>Quadre IIIR-4.12: Ràtio cobertura dels SSCB a les Illes Balears (2020)</t>
  </si>
  <si>
    <t>Ràtio cobertura dels SSCB a les Illes Balears (2020)</t>
  </si>
  <si>
    <t>Quadre IIIR-4.12</t>
  </si>
  <si>
    <t>Quadre IIIR-4.13: Intervencions per prestacions (2020)</t>
  </si>
  <si>
    <t>Intervencions per prestacions (2020)</t>
  </si>
  <si>
    <t>Quadre IIIR-4.13</t>
  </si>
  <si>
    <t>Quadre IIIR-4.14:  Ajudes econòmiques d’urgència (2020)</t>
  </si>
  <si>
    <t>Ajudes econòmiques d’urgència (2020)</t>
  </si>
  <si>
    <t>Quadre IIIR-4.14</t>
  </si>
  <si>
    <t> Font: Memòria tècnica i econòmica del conveni de finançament dels SSCB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</si>
</sst>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,##0.0\ [$€-C0A];[Red]\-#,##0.0\ [$€-C0A]"/>
    <numFmt numFmtId="165" formatCode="#,##0.00\ [$€-C0A];[Red]\-#,##0.00\ [$€-C0A]"/>
    <numFmt numFmtId="166" formatCode="0.0%"/>
    <numFmt numFmtId="167" formatCode="#,##0.00\ [$€-403];[Red]\-#,##0.00\ [$€-403]"/>
    <numFmt numFmtId="168" formatCode="#,##0.0"/>
    <numFmt numFmtId="169" formatCode="0.0"/>
    <numFmt numFmtId="170" formatCode="0.00\ %"/>
    <numFmt numFmtId="171" formatCode="#,###.0"/>
    <numFmt numFmtId="172" formatCode="#,##0.0\ _€"/>
  </numFmts>
  <fonts count="35" x14ac:knownFonts="1">
    <font>
      <sz val="10"/>
      <name val="Arial"/>
      <family val="2"/>
      <charset val="1"/>
    </font>
    <font>
      <sz val="10"/>
      <color rgb="FFFFFFFF"/>
      <name val="Arial"/>
      <family val="2"/>
      <charset val="1"/>
    </font>
    <font>
      <b/>
      <sz val="10"/>
      <color rgb="FF000000"/>
      <name val="Arial"/>
      <family val="2"/>
      <charset val="1"/>
    </font>
    <font>
      <sz val="10"/>
      <color rgb="FFCC0000"/>
      <name val="Arial"/>
      <family val="2"/>
      <charset val="1"/>
    </font>
    <font>
      <b/>
      <sz val="10"/>
      <color rgb="FFFFFFFF"/>
      <name val="Arial"/>
      <family val="2"/>
      <charset val="1"/>
    </font>
    <font>
      <i/>
      <sz val="10"/>
      <color rgb="FF808080"/>
      <name val="Arial"/>
      <family val="2"/>
      <charset val="1"/>
    </font>
    <font>
      <sz val="10"/>
      <color rgb="FF006600"/>
      <name val="Arial"/>
      <family val="2"/>
      <charset val="1"/>
    </font>
    <font>
      <sz val="18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u/>
      <sz val="10"/>
      <color rgb="FF0000EE"/>
      <name val="Arial"/>
      <family val="2"/>
      <charset val="1"/>
    </font>
    <font>
      <sz val="10"/>
      <color rgb="FF996600"/>
      <name val="Arial"/>
      <family val="2"/>
      <charset val="1"/>
    </font>
    <font>
      <sz val="10"/>
      <color rgb="FF333333"/>
      <name val="Arial"/>
      <family val="2"/>
      <charset val="1"/>
    </font>
    <font>
      <sz val="12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  <charset val="1"/>
    </font>
    <font>
      <sz val="11"/>
      <name val="Arial"/>
      <family val="2"/>
      <charset val="1"/>
    </font>
    <font>
      <b/>
      <sz val="10"/>
      <color rgb="FFCE181E"/>
      <name val="Arial"/>
      <family val="2"/>
      <charset val="1"/>
    </font>
    <font>
      <b/>
      <sz val="12"/>
      <name val="Arial"/>
      <family val="2"/>
      <charset val="1"/>
    </font>
    <font>
      <sz val="11"/>
      <color rgb="FF000000"/>
      <name val="Arial"/>
      <family val="2"/>
      <charset val="1"/>
    </font>
    <font>
      <b/>
      <sz val="11"/>
      <color rgb="FF000000"/>
      <name val="Arial"/>
      <family val="2"/>
      <charset val="1"/>
    </font>
    <font>
      <sz val="12"/>
      <color rgb="FF000000"/>
      <name val="Noto Sans"/>
      <family val="2"/>
      <charset val="1"/>
    </font>
    <font>
      <sz val="12"/>
      <name val="Noto Sans"/>
      <family val="2"/>
      <charset val="1"/>
    </font>
    <font>
      <b/>
      <sz val="12"/>
      <name val="Noto Sans"/>
      <family val="2"/>
      <charset val="1"/>
    </font>
    <font>
      <sz val="8"/>
      <color rgb="FF000000"/>
      <name val="Arial"/>
      <family val="2"/>
      <charset val="1"/>
    </font>
    <font>
      <sz val="12"/>
      <color rgb="FFCE181E"/>
      <name val="Arial"/>
      <family val="2"/>
      <charset val="1"/>
    </font>
    <font>
      <sz val="11"/>
      <color rgb="FFCE181E"/>
      <name val="Arial"/>
      <family val="2"/>
      <charset val="1"/>
    </font>
    <font>
      <sz val="12"/>
      <color rgb="FF333333"/>
      <name val="Arial"/>
      <family val="2"/>
      <charset val="1"/>
    </font>
    <font>
      <b/>
      <sz val="11"/>
      <color rgb="FFCE181E"/>
      <name val="Arial"/>
      <family val="2"/>
      <charset val="1"/>
    </font>
    <font>
      <b/>
      <sz val="12"/>
      <color rgb="FF333333"/>
      <name val="Arial"/>
      <family val="2"/>
      <charset val="1"/>
    </font>
    <font>
      <sz val="10"/>
      <name val="Arial"/>
      <family val="2"/>
      <charset val="1"/>
    </font>
    <font>
      <u/>
      <sz val="10"/>
      <color theme="10"/>
      <name val="Arial"/>
      <family val="2"/>
      <charset val="1"/>
    </font>
    <font>
      <b/>
      <sz val="10"/>
      <name val="Arial"/>
      <family val="2"/>
      <charset val="1"/>
    </font>
    <font>
      <b/>
      <sz val="11"/>
      <color rgb="FFFFFFFF"/>
      <name val="Arial"/>
      <family val="2"/>
      <charset val="1"/>
    </font>
    <font>
      <u/>
      <sz val="10"/>
      <color rgb="FF0000FF"/>
      <name val="Arial"/>
      <family val="2"/>
      <charset val="1"/>
    </font>
    <font>
      <sz val="12"/>
      <name val="Verdana"/>
      <family val="2"/>
    </font>
  </fonts>
  <fills count="15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D9D9D9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CE181E"/>
      </patternFill>
    </fill>
    <fill>
      <patternFill patternType="solid">
        <fgColor rgb="FFCCFFCC"/>
        <bgColor rgb="FFFFFFCC"/>
      </patternFill>
    </fill>
    <fill>
      <patternFill patternType="solid">
        <fgColor rgb="FFFFFFCC"/>
        <bgColor rgb="FFFFFFE0"/>
      </patternFill>
    </fill>
    <fill>
      <patternFill patternType="solid">
        <fgColor rgb="FFFFC000"/>
        <bgColor rgb="FFFF9900"/>
      </patternFill>
    </fill>
    <fill>
      <patternFill patternType="solid">
        <fgColor rgb="FFD9D9D9"/>
        <bgColor rgb="FFDDDDDD"/>
      </patternFill>
    </fill>
    <fill>
      <patternFill patternType="solid">
        <fgColor rgb="FFFFFFFF"/>
        <bgColor rgb="FFFFFFE0"/>
      </patternFill>
    </fill>
    <fill>
      <patternFill patternType="solid">
        <fgColor rgb="FFBFBFBF"/>
        <bgColor rgb="FFC0C0C0"/>
      </patternFill>
    </fill>
    <fill>
      <patternFill patternType="solid">
        <fgColor rgb="FFA6A6A6"/>
        <bgColor rgb="FFBFBFBF"/>
      </patternFill>
    </fill>
    <fill>
      <patternFill patternType="solid">
        <fgColor theme="0"/>
        <bgColor rgb="FFDDDDDD"/>
      </patternFill>
    </fill>
  </fills>
  <borders count="1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8">
    <xf numFmtId="0" fontId="0" fillId="0" borderId="0"/>
    <xf numFmtId="0" fontId="1" fillId="2" borderId="0" applyBorder="0" applyProtection="0"/>
    <xf numFmtId="0" fontId="1" fillId="3" borderId="0" applyBorder="0" applyProtection="0"/>
    <xf numFmtId="0" fontId="2" fillId="4" borderId="0" applyBorder="0" applyProtection="0"/>
    <xf numFmtId="0" fontId="2" fillId="0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29" fillId="0" borderId="0" applyBorder="0" applyProtection="0"/>
    <xf numFmtId="0" fontId="29" fillId="0" borderId="0" applyBorder="0" applyProtection="0"/>
    <xf numFmtId="0" fontId="3" fillId="0" borderId="0" applyBorder="0" applyProtection="0"/>
    <xf numFmtId="0" fontId="30" fillId="0" borderId="0" applyNumberFormat="0" applyFill="0" applyBorder="0" applyAlignment="0" applyProtection="0"/>
  </cellStyleXfs>
  <cellXfs count="181">
    <xf numFmtId="0" fontId="0" fillId="0" borderId="0" xfId="0"/>
    <xf numFmtId="0" fontId="12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2" fillId="9" borderId="4" xfId="0" applyFont="1" applyFill="1" applyBorder="1" applyAlignment="1">
      <alignment horizontal="center"/>
    </xf>
    <xf numFmtId="0" fontId="8" fillId="9" borderId="5" xfId="0" applyFont="1" applyFill="1" applyBorder="1" applyAlignment="1">
      <alignment horizontal="center"/>
    </xf>
    <xf numFmtId="0" fontId="8" fillId="9" borderId="3" xfId="0" applyFont="1" applyFill="1" applyBorder="1" applyAlignment="1">
      <alignment horizontal="center"/>
    </xf>
    <xf numFmtId="0" fontId="8" fillId="0" borderId="0" xfId="0" applyFont="1" applyBorder="1" applyAlignment="1">
      <alignment horizontal="justify"/>
    </xf>
    <xf numFmtId="0" fontId="8" fillId="0" borderId="3" xfId="0" applyFont="1" applyBorder="1" applyAlignment="1">
      <alignment horizontal="left"/>
    </xf>
    <xf numFmtId="164" fontId="8" fillId="0" borderId="4" xfId="0" applyNumberFormat="1" applyFont="1" applyBorder="1" applyAlignment="1">
      <alignment horizontal="right"/>
    </xf>
    <xf numFmtId="164" fontId="8" fillId="0" borderId="6" xfId="0" applyNumberFormat="1" applyFont="1" applyBorder="1" applyAlignment="1">
      <alignment horizontal="right"/>
    </xf>
    <xf numFmtId="165" fontId="8" fillId="0" borderId="0" xfId="0" applyNumberFormat="1" applyFont="1" applyAlignment="1">
      <alignment horizontal="right"/>
    </xf>
    <xf numFmtId="166" fontId="8" fillId="0" borderId="4" xfId="0" applyNumberFormat="1" applyFont="1" applyBorder="1" applyAlignment="1">
      <alignment horizontal="center"/>
    </xf>
    <xf numFmtId="166" fontId="8" fillId="0" borderId="6" xfId="0" applyNumberFormat="1" applyFont="1" applyBorder="1" applyAlignment="1">
      <alignment horizontal="center"/>
    </xf>
    <xf numFmtId="164" fontId="12" fillId="0" borderId="0" xfId="0" applyNumberFormat="1" applyFont="1" applyBorder="1"/>
    <xf numFmtId="164" fontId="15" fillId="0" borderId="0" xfId="0" applyNumberFormat="1" applyFont="1"/>
    <xf numFmtId="0" fontId="8" fillId="0" borderId="3" xfId="0" applyFont="1" applyBorder="1" applyAlignment="1">
      <alignment horizontal="right"/>
    </xf>
    <xf numFmtId="0" fontId="8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164" fontId="8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horizontal="left" wrapText="1"/>
    </xf>
    <xf numFmtId="167" fontId="16" fillId="0" borderId="0" xfId="0" applyNumberFormat="1" applyFont="1" applyAlignment="1">
      <alignment horizontal="center"/>
    </xf>
    <xf numFmtId="165" fontId="16" fillId="0" borderId="0" xfId="0" applyNumberFormat="1" applyFont="1" applyAlignment="1">
      <alignment horizontal="center"/>
    </xf>
    <xf numFmtId="165" fontId="0" fillId="0" borderId="0" xfId="0" applyNumberFormat="1"/>
    <xf numFmtId="0" fontId="15" fillId="0" borderId="0" xfId="0" applyFont="1"/>
    <xf numFmtId="0" fontId="12" fillId="0" borderId="0" xfId="0" applyFont="1" applyAlignment="1">
      <alignment horizontal="center"/>
    </xf>
    <xf numFmtId="0" fontId="12" fillId="0" borderId="0" xfId="0" applyFont="1"/>
    <xf numFmtId="0" fontId="14" fillId="0" borderId="4" xfId="0" applyFont="1" applyBorder="1" applyAlignment="1">
      <alignment wrapText="1"/>
    </xf>
    <xf numFmtId="0" fontId="12" fillId="0" borderId="7" xfId="0" applyFont="1" applyBorder="1" applyAlignment="1">
      <alignment wrapText="1"/>
    </xf>
    <xf numFmtId="0" fontId="12" fillId="9" borderId="4" xfId="0" applyFont="1" applyFill="1" applyBorder="1" applyAlignment="1">
      <alignment horizontal="center" wrapText="1"/>
    </xf>
    <xf numFmtId="0" fontId="8" fillId="9" borderId="5" xfId="0" applyFont="1" applyFill="1" applyBorder="1" applyAlignment="1">
      <alignment horizontal="center" wrapText="1"/>
    </xf>
    <xf numFmtId="0" fontId="8" fillId="9" borderId="7" xfId="0" applyFont="1" applyFill="1" applyBorder="1" applyAlignment="1">
      <alignment horizontal="center" wrapText="1"/>
    </xf>
    <xf numFmtId="0" fontId="8" fillId="0" borderId="4" xfId="0" applyFont="1" applyBorder="1" applyAlignment="1"/>
    <xf numFmtId="0" fontId="8" fillId="0" borderId="7" xfId="0" applyFont="1" applyBorder="1" applyAlignment="1"/>
    <xf numFmtId="3" fontId="12" fillId="0" borderId="3" xfId="0" applyNumberFormat="1" applyFont="1" applyBorder="1" applyAlignment="1">
      <alignment horizontal="center"/>
    </xf>
    <xf numFmtId="3" fontId="12" fillId="0" borderId="4" xfId="0" applyNumberFormat="1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4" fillId="10" borderId="3" xfId="0" applyFont="1" applyFill="1" applyBorder="1" applyAlignment="1">
      <alignment horizontal="right" wrapText="1"/>
    </xf>
    <xf numFmtId="168" fontId="17" fillId="10" borderId="3" xfId="0" applyNumberFormat="1" applyFont="1" applyFill="1" applyBorder="1" applyAlignment="1">
      <alignment horizontal="center"/>
    </xf>
    <xf numFmtId="168" fontId="17" fillId="10" borderId="4" xfId="0" applyNumberFormat="1" applyFont="1" applyFill="1" applyBorder="1" applyAlignment="1">
      <alignment horizontal="center"/>
    </xf>
    <xf numFmtId="0" fontId="12" fillId="0" borderId="3" xfId="0" applyFont="1" applyBorder="1" applyAlignment="1">
      <alignment horizontal="right"/>
    </xf>
    <xf numFmtId="168" fontId="12" fillId="0" borderId="3" xfId="0" applyNumberFormat="1" applyFont="1" applyBorder="1" applyAlignment="1">
      <alignment horizontal="center"/>
    </xf>
    <xf numFmtId="168" fontId="12" fillId="0" borderId="6" xfId="0" applyNumberFormat="1" applyFont="1" applyBorder="1" applyAlignment="1">
      <alignment horizontal="center"/>
    </xf>
    <xf numFmtId="3" fontId="12" fillId="0" borderId="0" xfId="0" applyNumberFormat="1" applyFont="1" applyBorder="1"/>
    <xf numFmtId="0" fontId="12" fillId="0" borderId="0" xfId="0" applyFont="1" applyBorder="1" applyAlignment="1">
      <alignment horizontal="right"/>
    </xf>
    <xf numFmtId="3" fontId="12" fillId="0" borderId="0" xfId="0" applyNumberFormat="1" applyFont="1" applyBorder="1" applyAlignment="1">
      <alignment horizontal="center"/>
    </xf>
    <xf numFmtId="3" fontId="12" fillId="0" borderId="0" xfId="0" applyNumberFormat="1" applyFont="1"/>
    <xf numFmtId="3" fontId="15" fillId="0" borderId="0" xfId="0" applyNumberFormat="1" applyFont="1"/>
    <xf numFmtId="0" fontId="14" fillId="0" borderId="4" xfId="0" applyFont="1" applyBorder="1"/>
    <xf numFmtId="0" fontId="12" fillId="0" borderId="7" xfId="0" applyFont="1" applyBorder="1"/>
    <xf numFmtId="0" fontId="12" fillId="9" borderId="5" xfId="0" applyFont="1" applyFill="1" applyBorder="1" applyAlignment="1">
      <alignment horizontal="center"/>
    </xf>
    <xf numFmtId="0" fontId="17" fillId="10" borderId="3" xfId="0" applyFont="1" applyFill="1" applyBorder="1" applyAlignment="1">
      <alignment horizontal="center"/>
    </xf>
    <xf numFmtId="169" fontId="12" fillId="0" borderId="3" xfId="0" applyNumberFormat="1" applyFont="1" applyBorder="1" applyAlignment="1">
      <alignment horizontal="center"/>
    </xf>
    <xf numFmtId="0" fontId="12" fillId="0" borderId="0" xfId="0" applyFont="1" applyBorder="1"/>
    <xf numFmtId="0" fontId="15" fillId="0" borderId="0" xfId="0" applyFont="1" applyAlignment="1">
      <alignment horizontal="center"/>
    </xf>
    <xf numFmtId="0" fontId="8" fillId="0" borderId="0" xfId="0" applyFont="1" applyBorder="1" applyAlignment="1">
      <alignment horizontal="left"/>
    </xf>
    <xf numFmtId="4" fontId="12" fillId="0" borderId="0" xfId="0" applyNumberFormat="1" applyFont="1" applyBorder="1" applyAlignment="1">
      <alignment horizontal="center"/>
    </xf>
    <xf numFmtId="0" fontId="15" fillId="0" borderId="0" xfId="0" applyFont="1" applyBorder="1" applyAlignment="1">
      <alignment horizontal="left" indent="1"/>
    </xf>
    <xf numFmtId="0" fontId="18" fillId="0" borderId="0" xfId="0" applyFont="1" applyBorder="1" applyAlignment="1">
      <alignment horizontal="left"/>
    </xf>
    <xf numFmtId="0" fontId="15" fillId="0" borderId="0" xfId="0" applyFont="1" applyBorder="1" applyAlignment="1">
      <alignment horizontal="center"/>
    </xf>
    <xf numFmtId="4" fontId="15" fillId="0" borderId="0" xfId="0" applyNumberFormat="1" applyFont="1" applyBorder="1" applyAlignment="1">
      <alignment horizontal="center"/>
    </xf>
    <xf numFmtId="3" fontId="0" fillId="0" borderId="0" xfId="0" applyNumberFormat="1" applyBorder="1"/>
    <xf numFmtId="0" fontId="19" fillId="0" borderId="0" xfId="0" applyFont="1"/>
    <xf numFmtId="0" fontId="18" fillId="0" borderId="0" xfId="0" applyFont="1" applyAlignment="1">
      <alignment horizontal="justify"/>
    </xf>
    <xf numFmtId="0" fontId="18" fillId="0" borderId="0" xfId="0" applyFont="1" applyBorder="1" applyAlignment="1">
      <alignment horizontal="right" wrapText="1"/>
    </xf>
    <xf numFmtId="0" fontId="18" fillId="0" borderId="0" xfId="0" applyFont="1" applyBorder="1" applyAlignment="1">
      <alignment horizontal="left" wrapText="1"/>
    </xf>
    <xf numFmtId="0" fontId="15" fillId="0" borderId="0" xfId="0" applyFont="1" applyBorder="1"/>
    <xf numFmtId="3" fontId="20" fillId="0" borderId="0" xfId="0" applyNumberFormat="1" applyFont="1" applyBorder="1" applyAlignment="1" applyProtection="1">
      <alignment horizontal="center" vertical="center"/>
      <protection locked="0"/>
    </xf>
    <xf numFmtId="4" fontId="20" fillId="0" borderId="0" xfId="0" applyNumberFormat="1" applyFont="1" applyBorder="1" applyAlignment="1" applyProtection="1">
      <alignment horizontal="center" vertical="center"/>
      <protection locked="0"/>
    </xf>
    <xf numFmtId="165" fontId="20" fillId="0" borderId="0" xfId="0" applyNumberFormat="1" applyFont="1" applyBorder="1" applyAlignment="1" applyProtection="1">
      <alignment horizontal="center" vertical="center"/>
      <protection locked="0"/>
    </xf>
    <xf numFmtId="0" fontId="14" fillId="0" borderId="4" xfId="0" applyFont="1" applyBorder="1" applyAlignment="1">
      <alignment horizontal="center"/>
    </xf>
    <xf numFmtId="169" fontId="21" fillId="0" borderId="0" xfId="0" applyNumberFormat="1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21" fillId="0" borderId="0" xfId="0" applyFont="1" applyAlignment="1" applyProtection="1">
      <alignment horizontal="center"/>
      <protection locked="0"/>
    </xf>
    <xf numFmtId="0" fontId="22" fillId="0" borderId="0" xfId="0" applyFont="1" applyBorder="1" applyAlignment="1" applyProtection="1">
      <alignment horizontal="center"/>
      <protection locked="0"/>
    </xf>
    <xf numFmtId="0" fontId="8" fillId="0" borderId="0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8" fillId="0" borderId="6" xfId="0" applyFont="1" applyBorder="1" applyAlignment="1">
      <alignment horizontal="left" indent="1"/>
    </xf>
    <xf numFmtId="0" fontId="22" fillId="0" borderId="0" xfId="0" applyFont="1" applyAlignment="1" applyProtection="1">
      <alignment horizontal="center"/>
      <protection locked="0"/>
    </xf>
    <xf numFmtId="0" fontId="17" fillId="10" borderId="3" xfId="0" applyFont="1" applyFill="1" applyBorder="1" applyAlignment="1">
      <alignment horizontal="right"/>
    </xf>
    <xf numFmtId="3" fontId="17" fillId="10" borderId="3" xfId="0" applyNumberFormat="1" applyFont="1" applyFill="1" applyBorder="1" applyAlignment="1">
      <alignment horizontal="center"/>
    </xf>
    <xf numFmtId="168" fontId="14" fillId="10" borderId="3" xfId="0" applyNumberFormat="1" applyFont="1" applyFill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168" fontId="8" fillId="0" borderId="3" xfId="0" applyNumberFormat="1" applyFont="1" applyBorder="1" applyAlignment="1">
      <alignment horizontal="center" wrapText="1"/>
    </xf>
    <xf numFmtId="0" fontId="17" fillId="11" borderId="0" xfId="0" applyFont="1" applyFill="1" applyBorder="1" applyAlignment="1">
      <alignment horizontal="right"/>
    </xf>
    <xf numFmtId="168" fontId="14" fillId="11" borderId="0" xfId="0" applyNumberFormat="1" applyFont="1" applyFill="1" applyBorder="1" applyAlignment="1">
      <alignment horizontal="center" wrapText="1"/>
    </xf>
    <xf numFmtId="0" fontId="14" fillId="0" borderId="3" xfId="0" applyFont="1" applyBorder="1" applyAlignment="1">
      <alignment horizontal="justify"/>
    </xf>
    <xf numFmtId="0" fontId="12" fillId="9" borderId="9" xfId="0" applyFont="1" applyFill="1" applyBorder="1" applyAlignment="1">
      <alignment horizontal="center"/>
    </xf>
    <xf numFmtId="0" fontId="8" fillId="9" borderId="10" xfId="0" applyFont="1" applyFill="1" applyBorder="1" applyAlignment="1">
      <alignment horizontal="center"/>
    </xf>
    <xf numFmtId="0" fontId="8" fillId="9" borderId="11" xfId="0" applyFont="1" applyFill="1" applyBorder="1" applyAlignment="1">
      <alignment horizontal="center" wrapText="1"/>
    </xf>
    <xf numFmtId="0" fontId="8" fillId="0" borderId="4" xfId="0" applyFont="1" applyBorder="1" applyAlignment="1">
      <alignment horizontal="center"/>
    </xf>
    <xf numFmtId="0" fontId="12" fillId="0" borderId="3" xfId="0" applyFont="1" applyBorder="1" applyAlignment="1">
      <alignment horizontal="left"/>
    </xf>
    <xf numFmtId="170" fontId="12" fillId="0" borderId="0" xfId="0" applyNumberFormat="1" applyFont="1"/>
    <xf numFmtId="168" fontId="12" fillId="0" borderId="8" xfId="0" applyNumberFormat="1" applyFont="1" applyBorder="1" applyAlignment="1">
      <alignment horizontal="center"/>
    </xf>
    <xf numFmtId="168" fontId="12" fillId="0" borderId="4" xfId="0" applyNumberFormat="1" applyFont="1" applyBorder="1" applyAlignment="1">
      <alignment horizontal="center"/>
    </xf>
    <xf numFmtId="168" fontId="12" fillId="0" borderId="5" xfId="0" applyNumberFormat="1" applyFont="1" applyBorder="1" applyAlignment="1">
      <alignment horizontal="center"/>
    </xf>
    <xf numFmtId="168" fontId="24" fillId="0" borderId="5" xfId="0" applyNumberFormat="1" applyFont="1" applyBorder="1" applyAlignment="1">
      <alignment horizontal="center"/>
    </xf>
    <xf numFmtId="168" fontId="12" fillId="0" borderId="12" xfId="0" applyNumberFormat="1" applyFont="1" applyBorder="1" applyAlignment="1">
      <alignment horizontal="center"/>
    </xf>
    <xf numFmtId="168" fontId="12" fillId="0" borderId="0" xfId="0" applyNumberFormat="1" applyFont="1" applyBorder="1" applyAlignment="1">
      <alignment horizontal="center"/>
    </xf>
    <xf numFmtId="168" fontId="14" fillId="0" borderId="0" xfId="0" applyNumberFormat="1" applyFont="1" applyBorder="1" applyAlignment="1">
      <alignment horizontal="center" wrapText="1"/>
    </xf>
    <xf numFmtId="0" fontId="18" fillId="0" borderId="0" xfId="0" applyFont="1" applyAlignment="1">
      <alignment horizontal="left"/>
    </xf>
    <xf numFmtId="0" fontId="25" fillId="0" borderId="0" xfId="0" applyFont="1"/>
    <xf numFmtId="0" fontId="12" fillId="9" borderId="10" xfId="0" applyFont="1" applyFill="1" applyBorder="1" applyAlignment="1">
      <alignment horizontal="center"/>
    </xf>
    <xf numFmtId="0" fontId="8" fillId="9" borderId="7" xfId="0" applyFont="1" applyFill="1" applyBorder="1" applyAlignment="1">
      <alignment horizontal="center"/>
    </xf>
    <xf numFmtId="0" fontId="12" fillId="0" borderId="3" xfId="0" applyFont="1" applyBorder="1"/>
    <xf numFmtId="3" fontId="12" fillId="0" borderId="3" xfId="0" applyNumberFormat="1" applyFont="1" applyBorder="1" applyAlignment="1">
      <alignment horizontal="center" vertical="center"/>
    </xf>
    <xf numFmtId="3" fontId="17" fillId="0" borderId="3" xfId="0" applyNumberFormat="1" applyFont="1" applyBorder="1" applyAlignment="1">
      <alignment horizontal="center"/>
    </xf>
    <xf numFmtId="3" fontId="12" fillId="0" borderId="0" xfId="0" applyNumberFormat="1" applyFont="1" applyAlignment="1">
      <alignment horizontal="center"/>
    </xf>
    <xf numFmtId="3" fontId="26" fillId="0" borderId="0" xfId="0" applyNumberFormat="1" applyFont="1" applyBorder="1" applyAlignment="1">
      <alignment horizontal="center"/>
    </xf>
    <xf numFmtId="170" fontId="12" fillId="0" borderId="0" xfId="0" applyNumberFormat="1" applyFont="1" applyBorder="1" applyAlignment="1">
      <alignment horizontal="center"/>
    </xf>
    <xf numFmtId="170" fontId="27" fillId="0" borderId="0" xfId="0" applyNumberFormat="1" applyFont="1"/>
    <xf numFmtId="171" fontId="12" fillId="0" borderId="12" xfId="0" applyNumberFormat="1" applyFont="1" applyBorder="1" applyAlignment="1">
      <alignment horizontal="center"/>
    </xf>
    <xf numFmtId="3" fontId="8" fillId="0" borderId="3" xfId="0" applyNumberFormat="1" applyFont="1" applyBorder="1" applyAlignment="1">
      <alignment horizontal="center" vertical="center"/>
    </xf>
    <xf numFmtId="171" fontId="26" fillId="0" borderId="12" xfId="0" applyNumberFormat="1" applyFont="1" applyBorder="1" applyAlignment="1">
      <alignment horizontal="center"/>
    </xf>
    <xf numFmtId="171" fontId="8" fillId="0" borderId="3" xfId="0" applyNumberFormat="1" applyFont="1" applyBorder="1" applyAlignment="1">
      <alignment horizontal="center" vertical="center"/>
    </xf>
    <xf numFmtId="171" fontId="12" fillId="0" borderId="3" xfId="0" applyNumberFormat="1" applyFont="1" applyBorder="1" applyAlignment="1">
      <alignment horizontal="center"/>
    </xf>
    <xf numFmtId="171" fontId="14" fillId="0" borderId="3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169" fontId="27" fillId="0" borderId="0" xfId="0" applyNumberFormat="1" applyFont="1"/>
    <xf numFmtId="0" fontId="12" fillId="0" borderId="3" xfId="0" applyFont="1" applyBorder="1" applyAlignment="1">
      <alignment horizontal="right" vertical="center"/>
    </xf>
    <xf numFmtId="168" fontId="26" fillId="0" borderId="3" xfId="0" applyNumberFormat="1" applyFont="1" applyBorder="1" applyAlignment="1">
      <alignment horizontal="center"/>
    </xf>
    <xf numFmtId="168" fontId="17" fillId="0" borderId="3" xfId="0" applyNumberFormat="1" applyFont="1" applyBorder="1" applyAlignment="1">
      <alignment horizontal="center"/>
    </xf>
    <xf numFmtId="168" fontId="28" fillId="0" borderId="3" xfId="0" applyNumberFormat="1" applyFont="1" applyBorder="1" applyAlignment="1">
      <alignment horizontal="center"/>
    </xf>
    <xf numFmtId="168" fontId="26" fillId="0" borderId="12" xfId="0" applyNumberFormat="1" applyFont="1" applyBorder="1" applyAlignment="1">
      <alignment horizontal="center"/>
    </xf>
    <xf numFmtId="168" fontId="17" fillId="0" borderId="12" xfId="0" applyNumberFormat="1" applyFont="1" applyBorder="1" applyAlignment="1">
      <alignment horizont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wrapText="1"/>
    </xf>
    <xf numFmtId="168" fontId="26" fillId="0" borderId="0" xfId="0" applyNumberFormat="1" applyFont="1" applyBorder="1" applyAlignment="1">
      <alignment horizontal="center"/>
    </xf>
    <xf numFmtId="168" fontId="28" fillId="0" borderId="0" xfId="0" applyNumberFormat="1" applyFont="1" applyBorder="1" applyAlignment="1">
      <alignment horizontal="center"/>
    </xf>
    <xf numFmtId="3" fontId="26" fillId="0" borderId="3" xfId="0" applyNumberFormat="1" applyFont="1" applyBorder="1" applyAlignment="1">
      <alignment horizontal="center"/>
    </xf>
    <xf numFmtId="3" fontId="28" fillId="10" borderId="3" xfId="0" applyNumberFormat="1" applyFont="1" applyFill="1" applyBorder="1" applyAlignment="1">
      <alignment horizontal="center"/>
    </xf>
    <xf numFmtId="3" fontId="28" fillId="0" borderId="0" xfId="0" applyNumberFormat="1" applyFont="1" applyBorder="1" applyAlignment="1">
      <alignment horizontal="center"/>
    </xf>
    <xf numFmtId="0" fontId="8" fillId="9" borderId="10" xfId="0" applyFont="1" applyFill="1" applyBorder="1" applyAlignment="1">
      <alignment horizontal="justify"/>
    </xf>
    <xf numFmtId="3" fontId="12" fillId="0" borderId="12" xfId="0" applyNumberFormat="1" applyFont="1" applyBorder="1" applyAlignment="1">
      <alignment horizontal="center"/>
    </xf>
    <xf numFmtId="3" fontId="17" fillId="0" borderId="12" xfId="0" applyNumberFormat="1" applyFont="1" applyBorder="1" applyAlignment="1">
      <alignment horizontal="center"/>
    </xf>
    <xf numFmtId="0" fontId="17" fillId="12" borderId="3" xfId="0" applyFont="1" applyFill="1" applyBorder="1" applyAlignment="1">
      <alignment horizontal="right"/>
    </xf>
    <xf numFmtId="3" fontId="17" fillId="12" borderId="3" xfId="0" applyNumberFormat="1" applyFont="1" applyFill="1" applyBorder="1" applyAlignment="1">
      <alignment horizontal="center"/>
    </xf>
    <xf numFmtId="172" fontId="12" fillId="0" borderId="3" xfId="0" applyNumberFormat="1" applyFont="1" applyBorder="1" applyAlignment="1">
      <alignment horizontal="right"/>
    </xf>
    <xf numFmtId="0" fontId="12" fillId="0" borderId="0" xfId="0" applyFont="1" applyAlignment="1">
      <alignment horizontal="right"/>
    </xf>
    <xf numFmtId="3" fontId="17" fillId="0" borderId="0" xfId="0" applyNumberFormat="1" applyFont="1" applyAlignment="1">
      <alignment horizontal="center"/>
    </xf>
    <xf numFmtId="0" fontId="31" fillId="0" borderId="0" xfId="0" applyFont="1" applyBorder="1" applyAlignment="1"/>
    <xf numFmtId="0" fontId="17" fillId="14" borderId="0" xfId="0" applyFont="1" applyFill="1" applyBorder="1" applyAlignment="1">
      <alignment horizontal="right"/>
    </xf>
    <xf numFmtId="168" fontId="14" fillId="14" borderId="0" xfId="0" applyNumberFormat="1" applyFont="1" applyFill="1" applyBorder="1" applyAlignment="1">
      <alignment horizontal="center" wrapText="1"/>
    </xf>
    <xf numFmtId="0" fontId="33" fillId="0" borderId="0" xfId="17" applyFont="1" applyBorder="1" applyAlignment="1" applyProtection="1"/>
    <xf numFmtId="0" fontId="0" fillId="0" borderId="0" xfId="0" applyFont="1" applyBorder="1"/>
    <xf numFmtId="0" fontId="30" fillId="0" borderId="3" xfId="17" applyBorder="1" applyAlignment="1" applyProtection="1"/>
    <xf numFmtId="0" fontId="0" fillId="0" borderId="3" xfId="0" applyFont="1" applyBorder="1"/>
    <xf numFmtId="0" fontId="32" fillId="13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right"/>
    </xf>
    <xf numFmtId="0" fontId="8" fillId="0" borderId="0" xfId="0" applyFont="1" applyBorder="1" applyAlignment="1">
      <alignment horizontal="left" wrapText="1"/>
    </xf>
    <xf numFmtId="0" fontId="12" fillId="0" borderId="0" xfId="0" applyFont="1" applyBorder="1" applyAlignment="1">
      <alignment horizontal="center"/>
    </xf>
    <xf numFmtId="0" fontId="13" fillId="3" borderId="2" xfId="0" applyFont="1" applyFill="1" applyBorder="1" applyAlignment="1">
      <alignment horizontal="center" vertical="center"/>
    </xf>
    <xf numFmtId="0" fontId="14" fillId="0" borderId="3" xfId="0" applyFont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8" fillId="0" borderId="3" xfId="0" applyFont="1" applyBorder="1" applyAlignment="1">
      <alignment horizontal="left" vertical="center"/>
    </xf>
    <xf numFmtId="0" fontId="13" fillId="3" borderId="0" xfId="0" applyFont="1" applyFill="1" applyBorder="1" applyAlignment="1">
      <alignment horizontal="center"/>
    </xf>
    <xf numFmtId="0" fontId="13" fillId="3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 vertical="center" wrapText="1"/>
    </xf>
    <xf numFmtId="0" fontId="8" fillId="9" borderId="10" xfId="0" applyFont="1" applyFill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8" fillId="9" borderId="5" xfId="0" applyFont="1" applyFill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3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12" fillId="9" borderId="4" xfId="0" applyFont="1" applyFill="1" applyBorder="1" applyAlignment="1">
      <alignment horizontal="center"/>
    </xf>
    <xf numFmtId="0" fontId="8" fillId="9" borderId="7" xfId="0" applyFont="1" applyFill="1" applyBorder="1" applyAlignment="1">
      <alignment horizontal="center"/>
    </xf>
    <xf numFmtId="0" fontId="14" fillId="0" borderId="3" xfId="0" applyFont="1" applyBorder="1" applyAlignment="1">
      <alignment horizontal="center" wrapText="1"/>
    </xf>
    <xf numFmtId="0" fontId="12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justify"/>
    </xf>
    <xf numFmtId="0" fontId="12" fillId="0" borderId="0" xfId="0" applyFont="1" applyBorder="1" applyAlignment="1">
      <alignment horizontal="left"/>
    </xf>
    <xf numFmtId="0" fontId="14" fillId="0" borderId="3" xfId="0" applyFont="1" applyBorder="1"/>
    <xf numFmtId="0" fontId="8" fillId="9" borderId="0" xfId="0" applyFont="1" applyFill="1" applyBorder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wrapText="1"/>
    </xf>
    <xf numFmtId="0" fontId="12" fillId="9" borderId="0" xfId="0" applyFont="1" applyFill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2" fillId="0" borderId="3" xfId="0" applyFont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13" fillId="3" borderId="13" xfId="0" applyFont="1" applyFill="1" applyBorder="1" applyAlignment="1">
      <alignment horizontal="center"/>
    </xf>
    <xf numFmtId="0" fontId="34" fillId="0" borderId="0" xfId="0" applyFont="1"/>
  </cellXfs>
  <cellStyles count="18">
    <cellStyle name="Accent 1 5" xfId="1" xr:uid="{00000000-0005-0000-0000-000006000000}"/>
    <cellStyle name="Accent 2 6" xfId="2" xr:uid="{00000000-0005-0000-0000-000007000000}"/>
    <cellStyle name="Accent 3 7" xfId="3" xr:uid="{00000000-0005-0000-0000-000008000000}"/>
    <cellStyle name="Accent 4" xfId="4" xr:uid="{00000000-0005-0000-0000-000009000000}"/>
    <cellStyle name="Bad 8" xfId="5" xr:uid="{00000000-0005-0000-0000-00000A000000}"/>
    <cellStyle name="Error 9" xfId="6" xr:uid="{00000000-0005-0000-0000-00000B000000}"/>
    <cellStyle name="Footnote 10" xfId="7" xr:uid="{00000000-0005-0000-0000-00000C000000}"/>
    <cellStyle name="Good 11" xfId="8" xr:uid="{00000000-0005-0000-0000-00000D000000}"/>
    <cellStyle name="Heading 1 12" xfId="9" xr:uid="{00000000-0005-0000-0000-00000E000000}"/>
    <cellStyle name="Heading 2 13" xfId="10" xr:uid="{00000000-0005-0000-0000-00000F000000}"/>
    <cellStyle name="Hipervínculo" xfId="17" builtinId="8"/>
    <cellStyle name="Hyperlink 14" xfId="11" xr:uid="{00000000-0005-0000-0000-000010000000}"/>
    <cellStyle name="Neutral 15" xfId="12" xr:uid="{00000000-0005-0000-0000-000011000000}"/>
    <cellStyle name="Normal" xfId="0" builtinId="0"/>
    <cellStyle name="Note 16" xfId="13" xr:uid="{00000000-0005-0000-0000-000012000000}"/>
    <cellStyle name="Status 17" xfId="14" xr:uid="{00000000-0005-0000-0000-000013000000}"/>
    <cellStyle name="Text 18" xfId="15" xr:uid="{00000000-0005-0000-0000-000014000000}"/>
    <cellStyle name="Warning 19" xfId="16" xr:uid="{00000000-0005-0000-0000-000015000000}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DDDDDD"/>
      <rgbColor rgb="FF660066"/>
      <rgbColor rgb="FFFF8080"/>
      <rgbColor rgb="FF0070C0"/>
      <rgbColor rgb="FFCCCCC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9D9D9"/>
      <rgbColor rgb="FFCCFFCC"/>
      <rgbColor rgb="FFFFFFE0"/>
      <rgbColor rgb="FFBFBFBF"/>
      <rgbColor rgb="FFFF99CC"/>
      <rgbColor rgb="FFCC99FF"/>
      <rgbColor rgb="FFFFCCCC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47415</xdr:colOff>
      <xdr:row>2</xdr:row>
      <xdr:rowOff>82440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B04D0AA-1144-4CFA-8A74-526A63EEA959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809415" cy="40629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72643-DAA1-4415-ABDA-F926AD8F73A6}">
  <dimension ref="B3:L25"/>
  <sheetViews>
    <sheetView workbookViewId="0">
      <selection activeCell="O14" sqref="O14"/>
    </sheetView>
  </sheetViews>
  <sheetFormatPr baseColWidth="10" defaultRowHeight="12.75" x14ac:dyDescent="0.2"/>
  <sheetData>
    <row r="3" spans="2:12" x14ac:dyDescent="0.2">
      <c r="C3" s="140" t="s">
        <v>68</v>
      </c>
      <c r="D3" s="140"/>
      <c r="E3" s="140"/>
      <c r="F3" s="140"/>
      <c r="G3" s="140"/>
      <c r="H3" s="140"/>
    </row>
    <row r="5" spans="2:12" ht="15" x14ac:dyDescent="0.25">
      <c r="B5" s="147" t="s">
        <v>70</v>
      </c>
      <c r="C5" s="147"/>
      <c r="D5" s="147"/>
      <c r="E5" s="147"/>
      <c r="F5" s="147"/>
      <c r="G5" s="147"/>
      <c r="H5" s="147"/>
      <c r="I5" s="147"/>
      <c r="J5" s="147"/>
      <c r="K5" s="147"/>
      <c r="L5" s="147"/>
    </row>
    <row r="6" spans="2:12" x14ac:dyDescent="0.2">
      <c r="B6" s="145" t="s">
        <v>71</v>
      </c>
      <c r="C6" s="145"/>
      <c r="D6" s="146" t="s">
        <v>73</v>
      </c>
      <c r="E6" s="146"/>
      <c r="F6" s="146"/>
      <c r="G6" s="146"/>
      <c r="H6" s="146"/>
      <c r="I6" s="146"/>
      <c r="J6" s="146"/>
      <c r="K6" s="146"/>
      <c r="L6" s="146"/>
    </row>
    <row r="7" spans="2:12" x14ac:dyDescent="0.2">
      <c r="B7" s="145" t="s">
        <v>69</v>
      </c>
      <c r="C7" s="145"/>
      <c r="D7" s="146" t="s">
        <v>77</v>
      </c>
      <c r="E7" s="146"/>
      <c r="F7" s="146"/>
      <c r="G7" s="146"/>
      <c r="H7" s="146"/>
      <c r="I7" s="146"/>
      <c r="J7" s="146"/>
      <c r="K7" s="146"/>
      <c r="L7" s="146"/>
    </row>
    <row r="8" spans="2:12" x14ac:dyDescent="0.2">
      <c r="B8" s="145" t="s">
        <v>79</v>
      </c>
      <c r="C8" s="145"/>
      <c r="D8" s="146" t="s">
        <v>78</v>
      </c>
      <c r="E8" s="146"/>
      <c r="F8" s="146"/>
      <c r="G8" s="146"/>
      <c r="H8" s="146"/>
      <c r="I8" s="146"/>
      <c r="J8" s="146"/>
      <c r="K8" s="146"/>
      <c r="L8" s="146"/>
    </row>
    <row r="9" spans="2:12" x14ac:dyDescent="0.2">
      <c r="B9" s="145" t="s">
        <v>83</v>
      </c>
      <c r="C9" s="145"/>
      <c r="D9" s="146" t="s">
        <v>82</v>
      </c>
      <c r="E9" s="146"/>
      <c r="F9" s="146"/>
      <c r="G9" s="146"/>
      <c r="H9" s="146"/>
      <c r="I9" s="146"/>
      <c r="J9" s="146"/>
      <c r="K9" s="146"/>
      <c r="L9" s="146"/>
    </row>
    <row r="10" spans="2:12" x14ac:dyDescent="0.2">
      <c r="B10" s="145" t="s">
        <v>86</v>
      </c>
      <c r="C10" s="145"/>
      <c r="D10" s="146" t="s">
        <v>85</v>
      </c>
      <c r="E10" s="146"/>
      <c r="F10" s="146"/>
      <c r="G10" s="146"/>
      <c r="H10" s="146"/>
      <c r="I10" s="146"/>
      <c r="J10" s="146"/>
      <c r="K10" s="146"/>
      <c r="L10" s="146"/>
    </row>
    <row r="11" spans="2:12" x14ac:dyDescent="0.2">
      <c r="B11" s="145" t="s">
        <v>89</v>
      </c>
      <c r="C11" s="145"/>
      <c r="D11" s="146" t="s">
        <v>88</v>
      </c>
      <c r="E11" s="146"/>
      <c r="F11" s="146"/>
      <c r="G11" s="146"/>
      <c r="H11" s="146"/>
      <c r="I11" s="146"/>
      <c r="J11" s="146"/>
      <c r="K11" s="146"/>
      <c r="L11" s="146"/>
    </row>
    <row r="12" spans="2:12" x14ac:dyDescent="0.2">
      <c r="B12" s="145" t="s">
        <v>92</v>
      </c>
      <c r="C12" s="145"/>
      <c r="D12" s="146" t="s">
        <v>91</v>
      </c>
      <c r="E12" s="146"/>
      <c r="F12" s="146"/>
      <c r="G12" s="146"/>
      <c r="H12" s="146"/>
      <c r="I12" s="146"/>
      <c r="J12" s="146"/>
      <c r="K12" s="146"/>
      <c r="L12" s="146"/>
    </row>
    <row r="13" spans="2:12" x14ac:dyDescent="0.2">
      <c r="B13" s="145" t="s">
        <v>95</v>
      </c>
      <c r="C13" s="145"/>
      <c r="D13" s="146" t="s">
        <v>94</v>
      </c>
      <c r="E13" s="146"/>
      <c r="F13" s="146"/>
      <c r="G13" s="146"/>
      <c r="H13" s="146"/>
      <c r="I13" s="146"/>
      <c r="J13" s="146"/>
      <c r="K13" s="146"/>
      <c r="L13" s="146"/>
    </row>
    <row r="14" spans="2:12" x14ac:dyDescent="0.2">
      <c r="B14" s="145" t="s">
        <v>99</v>
      </c>
      <c r="C14" s="145"/>
      <c r="D14" s="146" t="s">
        <v>98</v>
      </c>
      <c r="E14" s="146"/>
      <c r="F14" s="146"/>
      <c r="G14" s="146"/>
      <c r="H14" s="146"/>
      <c r="I14" s="146"/>
      <c r="J14" s="146"/>
      <c r="K14" s="146"/>
      <c r="L14" s="146"/>
    </row>
    <row r="15" spans="2:12" x14ac:dyDescent="0.2">
      <c r="B15" s="145" t="s">
        <v>101</v>
      </c>
      <c r="C15" s="145"/>
      <c r="D15" s="146" t="s">
        <v>100</v>
      </c>
      <c r="E15" s="146"/>
      <c r="F15" s="146"/>
      <c r="G15" s="146"/>
      <c r="H15" s="146"/>
      <c r="I15" s="146"/>
      <c r="J15" s="146"/>
      <c r="K15" s="146"/>
      <c r="L15" s="146"/>
    </row>
    <row r="16" spans="2:12" x14ac:dyDescent="0.2">
      <c r="B16" s="145" t="s">
        <v>104</v>
      </c>
      <c r="C16" s="145"/>
      <c r="D16" s="146" t="s">
        <v>103</v>
      </c>
      <c r="E16" s="146"/>
      <c r="F16" s="146"/>
      <c r="G16" s="146"/>
      <c r="H16" s="146"/>
      <c r="I16" s="146"/>
      <c r="J16" s="146"/>
      <c r="K16" s="146"/>
      <c r="L16" s="146"/>
    </row>
    <row r="17" spans="2:12" x14ac:dyDescent="0.2">
      <c r="B17" s="145" t="s">
        <v>107</v>
      </c>
      <c r="C17" s="145"/>
      <c r="D17" s="146" t="s">
        <v>106</v>
      </c>
      <c r="E17" s="146"/>
      <c r="F17" s="146"/>
      <c r="G17" s="146"/>
      <c r="H17" s="146"/>
      <c r="I17" s="146"/>
      <c r="J17" s="146"/>
      <c r="K17" s="146"/>
      <c r="L17" s="146"/>
    </row>
    <row r="18" spans="2:12" x14ac:dyDescent="0.2">
      <c r="B18" s="145" t="s">
        <v>110</v>
      </c>
      <c r="C18" s="145"/>
      <c r="D18" s="146" t="s">
        <v>109</v>
      </c>
      <c r="E18" s="146"/>
      <c r="F18" s="146"/>
      <c r="G18" s="146"/>
      <c r="H18" s="146"/>
      <c r="I18" s="146"/>
      <c r="J18" s="146"/>
      <c r="K18" s="146"/>
      <c r="L18" s="146"/>
    </row>
    <row r="19" spans="2:12" x14ac:dyDescent="0.2">
      <c r="B19" s="145" t="s">
        <v>113</v>
      </c>
      <c r="C19" s="145"/>
      <c r="D19" s="146" t="s">
        <v>112</v>
      </c>
      <c r="E19" s="146"/>
      <c r="F19" s="146"/>
      <c r="G19" s="146"/>
      <c r="H19" s="146"/>
      <c r="I19" s="146"/>
      <c r="J19" s="146"/>
      <c r="K19" s="146"/>
      <c r="L19" s="146"/>
    </row>
    <row r="20" spans="2:12" x14ac:dyDescent="0.2">
      <c r="B20" s="143"/>
      <c r="C20" s="143"/>
      <c r="D20" s="144"/>
      <c r="E20" s="144"/>
      <c r="F20" s="144"/>
      <c r="G20" s="144"/>
      <c r="H20" s="144"/>
      <c r="I20" s="144"/>
      <c r="J20" s="144"/>
      <c r="K20" s="144"/>
      <c r="L20" s="144"/>
    </row>
    <row r="21" spans="2:12" x14ac:dyDescent="0.2">
      <c r="B21" s="143"/>
      <c r="C21" s="143"/>
      <c r="D21" s="144"/>
      <c r="E21" s="144"/>
      <c r="F21" s="144"/>
      <c r="G21" s="144"/>
      <c r="H21" s="144"/>
      <c r="I21" s="144"/>
      <c r="J21" s="144"/>
      <c r="K21" s="144"/>
      <c r="L21" s="144"/>
    </row>
    <row r="22" spans="2:12" x14ac:dyDescent="0.2">
      <c r="B22" s="143"/>
      <c r="C22" s="143"/>
      <c r="D22" s="144"/>
      <c r="E22" s="144"/>
      <c r="F22" s="144"/>
      <c r="G22" s="144"/>
      <c r="H22" s="144"/>
      <c r="I22" s="144"/>
      <c r="J22" s="144"/>
      <c r="K22" s="144"/>
      <c r="L22" s="144"/>
    </row>
    <row r="23" spans="2:12" x14ac:dyDescent="0.2">
      <c r="B23" s="143"/>
      <c r="C23" s="143"/>
      <c r="D23" s="144"/>
      <c r="E23" s="144"/>
      <c r="F23" s="144"/>
      <c r="G23" s="144"/>
      <c r="H23" s="144"/>
      <c r="I23" s="144"/>
      <c r="J23" s="144"/>
      <c r="K23" s="144"/>
      <c r="L23" s="144"/>
    </row>
    <row r="24" spans="2:12" x14ac:dyDescent="0.2">
      <c r="B24" s="143"/>
      <c r="C24" s="143"/>
      <c r="D24" s="144"/>
      <c r="E24" s="144"/>
      <c r="F24" s="144"/>
      <c r="G24" s="144"/>
      <c r="H24" s="144"/>
      <c r="I24" s="144"/>
      <c r="J24" s="144"/>
      <c r="K24" s="144"/>
      <c r="L24" s="144"/>
    </row>
    <row r="25" spans="2:12" x14ac:dyDescent="0.2">
      <c r="B25" s="143"/>
      <c r="C25" s="143"/>
      <c r="D25" s="144"/>
      <c r="E25" s="144"/>
      <c r="F25" s="144"/>
      <c r="G25" s="144"/>
      <c r="H25" s="144"/>
      <c r="I25" s="144"/>
      <c r="J25" s="144"/>
      <c r="K25" s="144"/>
      <c r="L25" s="144"/>
    </row>
  </sheetData>
  <mergeCells count="41">
    <mergeCell ref="B8:C8"/>
    <mergeCell ref="D8:L8"/>
    <mergeCell ref="B5:L5"/>
    <mergeCell ref="B6:C6"/>
    <mergeCell ref="D6:L6"/>
    <mergeCell ref="B7:C7"/>
    <mergeCell ref="D7:L7"/>
    <mergeCell ref="B9:C9"/>
    <mergeCell ref="D9:L9"/>
    <mergeCell ref="B10:C10"/>
    <mergeCell ref="D10:L10"/>
    <mergeCell ref="B11:C11"/>
    <mergeCell ref="D11:L11"/>
    <mergeCell ref="B12:C12"/>
    <mergeCell ref="D12:L12"/>
    <mergeCell ref="B13:C13"/>
    <mergeCell ref="D13:L13"/>
    <mergeCell ref="B14:C14"/>
    <mergeCell ref="D14:L14"/>
    <mergeCell ref="B15:C15"/>
    <mergeCell ref="D15:L15"/>
    <mergeCell ref="B16:C16"/>
    <mergeCell ref="D16:L16"/>
    <mergeCell ref="B17:C17"/>
    <mergeCell ref="D17:L17"/>
    <mergeCell ref="B18:C18"/>
    <mergeCell ref="D18:L18"/>
    <mergeCell ref="B19:C19"/>
    <mergeCell ref="D19:L19"/>
    <mergeCell ref="B20:C20"/>
    <mergeCell ref="D20:L20"/>
    <mergeCell ref="B24:C24"/>
    <mergeCell ref="D24:L24"/>
    <mergeCell ref="B25:C25"/>
    <mergeCell ref="D25:L25"/>
    <mergeCell ref="B21:C21"/>
    <mergeCell ref="D21:L21"/>
    <mergeCell ref="B22:C22"/>
    <mergeCell ref="D22:L22"/>
    <mergeCell ref="B23:C23"/>
    <mergeCell ref="D23:L23"/>
  </mergeCells>
  <hyperlinks>
    <hyperlink ref="B6:C6" location="'Q1'!A1" display="Quadre IIIR-4.1" xr:uid="{FDFA0275-FBFB-4B7F-ACBA-C8DBA2EFC592}"/>
    <hyperlink ref="B7:C7" location="'Q2-Q3'!A1" display="Quadre IIIR-4.2" xr:uid="{7886D3AC-294D-4E40-8965-18AB0AC75E9A}"/>
    <hyperlink ref="B8:C8" location="'Q2-Q3'!B15" display="Quadre IIIR-4.3" xr:uid="{2C3995A5-B892-4224-ACC2-2501A6AC665E}"/>
    <hyperlink ref="B9:C9" location="'Q4-Q5'!A1" display="Quadre IIIR-4.4" xr:uid="{D249A3E9-DB07-4E44-B54B-E0A906323FE9}"/>
    <hyperlink ref="B10:C10" location="'Q4-Q5'!A1" display="Quadre IIIR-4.5" xr:uid="{F5E6DDD7-D82A-4570-AB67-E9BC8B76967C}"/>
    <hyperlink ref="B11:C11" location="'Q6-Q10'!A1" display="Quadre IIIR-4.6" xr:uid="{2731AF66-E92F-4C7A-B0B8-B76420E4C82E}"/>
    <hyperlink ref="B12:C12" location="'Q6-Q10'!B9" display="Quadre IIIR-4.7" xr:uid="{551F27F8-92D2-41D9-A59D-09D67BC9E82B}"/>
    <hyperlink ref="B13:C13" location="'Q6-Q10'!B16" display="Quadre IIIR-4.8" xr:uid="{AD666773-CE77-43FA-93EA-8C2132B5B0E5}"/>
    <hyperlink ref="B14:C14" location="'Q6-Q10'!B22" display="Quadre IIIR-4.9" xr:uid="{022865A0-FCD1-47A8-95A3-923232E55960}"/>
    <hyperlink ref="B15:C15" location="'Q6-Q10'!B28" display="Quadre IIIR-4.10" xr:uid="{B10B2AB5-905E-4CC9-943F-574920843E6D}"/>
    <hyperlink ref="B16:C16" location="'QIIIA-4.11-4.12'!A1" display="Quadre IIIR-4.11" xr:uid="{82A44D9C-30F4-46E9-8CC1-A9EA633B2A58}"/>
    <hyperlink ref="B17:C17" location="'QIIIA-4.11-4.12'!A1" display="Quadre IIIR-4.12" xr:uid="{25EADC09-651B-433A-BA98-ED00F73F466A}"/>
    <hyperlink ref="B18:C18" location="'Q13'!A1" display="Quadre IIIR-4.13" xr:uid="{E13EFE30-5FA7-4D33-BC91-3AC1236E4094}"/>
    <hyperlink ref="B19:C19" location="'Q14'!A1" display="Quadre IIIR-4.14" xr:uid="{18EC4C88-8535-427D-8DE0-65076FFDCACE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  <pageSetUpPr fitToPage="1"/>
  </sheetPr>
  <dimension ref="A1:O11"/>
  <sheetViews>
    <sheetView showGridLines="0" zoomScale="75" zoomScaleNormal="75" workbookViewId="0">
      <selection activeCell="B3" sqref="B3:J4"/>
    </sheetView>
  </sheetViews>
  <sheetFormatPr baseColWidth="10" defaultColWidth="9.140625" defaultRowHeight="12.75" x14ac:dyDescent="0.2"/>
  <cols>
    <col min="1" max="1" width="6.85546875" customWidth="1"/>
    <col min="2" max="2" width="26.85546875" customWidth="1"/>
    <col min="3" max="3" width="22.42578125" customWidth="1"/>
    <col min="4" max="4" width="18.28515625" customWidth="1"/>
    <col min="5" max="5" width="18.85546875" customWidth="1"/>
    <col min="6" max="6" width="20" customWidth="1"/>
    <col min="7" max="7" width="16.5703125" customWidth="1"/>
    <col min="8" max="8" width="17.42578125" customWidth="1"/>
    <col min="9" max="9" width="20.28515625" customWidth="1"/>
    <col min="10" max="10" width="17.85546875" customWidth="1"/>
    <col min="11" max="11" width="29.42578125" customWidth="1"/>
    <col min="12" max="12" width="14.7109375" customWidth="1"/>
    <col min="13" max="13" width="15.7109375" customWidth="1"/>
    <col min="14" max="14" width="19.7109375" customWidth="1"/>
    <col min="15" max="15" width="17.85546875" customWidth="1"/>
    <col min="16" max="16" width="11.5703125"/>
    <col min="17" max="17" width="17" customWidth="1"/>
    <col min="18" max="22" width="11.5703125"/>
    <col min="23" max="1018" width="8.7109375" customWidth="1"/>
    <col min="1019" max="1023" width="9.140625" customWidth="1"/>
    <col min="1024" max="1025" width="8.7109375" customWidth="1"/>
  </cols>
  <sheetData>
    <row r="1" spans="1:15" ht="15" x14ac:dyDescent="0.2">
      <c r="A1" s="150"/>
      <c r="B1" s="150"/>
    </row>
    <row r="3" spans="1:15" ht="15.75" x14ac:dyDescent="0.25">
      <c r="B3" s="151" t="s">
        <v>72</v>
      </c>
      <c r="C3" s="151"/>
      <c r="D3" s="151"/>
      <c r="E3" s="151"/>
      <c r="F3" s="151"/>
      <c r="G3" s="151"/>
      <c r="H3" s="151"/>
      <c r="I3" s="151"/>
      <c r="J3" s="151"/>
      <c r="K3" s="2"/>
    </row>
    <row r="4" spans="1:15" ht="15.75" customHeight="1" x14ac:dyDescent="0.25">
      <c r="B4" s="151"/>
      <c r="C4" s="151"/>
      <c r="D4" s="151"/>
      <c r="E4" s="151"/>
      <c r="F4" s="151"/>
      <c r="G4" s="151"/>
      <c r="H4" s="151"/>
      <c r="I4" s="151"/>
      <c r="J4" s="151"/>
      <c r="K4" s="2"/>
    </row>
    <row r="5" spans="1:15" ht="34.5" customHeight="1" x14ac:dyDescent="0.25">
      <c r="B5" s="152"/>
      <c r="C5" s="152"/>
      <c r="D5" s="152"/>
      <c r="E5" s="3" t="s">
        <v>0</v>
      </c>
      <c r="F5" s="4" t="s">
        <v>1</v>
      </c>
      <c r="G5" s="4" t="s">
        <v>2</v>
      </c>
      <c r="H5" s="4" t="s">
        <v>3</v>
      </c>
      <c r="I5" s="5" t="s">
        <v>4</v>
      </c>
      <c r="J5" s="4" t="s">
        <v>5</v>
      </c>
      <c r="K5" s="6"/>
    </row>
    <row r="6" spans="1:15" ht="17.850000000000001" customHeight="1" x14ac:dyDescent="0.2">
      <c r="B6" s="153" t="s">
        <v>6</v>
      </c>
      <c r="C6" s="153"/>
      <c r="D6" s="153"/>
      <c r="E6" s="8">
        <v>44077987.789999999</v>
      </c>
      <c r="F6" s="8">
        <v>36723373.509999998</v>
      </c>
      <c r="G6" s="8">
        <v>16857577.239999998</v>
      </c>
      <c r="H6" s="8">
        <v>12099105.17</v>
      </c>
      <c r="I6" s="8">
        <v>3158000</v>
      </c>
      <c r="J6" s="9">
        <v>112916043.70999999</v>
      </c>
      <c r="L6" s="10"/>
      <c r="M6" s="10"/>
      <c r="N6" s="10"/>
      <c r="O6" s="10"/>
    </row>
    <row r="7" spans="1:15" ht="17.850000000000001" customHeight="1" x14ac:dyDescent="0.2">
      <c r="B7" s="153" t="s">
        <v>7</v>
      </c>
      <c r="C7" s="153"/>
      <c r="D7" s="153"/>
      <c r="E7" s="11">
        <v>7.4999999999999997E-2</v>
      </c>
      <c r="F7" s="11">
        <v>8.7999999999999995E-2</v>
      </c>
      <c r="G7" s="11">
        <v>0.13600000000000001</v>
      </c>
      <c r="H7" s="11">
        <v>6.4000000000000001E-2</v>
      </c>
      <c r="I7" s="11">
        <v>0.105</v>
      </c>
      <c r="J7" s="12">
        <v>8.4000000000000005E-2</v>
      </c>
      <c r="K7" s="13"/>
      <c r="N7" s="14"/>
    </row>
    <row r="8" spans="1:15" ht="17.850000000000001" customHeight="1" x14ac:dyDescent="0.2">
      <c r="B8" s="148" t="s">
        <v>8</v>
      </c>
      <c r="C8" s="148"/>
      <c r="D8" s="148"/>
      <c r="E8" s="8">
        <v>104.30512010544599</v>
      </c>
      <c r="F8" s="8">
        <v>86.9</v>
      </c>
      <c r="G8" s="8">
        <v>176.2</v>
      </c>
      <c r="H8" s="8">
        <v>79.69</v>
      </c>
      <c r="I8" s="8">
        <v>265.29000000000002</v>
      </c>
      <c r="J8" s="9">
        <v>96.38</v>
      </c>
      <c r="K8" s="13"/>
      <c r="N8" s="14"/>
    </row>
    <row r="9" spans="1:15" ht="17.850000000000001" customHeight="1" x14ac:dyDescent="0.2">
      <c r="B9" s="16"/>
      <c r="C9" s="17"/>
      <c r="D9" s="17"/>
      <c r="E9" s="18"/>
      <c r="F9" s="18"/>
      <c r="G9" s="18"/>
      <c r="H9" s="18"/>
      <c r="I9" s="18"/>
      <c r="J9" s="18"/>
      <c r="K9" s="13"/>
      <c r="N9" s="14"/>
    </row>
    <row r="10" spans="1:15" ht="17.850000000000001" customHeight="1" x14ac:dyDescent="0.2">
      <c r="B10" s="149" t="s">
        <v>9</v>
      </c>
      <c r="C10" s="149"/>
      <c r="D10" s="149"/>
      <c r="E10" s="149"/>
      <c r="F10" s="149"/>
      <c r="G10" s="149"/>
      <c r="H10" s="149"/>
      <c r="I10" s="149"/>
      <c r="J10" s="149"/>
      <c r="K10" s="13"/>
      <c r="N10" s="14"/>
    </row>
    <row r="11" spans="1:15" ht="17.850000000000001" customHeight="1" x14ac:dyDescent="0.2">
      <c r="B11" s="16"/>
      <c r="C11" s="17"/>
      <c r="D11" s="17"/>
      <c r="E11" s="20"/>
      <c r="F11" s="20"/>
      <c r="G11" s="20"/>
      <c r="H11" s="20"/>
      <c r="I11" s="21"/>
      <c r="J11" s="21"/>
      <c r="L11" s="22"/>
      <c r="N11" s="22"/>
    </row>
  </sheetData>
  <mergeCells count="7">
    <mergeCell ref="B8:D8"/>
    <mergeCell ref="B10:J10"/>
    <mergeCell ref="A1:B1"/>
    <mergeCell ref="B3:J4"/>
    <mergeCell ref="B5:D5"/>
    <mergeCell ref="B6:D6"/>
    <mergeCell ref="B7:D7"/>
  </mergeCells>
  <pageMargins left="0.78749999999999998" right="0.78749999999999998" top="1.0249999999999999" bottom="1.0249999999999999" header="0.78749999999999998" footer="0.78749999999999998"/>
  <pageSetup paperSize="9" orientation="landscape" useFirstPageNumber="1" horizontalDpi="300" verticalDpi="300"/>
  <headerFooter>
    <oddHeader>&amp;C&amp;A</oddHeader>
    <oddFooter>&amp;CPàgina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/>
    <pageSetUpPr fitToPage="1"/>
  </sheetPr>
  <dimension ref="A1:AME1048575"/>
  <sheetViews>
    <sheetView showGridLines="0" zoomScale="75" zoomScaleNormal="75" workbookViewId="0">
      <selection activeCell="B14" sqref="B14:J15"/>
    </sheetView>
  </sheetViews>
  <sheetFormatPr baseColWidth="10" defaultColWidth="9.140625" defaultRowHeight="14.25" x14ac:dyDescent="0.2"/>
  <cols>
    <col min="1" max="1" width="6.85546875" style="23" customWidth="1"/>
    <col min="2" max="2" width="35.7109375" style="23" customWidth="1"/>
    <col min="3" max="3" width="19.5703125" style="23" customWidth="1"/>
    <col min="4" max="4" width="21.28515625" style="23" customWidth="1"/>
    <col min="5" max="5" width="16.28515625" style="23" customWidth="1"/>
    <col min="6" max="6" width="15.140625" style="23" customWidth="1"/>
    <col min="7" max="7" width="15.42578125" style="23" customWidth="1"/>
    <col min="8" max="9" width="14.42578125" style="23" customWidth="1"/>
    <col min="10" max="10" width="17.42578125" style="23" customWidth="1"/>
    <col min="11" max="1016" width="8.85546875" style="23" customWidth="1"/>
    <col min="1017" max="1019" width="11.5703125" style="23"/>
    <col min="1020" max="1025" width="11.5703125"/>
  </cols>
  <sheetData>
    <row r="1" spans="1:12" ht="19.5" customHeight="1" x14ac:dyDescent="0.2">
      <c r="A1" s="150"/>
      <c r="B1" s="150"/>
    </row>
    <row r="2" spans="1:12" ht="19.5" customHeight="1" x14ac:dyDescent="0.2">
      <c r="A2" s="24"/>
      <c r="B2" s="24"/>
    </row>
    <row r="3" spans="1:12" ht="21.75" customHeight="1" x14ac:dyDescent="0.2">
      <c r="A3" s="24"/>
      <c r="B3" s="155" t="s">
        <v>74</v>
      </c>
      <c r="C3" s="155"/>
      <c r="D3" s="155"/>
      <c r="E3" s="155"/>
      <c r="F3" s="155"/>
      <c r="G3" s="155"/>
      <c r="H3" s="155"/>
      <c r="I3" s="155"/>
      <c r="J3" s="155"/>
      <c r="K3" s="25"/>
    </row>
    <row r="4" spans="1:12" ht="16.899999999999999" customHeight="1" x14ac:dyDescent="0.2">
      <c r="A4" s="24"/>
      <c r="B4" s="155"/>
      <c r="C4" s="155"/>
      <c r="D4" s="155"/>
      <c r="E4" s="155"/>
      <c r="F4" s="155"/>
      <c r="G4" s="155"/>
      <c r="H4" s="155"/>
      <c r="I4" s="155"/>
      <c r="J4" s="155"/>
      <c r="K4" s="25"/>
    </row>
    <row r="5" spans="1:12" ht="48.75" customHeight="1" x14ac:dyDescent="0.25">
      <c r="B5" s="26" t="s">
        <v>10</v>
      </c>
      <c r="C5" s="27"/>
      <c r="D5" s="28" t="s">
        <v>0</v>
      </c>
      <c r="E5" s="29" t="s">
        <v>1</v>
      </c>
      <c r="F5" s="29" t="s">
        <v>2</v>
      </c>
      <c r="G5" s="29" t="s">
        <v>3</v>
      </c>
      <c r="H5" s="29" t="s">
        <v>4</v>
      </c>
      <c r="I5" s="29" t="s">
        <v>5</v>
      </c>
      <c r="J5" s="30" t="s">
        <v>11</v>
      </c>
      <c r="K5" s="25"/>
    </row>
    <row r="6" spans="1:12" ht="17.850000000000001" customHeight="1" x14ac:dyDescent="0.2">
      <c r="B6" s="31" t="s">
        <v>12</v>
      </c>
      <c r="C6" s="32"/>
      <c r="D6" s="33">
        <v>40</v>
      </c>
      <c r="E6" s="33">
        <v>1</v>
      </c>
      <c r="F6" s="33">
        <v>8</v>
      </c>
      <c r="G6" s="33">
        <v>5</v>
      </c>
      <c r="H6" s="33">
        <v>1</v>
      </c>
      <c r="I6" s="34">
        <v>55</v>
      </c>
      <c r="J6" s="35">
        <v>0</v>
      </c>
      <c r="K6" s="25"/>
    </row>
    <row r="7" spans="1:12" ht="17.850000000000001" customHeight="1" x14ac:dyDescent="0.25">
      <c r="B7" s="154" t="s">
        <v>13</v>
      </c>
      <c r="C7" s="36" t="s">
        <v>14</v>
      </c>
      <c r="D7" s="37">
        <v>489584</v>
      </c>
      <c r="E7" s="37">
        <v>422587</v>
      </c>
      <c r="F7" s="37">
        <v>95641</v>
      </c>
      <c r="G7" s="37">
        <v>151641</v>
      </c>
      <c r="H7" s="37">
        <v>11904</v>
      </c>
      <c r="I7" s="38">
        <v>1171543</v>
      </c>
      <c r="J7" s="37">
        <v>1149460</v>
      </c>
      <c r="K7" s="25"/>
    </row>
    <row r="8" spans="1:12" ht="17.850000000000001" customHeight="1" x14ac:dyDescent="0.2">
      <c r="B8" s="154"/>
      <c r="C8" s="39" t="s">
        <v>15</v>
      </c>
      <c r="D8" s="40">
        <f t="shared" ref="D8:I8" si="0">D7/D6</f>
        <v>12239.6</v>
      </c>
      <c r="E8" s="40">
        <f t="shared" si="0"/>
        <v>422587</v>
      </c>
      <c r="F8" s="40">
        <f t="shared" si="0"/>
        <v>11955.125</v>
      </c>
      <c r="G8" s="40">
        <f t="shared" si="0"/>
        <v>30328.2</v>
      </c>
      <c r="H8" s="40">
        <f t="shared" si="0"/>
        <v>11904</v>
      </c>
      <c r="I8" s="40">
        <f t="shared" si="0"/>
        <v>21300.781818181818</v>
      </c>
      <c r="J8" s="42"/>
      <c r="K8" s="25"/>
    </row>
    <row r="9" spans="1:12" ht="17.850000000000001" customHeight="1" x14ac:dyDescent="0.2">
      <c r="B9" s="154"/>
      <c r="C9" s="39" t="s">
        <v>16</v>
      </c>
      <c r="D9" s="33">
        <v>208</v>
      </c>
      <c r="E9" s="33">
        <v>422587</v>
      </c>
      <c r="F9" s="33">
        <v>1463</v>
      </c>
      <c r="G9" s="33">
        <v>6576</v>
      </c>
      <c r="H9" s="33">
        <v>11904</v>
      </c>
      <c r="I9" s="33">
        <v>208</v>
      </c>
      <c r="J9" s="42"/>
      <c r="K9" s="25"/>
    </row>
    <row r="10" spans="1:12" ht="17.850000000000001" customHeight="1" x14ac:dyDescent="0.2">
      <c r="B10" s="154"/>
      <c r="C10" s="39" t="s">
        <v>17</v>
      </c>
      <c r="D10" s="33">
        <v>51710</v>
      </c>
      <c r="E10" s="33">
        <v>422587</v>
      </c>
      <c r="F10" s="33">
        <v>30588</v>
      </c>
      <c r="G10" s="33">
        <v>51128</v>
      </c>
      <c r="H10" s="33">
        <v>11904</v>
      </c>
      <c r="I10" s="33">
        <v>422587</v>
      </c>
      <c r="J10" s="42"/>
      <c r="K10" s="25"/>
    </row>
    <row r="11" spans="1:12" ht="17.850000000000001" customHeight="1" x14ac:dyDescent="0.2">
      <c r="B11" s="149" t="s">
        <v>76</v>
      </c>
      <c r="C11" s="149"/>
      <c r="D11" s="149"/>
      <c r="E11" s="149"/>
      <c r="F11" s="149"/>
      <c r="G11" s="149"/>
      <c r="H11" s="149"/>
      <c r="I11" s="149"/>
      <c r="J11" s="45"/>
      <c r="K11" s="45"/>
      <c r="L11" s="46"/>
    </row>
    <row r="12" spans="1:12" ht="17.850000000000001" customHeight="1" x14ac:dyDescent="0.2">
      <c r="B12" s="19"/>
      <c r="C12" s="19"/>
      <c r="D12" s="19"/>
      <c r="E12" s="19"/>
      <c r="F12" s="19"/>
      <c r="G12" s="19"/>
      <c r="H12" s="19"/>
      <c r="I12" s="19"/>
      <c r="J12" s="45"/>
      <c r="K12" s="45"/>
      <c r="L12" s="46"/>
    </row>
    <row r="13" spans="1:12" ht="17.850000000000001" customHeight="1" x14ac:dyDescent="0.2">
      <c r="B13" s="19"/>
      <c r="C13" s="19"/>
      <c r="D13" s="19"/>
      <c r="E13" s="19"/>
      <c r="F13" s="19"/>
      <c r="G13" s="19"/>
      <c r="H13" s="19"/>
      <c r="I13" s="19"/>
      <c r="J13" s="45"/>
      <c r="K13" s="45"/>
      <c r="L13" s="46"/>
    </row>
    <row r="14" spans="1:12" ht="17.850000000000001" customHeight="1" x14ac:dyDescent="0.2">
      <c r="B14" s="156" t="s">
        <v>75</v>
      </c>
      <c r="C14" s="156"/>
      <c r="D14" s="156"/>
      <c r="E14" s="156"/>
      <c r="F14" s="156"/>
      <c r="G14" s="156"/>
      <c r="H14" s="156"/>
      <c r="I14" s="156"/>
      <c r="J14" s="156"/>
      <c r="K14" s="45"/>
      <c r="L14" s="46"/>
    </row>
    <row r="15" spans="1:12" ht="17.850000000000001" customHeight="1" x14ac:dyDescent="0.2">
      <c r="B15" s="156"/>
      <c r="C15" s="156"/>
      <c r="D15" s="156"/>
      <c r="E15" s="156"/>
      <c r="F15" s="156"/>
      <c r="G15" s="156"/>
      <c r="H15" s="156"/>
      <c r="I15" s="156"/>
      <c r="J15" s="156"/>
      <c r="K15" s="45"/>
      <c r="L15" s="46"/>
    </row>
    <row r="16" spans="1:12" ht="52.5" customHeight="1" x14ac:dyDescent="0.25">
      <c r="B16" s="47"/>
      <c r="C16" s="48"/>
      <c r="D16" s="49" t="s">
        <v>0</v>
      </c>
      <c r="E16" s="4" t="s">
        <v>1</v>
      </c>
      <c r="F16" s="4" t="s">
        <v>2</v>
      </c>
      <c r="G16" s="4" t="s">
        <v>3</v>
      </c>
      <c r="H16" s="4" t="s">
        <v>4</v>
      </c>
      <c r="I16" s="4" t="s">
        <v>5</v>
      </c>
      <c r="J16" s="30" t="s">
        <v>11</v>
      </c>
      <c r="K16" s="45"/>
      <c r="L16" s="46"/>
    </row>
    <row r="17" spans="1:11" ht="17.850000000000001" customHeight="1" x14ac:dyDescent="0.25">
      <c r="B17" s="157" t="s">
        <v>18</v>
      </c>
      <c r="C17" s="36" t="s">
        <v>14</v>
      </c>
      <c r="D17" s="50">
        <v>73</v>
      </c>
      <c r="E17" s="50">
        <v>14</v>
      </c>
      <c r="F17" s="50">
        <v>10</v>
      </c>
      <c r="G17" s="50">
        <v>14</v>
      </c>
      <c r="H17" s="50">
        <v>1</v>
      </c>
      <c r="I17" s="50">
        <f>D17+E17+F17+G17+H17</f>
        <v>112</v>
      </c>
      <c r="J17" s="50">
        <v>0</v>
      </c>
      <c r="K17" s="25"/>
    </row>
    <row r="18" spans="1:11" ht="21.75" customHeight="1" x14ac:dyDescent="0.2">
      <c r="B18" s="157"/>
      <c r="C18" s="39" t="s">
        <v>15</v>
      </c>
      <c r="D18" s="51">
        <f t="shared" ref="D18:I18" si="1">D17/D6</f>
        <v>1.825</v>
      </c>
      <c r="E18" s="51">
        <f t="shared" si="1"/>
        <v>14</v>
      </c>
      <c r="F18" s="51">
        <f t="shared" si="1"/>
        <v>1.25</v>
      </c>
      <c r="G18" s="51">
        <f t="shared" si="1"/>
        <v>2.8</v>
      </c>
      <c r="H18" s="51">
        <f t="shared" si="1"/>
        <v>1</v>
      </c>
      <c r="I18" s="51">
        <f t="shared" si="1"/>
        <v>2.0363636363636362</v>
      </c>
      <c r="J18" s="52"/>
      <c r="K18" s="25"/>
    </row>
    <row r="19" spans="1:11" ht="17.850000000000001" customHeight="1" x14ac:dyDescent="0.2">
      <c r="B19" s="157"/>
      <c r="C19" s="39" t="s">
        <v>16</v>
      </c>
      <c r="D19" s="35">
        <v>1</v>
      </c>
      <c r="E19" s="35">
        <v>14</v>
      </c>
      <c r="F19" s="35">
        <v>1</v>
      </c>
      <c r="G19" s="35">
        <v>1</v>
      </c>
      <c r="H19" s="35">
        <v>1</v>
      </c>
      <c r="I19" s="35">
        <v>1</v>
      </c>
      <c r="J19" s="52"/>
      <c r="K19" s="25"/>
    </row>
    <row r="20" spans="1:11" ht="17.850000000000001" customHeight="1" x14ac:dyDescent="0.2">
      <c r="B20" s="157"/>
      <c r="C20" s="39" t="s">
        <v>17</v>
      </c>
      <c r="D20" s="35">
        <v>14</v>
      </c>
      <c r="E20" s="35">
        <v>14</v>
      </c>
      <c r="F20" s="35">
        <v>2</v>
      </c>
      <c r="G20" s="35">
        <v>5</v>
      </c>
      <c r="H20" s="35">
        <v>1</v>
      </c>
      <c r="I20" s="35">
        <v>14</v>
      </c>
      <c r="J20" s="52"/>
      <c r="K20" s="25"/>
    </row>
    <row r="21" spans="1:11" ht="17.850000000000001" customHeight="1" x14ac:dyDescent="0.2">
      <c r="B21" s="154" t="s">
        <v>19</v>
      </c>
      <c r="C21" s="39" t="s">
        <v>15</v>
      </c>
      <c r="D21" s="33">
        <v>6706.6301369863004</v>
      </c>
      <c r="E21" s="33">
        <v>30184.785714285699</v>
      </c>
      <c r="F21" s="33">
        <v>9564.1</v>
      </c>
      <c r="G21" s="33">
        <v>10831.5</v>
      </c>
      <c r="H21" s="33">
        <v>11904</v>
      </c>
      <c r="I21" s="33">
        <v>10460.205357142901</v>
      </c>
      <c r="J21" s="33">
        <v>10263.035714285699</v>
      </c>
      <c r="K21" s="25"/>
    </row>
    <row r="22" spans="1:11" ht="17.850000000000001" customHeight="1" x14ac:dyDescent="0.2">
      <c r="B22" s="154"/>
      <c r="C22" s="39" t="s">
        <v>16</v>
      </c>
      <c r="D22" s="33">
        <v>327</v>
      </c>
      <c r="E22" s="33">
        <v>30184.785714285699</v>
      </c>
      <c r="F22" s="33">
        <v>731</v>
      </c>
      <c r="G22" s="33">
        <v>6576</v>
      </c>
      <c r="H22" s="33">
        <v>11904</v>
      </c>
      <c r="I22" s="33">
        <v>327</v>
      </c>
      <c r="J22" s="33">
        <v>315</v>
      </c>
      <c r="K22" s="25"/>
    </row>
    <row r="23" spans="1:11" ht="17.850000000000001" customHeight="1" x14ac:dyDescent="0.2">
      <c r="A23" s="53"/>
      <c r="B23" s="154"/>
      <c r="C23" s="39" t="s">
        <v>17</v>
      </c>
      <c r="D23" s="33">
        <v>33679</v>
      </c>
      <c r="E23" s="33">
        <v>30184.785714285699</v>
      </c>
      <c r="F23" s="33">
        <v>30588</v>
      </c>
      <c r="G23" s="33">
        <v>27033</v>
      </c>
      <c r="H23" s="33">
        <v>11904</v>
      </c>
      <c r="I23" s="33">
        <v>33679</v>
      </c>
      <c r="J23" s="33">
        <v>33319</v>
      </c>
      <c r="K23" s="53"/>
    </row>
    <row r="24" spans="1:11" ht="17.850000000000001" customHeight="1" x14ac:dyDescent="0.2">
      <c r="C24" s="54"/>
      <c r="D24" s="55"/>
      <c r="E24" s="55"/>
      <c r="F24" s="24"/>
      <c r="G24" s="25"/>
      <c r="H24" s="25"/>
      <c r="I24" s="25"/>
      <c r="J24" s="25"/>
      <c r="K24" s="25"/>
    </row>
    <row r="25" spans="1:11" ht="17.850000000000001" customHeight="1" x14ac:dyDescent="0.2">
      <c r="B25" s="149" t="s">
        <v>76</v>
      </c>
      <c r="C25" s="149"/>
      <c r="D25" s="149"/>
      <c r="E25" s="149"/>
      <c r="F25" s="149"/>
      <c r="G25" s="149"/>
      <c r="H25" s="149"/>
      <c r="I25" s="149"/>
      <c r="K25" s="25"/>
    </row>
    <row r="26" spans="1:11" ht="17.850000000000001" customHeight="1" x14ac:dyDescent="0.2">
      <c r="B26" s="56"/>
      <c r="C26" s="57"/>
      <c r="D26" s="58"/>
      <c r="E26" s="58"/>
      <c r="F26" s="53"/>
      <c r="K26" s="42"/>
    </row>
    <row r="27" spans="1:11" ht="17.850000000000001" customHeight="1" x14ac:dyDescent="0.2">
      <c r="B27" s="56"/>
      <c r="C27" s="57"/>
      <c r="D27" s="59"/>
      <c r="E27" s="59"/>
      <c r="F27" s="53"/>
      <c r="K27" s="42"/>
    </row>
    <row r="28" spans="1:11" ht="17.850000000000001" customHeight="1" x14ac:dyDescent="0.2">
      <c r="B28" s="56"/>
      <c r="C28" s="56"/>
      <c r="D28" s="56"/>
      <c r="E28" s="56"/>
      <c r="F28" s="56"/>
      <c r="K28" s="42"/>
    </row>
    <row r="29" spans="1:11" ht="17.850000000000001" customHeight="1" x14ac:dyDescent="0.2">
      <c r="B29" s="56"/>
      <c r="C29" s="56"/>
      <c r="D29" s="56"/>
      <c r="E29" s="56"/>
      <c r="F29" s="56"/>
      <c r="K29" s="60"/>
    </row>
    <row r="30" spans="1:11" ht="19.5" customHeight="1" x14ac:dyDescent="0.25">
      <c r="B30" s="56"/>
      <c r="C30" s="56"/>
      <c r="D30" s="56"/>
      <c r="E30" s="56"/>
      <c r="F30" s="56"/>
      <c r="J30" s="61"/>
      <c r="K30" s="60"/>
    </row>
    <row r="31" spans="1:11" ht="19.5" customHeight="1" x14ac:dyDescent="0.2">
      <c r="J31" s="62"/>
    </row>
    <row r="32" spans="1:11" ht="19.5" customHeight="1" x14ac:dyDescent="0.2"/>
    <row r="33" spans="2:10" ht="19.5" customHeight="1" x14ac:dyDescent="0.2">
      <c r="B33" s="63"/>
      <c r="C33" s="64"/>
      <c r="D33" s="65"/>
      <c r="J33" s="62"/>
    </row>
    <row r="34" spans="2:10" ht="19.5" customHeight="1" x14ac:dyDescent="0.2">
      <c r="J34" s="62"/>
    </row>
    <row r="35" spans="2:10" ht="19.5" customHeight="1" x14ac:dyDescent="0.2">
      <c r="J35" s="62"/>
    </row>
    <row r="36" spans="2:10" x14ac:dyDescent="0.2">
      <c r="J36" s="62"/>
    </row>
    <row r="37" spans="2:10" ht="19.5" customHeight="1" x14ac:dyDescent="0.2"/>
    <row r="38" spans="2:10" ht="19.5" customHeight="1" x14ac:dyDescent="0.2"/>
    <row r="39" spans="2:10" ht="19.5" customHeight="1" x14ac:dyDescent="0.2"/>
    <row r="40" spans="2:10" ht="19.5" customHeight="1" x14ac:dyDescent="0.2"/>
    <row r="49" spans="4:4" x14ac:dyDescent="0.2">
      <c r="D49" s="23" t="s">
        <v>20</v>
      </c>
    </row>
    <row r="53" spans="4:4" ht="19.5" customHeight="1" x14ac:dyDescent="0.2"/>
    <row r="1048539" ht="12.75" customHeight="1" x14ac:dyDescent="0.2"/>
    <row r="1048540" ht="12.75" customHeight="1" x14ac:dyDescent="0.2"/>
    <row r="1048541" ht="12.75" customHeight="1" x14ac:dyDescent="0.2"/>
    <row r="1048542" ht="12.75" customHeight="1" x14ac:dyDescent="0.2"/>
    <row r="1048543" ht="12.75" customHeight="1" x14ac:dyDescent="0.2"/>
    <row r="1048544" ht="12.75" customHeight="1" x14ac:dyDescent="0.2"/>
    <row r="1048545" ht="12.75" customHeight="1" x14ac:dyDescent="0.2"/>
    <row r="1048546" ht="12.75" customHeight="1" x14ac:dyDescent="0.2"/>
    <row r="1048547" ht="12.75" customHeight="1" x14ac:dyDescent="0.2"/>
    <row r="1048548" ht="12.75" customHeight="1" x14ac:dyDescent="0.2"/>
    <row r="1048549" ht="12.75" customHeight="1" x14ac:dyDescent="0.2"/>
    <row r="1048550" ht="12.75" customHeight="1" x14ac:dyDescent="0.2"/>
    <row r="1048551" ht="12.75" customHeight="1" x14ac:dyDescent="0.2"/>
    <row r="1048552" ht="12.75" customHeight="1" x14ac:dyDescent="0.2"/>
    <row r="1048553" ht="12.75" customHeight="1" x14ac:dyDescent="0.2"/>
    <row r="1048554" ht="12.75" customHeight="1" x14ac:dyDescent="0.2"/>
    <row r="1048555" ht="12.75" customHeight="1" x14ac:dyDescent="0.2"/>
    <row r="1048556" ht="12.75" customHeight="1" x14ac:dyDescent="0.2"/>
    <row r="1048557" ht="12.75" customHeight="1" x14ac:dyDescent="0.2"/>
    <row r="1048558" ht="12.75" customHeight="1" x14ac:dyDescent="0.2"/>
    <row r="1048559" ht="12.75" customHeight="1" x14ac:dyDescent="0.2"/>
    <row r="1048560" ht="12.75" customHeight="1" x14ac:dyDescent="0.2"/>
    <row r="1048561" ht="12.75" customHeight="1" x14ac:dyDescent="0.2"/>
    <row r="1048562" ht="12.75" customHeight="1" x14ac:dyDescent="0.2"/>
    <row r="1048563" ht="12.75" customHeight="1" x14ac:dyDescent="0.2"/>
    <row r="1048564" ht="12.75" customHeight="1" x14ac:dyDescent="0.2"/>
    <row r="1048565" ht="12.75" customHeight="1" x14ac:dyDescent="0.2"/>
    <row r="1048566" ht="12.75" customHeight="1" x14ac:dyDescent="0.2"/>
    <row r="1048567" ht="12.75" customHeight="1" x14ac:dyDescent="0.2"/>
    <row r="1048568" ht="12.75" customHeight="1" x14ac:dyDescent="0.2"/>
    <row r="1048569" ht="12.75" customHeight="1" x14ac:dyDescent="0.2"/>
    <row r="1048570" ht="12.75" customHeight="1" x14ac:dyDescent="0.2"/>
    <row r="1048571" ht="12.75" customHeight="1" x14ac:dyDescent="0.2"/>
    <row r="1048572" ht="12.75" customHeight="1" x14ac:dyDescent="0.2"/>
    <row r="1048573" ht="12.75" customHeight="1" x14ac:dyDescent="0.2"/>
    <row r="1048574" ht="12.75" customHeight="1" x14ac:dyDescent="0.2"/>
    <row r="1048575" ht="12.75" customHeight="1" x14ac:dyDescent="0.2"/>
  </sheetData>
  <mergeCells count="8">
    <mergeCell ref="B21:B23"/>
    <mergeCell ref="B25:I25"/>
    <mergeCell ref="B11:I11"/>
    <mergeCell ref="A1:B1"/>
    <mergeCell ref="B3:J4"/>
    <mergeCell ref="B7:B10"/>
    <mergeCell ref="B14:J15"/>
    <mergeCell ref="B17:B20"/>
  </mergeCells>
  <pageMargins left="0.78749999999999998" right="0.78749999999999998" top="1.0249999999999999" bottom="1.0249999999999999" header="0.78749999999999998" footer="0.78749999999999998"/>
  <pageSetup paperSize="9" firstPageNumber="0" orientation="landscape" horizontalDpi="300" verticalDpi="300"/>
  <headerFooter>
    <oddHeader>&amp;C&amp;A</oddHeader>
    <oddFooter>&amp;CPàgina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/>
    <pageSetUpPr fitToPage="1"/>
  </sheetPr>
  <dimension ref="A1:AFL43"/>
  <sheetViews>
    <sheetView showGridLines="0" topLeftCell="A4" zoomScale="75" zoomScaleNormal="75" workbookViewId="0">
      <selection activeCell="B21" sqref="B21:J27"/>
    </sheetView>
  </sheetViews>
  <sheetFormatPr baseColWidth="10" defaultColWidth="9.140625" defaultRowHeight="15" x14ac:dyDescent="0.2"/>
  <cols>
    <col min="1" max="1" width="12.42578125" customWidth="1"/>
    <col min="2" max="2" width="54.28515625" style="25" customWidth="1"/>
    <col min="3" max="3" width="18.85546875" style="25" customWidth="1"/>
    <col min="4" max="4" width="10.85546875" style="25" customWidth="1"/>
    <col min="5" max="6" width="10.28515625" style="25" customWidth="1"/>
    <col min="7" max="7" width="15.140625" style="25" customWidth="1"/>
    <col min="8" max="8" width="18.140625" style="25" customWidth="1"/>
    <col min="9" max="10" width="18.7109375" style="25" customWidth="1"/>
    <col min="11" max="12" width="11.5703125" style="25"/>
    <col min="13" max="13" width="13.5703125" style="25" customWidth="1"/>
    <col min="14" max="844" width="11.5703125" style="25"/>
    <col min="845" max="1017" width="8.7109375" customWidth="1"/>
    <col min="1018" max="1019" width="9.140625" customWidth="1"/>
    <col min="1020" max="1025" width="8.7109375" customWidth="1"/>
  </cols>
  <sheetData>
    <row r="1" spans="1:15" x14ac:dyDescent="0.2">
      <c r="A1" s="159"/>
      <c r="B1" s="159"/>
    </row>
    <row r="2" spans="1:15" x14ac:dyDescent="0.2">
      <c r="B2" s="155" t="s">
        <v>80</v>
      </c>
      <c r="C2" s="155"/>
      <c r="D2" s="155"/>
      <c r="E2" s="155"/>
      <c r="F2" s="155"/>
      <c r="G2" s="155"/>
      <c r="H2" s="155"/>
      <c r="I2" s="155"/>
      <c r="J2" s="155"/>
    </row>
    <row r="3" spans="1:15" ht="18" x14ac:dyDescent="0.2">
      <c r="B3" s="155"/>
      <c r="C3" s="155"/>
      <c r="D3" s="155"/>
      <c r="E3" s="155"/>
      <c r="F3" s="155"/>
      <c r="G3" s="155"/>
      <c r="H3" s="155"/>
      <c r="I3" s="155"/>
      <c r="J3" s="155"/>
      <c r="K3" s="66"/>
      <c r="L3" s="67"/>
      <c r="M3" s="67"/>
      <c r="N3" s="66"/>
      <c r="O3" s="68"/>
    </row>
    <row r="4" spans="1:15" ht="55.7" customHeight="1" x14ac:dyDescent="0.35">
      <c r="B4" s="69"/>
      <c r="C4" s="3" t="s">
        <v>0</v>
      </c>
      <c r="D4" s="160" t="s">
        <v>1</v>
      </c>
      <c r="E4" s="160"/>
      <c r="F4" s="4" t="s">
        <v>2</v>
      </c>
      <c r="G4" s="4" t="s">
        <v>3</v>
      </c>
      <c r="H4" s="4" t="s">
        <v>4</v>
      </c>
      <c r="I4" s="4" t="s">
        <v>5</v>
      </c>
      <c r="J4" s="30" t="s">
        <v>11</v>
      </c>
      <c r="K4" s="66"/>
      <c r="L4" s="67"/>
      <c r="M4" s="67"/>
      <c r="N4" s="66"/>
      <c r="O4" s="70"/>
    </row>
    <row r="5" spans="1:15" ht="18" x14ac:dyDescent="0.35">
      <c r="B5" s="71" t="s">
        <v>21</v>
      </c>
      <c r="C5" s="72"/>
      <c r="D5" s="72"/>
      <c r="E5" s="72"/>
      <c r="F5" s="72"/>
      <c r="G5" s="72"/>
      <c r="H5" s="72"/>
      <c r="I5" s="72"/>
      <c r="J5" s="72"/>
      <c r="K5" s="66"/>
      <c r="L5" s="67"/>
      <c r="M5" s="73"/>
      <c r="N5" s="74"/>
      <c r="O5" s="66"/>
    </row>
    <row r="6" spans="1:15" ht="18" x14ac:dyDescent="0.35">
      <c r="B6" s="71"/>
      <c r="C6" s="75"/>
      <c r="D6" s="76" t="s">
        <v>22</v>
      </c>
      <c r="E6" s="77" t="s">
        <v>23</v>
      </c>
      <c r="F6" s="52"/>
      <c r="G6" s="52"/>
      <c r="H6" s="52"/>
      <c r="I6" s="52"/>
      <c r="J6" s="1"/>
      <c r="K6" s="73"/>
      <c r="L6" s="73"/>
      <c r="M6" s="73"/>
      <c r="N6" s="73"/>
      <c r="O6" s="73"/>
    </row>
    <row r="7" spans="1:15" ht="18" x14ac:dyDescent="0.35">
      <c r="B7" s="7" t="s">
        <v>24</v>
      </c>
      <c r="C7" s="33">
        <v>574</v>
      </c>
      <c r="D7" s="33">
        <v>186</v>
      </c>
      <c r="E7" s="33">
        <v>152</v>
      </c>
      <c r="F7" s="33">
        <v>161</v>
      </c>
      <c r="G7" s="33">
        <v>90</v>
      </c>
      <c r="H7" s="33">
        <v>17.5</v>
      </c>
      <c r="I7" s="33">
        <f>C7+D7+F7+G7+H7</f>
        <v>1028.5</v>
      </c>
      <c r="J7" s="33">
        <v>888</v>
      </c>
      <c r="K7" s="73"/>
      <c r="L7" s="73"/>
      <c r="M7" s="73"/>
      <c r="N7" s="73"/>
      <c r="O7" s="73"/>
    </row>
    <row r="8" spans="1:15" ht="18" x14ac:dyDescent="0.35">
      <c r="B8" s="7" t="s">
        <v>25</v>
      </c>
      <c r="C8" s="33">
        <v>230</v>
      </c>
      <c r="D8" s="33">
        <v>26</v>
      </c>
      <c r="E8" s="33">
        <v>0</v>
      </c>
      <c r="F8" s="33">
        <v>18</v>
      </c>
      <c r="G8" s="33">
        <v>67.569999999999993</v>
      </c>
      <c r="H8" s="33">
        <v>0</v>
      </c>
      <c r="I8" s="33">
        <f>C8+D8+F8+G8+H8</f>
        <v>341.57</v>
      </c>
      <c r="J8" s="33">
        <v>637</v>
      </c>
      <c r="K8" s="78"/>
      <c r="L8" s="73"/>
      <c r="M8" s="73"/>
      <c r="N8" s="78"/>
      <c r="O8" s="78"/>
    </row>
    <row r="9" spans="1:15" ht="18" x14ac:dyDescent="0.35">
      <c r="B9" s="79" t="s">
        <v>14</v>
      </c>
      <c r="C9" s="80">
        <v>804</v>
      </c>
      <c r="D9" s="80">
        <f>D7+D8</f>
        <v>212</v>
      </c>
      <c r="E9" s="80">
        <f>E7+E8</f>
        <v>152</v>
      </c>
      <c r="F9" s="80">
        <v>179</v>
      </c>
      <c r="G9" s="80">
        <v>158</v>
      </c>
      <c r="H9" s="80">
        <v>17.5</v>
      </c>
      <c r="I9" s="81">
        <f>I7+I8</f>
        <v>1370.07</v>
      </c>
      <c r="J9" s="80">
        <f>SUM(J7:J8)</f>
        <v>1525</v>
      </c>
      <c r="K9" s="73"/>
      <c r="L9" s="73"/>
      <c r="M9" s="73"/>
      <c r="N9" s="73"/>
      <c r="O9" s="73"/>
    </row>
    <row r="10" spans="1:15" ht="18" x14ac:dyDescent="0.35">
      <c r="B10" s="82" t="s">
        <v>26</v>
      </c>
      <c r="C10" s="161"/>
      <c r="D10" s="161"/>
      <c r="E10" s="161"/>
      <c r="F10" s="161"/>
      <c r="G10" s="161"/>
      <c r="H10" s="161"/>
      <c r="I10" s="161"/>
      <c r="J10" s="161"/>
      <c r="K10" s="73"/>
      <c r="L10" s="73"/>
      <c r="M10" s="73"/>
      <c r="N10" s="73"/>
      <c r="O10" s="73"/>
    </row>
    <row r="11" spans="1:15" ht="18" x14ac:dyDescent="0.35">
      <c r="B11" s="7" t="s">
        <v>24</v>
      </c>
      <c r="C11" s="83">
        <v>392.09</v>
      </c>
      <c r="D11" s="83">
        <v>175.7</v>
      </c>
      <c r="E11" s="83">
        <v>142.6</v>
      </c>
      <c r="F11" s="83">
        <v>118.7</v>
      </c>
      <c r="G11" s="83">
        <v>68.52</v>
      </c>
      <c r="H11" s="83">
        <v>13.68</v>
      </c>
      <c r="I11" s="33">
        <f>C11+D11+F11+G11+H11</f>
        <v>768.68999999999994</v>
      </c>
      <c r="J11" s="83">
        <v>711.18</v>
      </c>
      <c r="K11" s="73"/>
      <c r="L11" s="73"/>
      <c r="M11" s="73"/>
      <c r="N11" s="73"/>
      <c r="O11" s="73"/>
    </row>
    <row r="12" spans="1:15" ht="18" x14ac:dyDescent="0.35">
      <c r="B12" s="7" t="s">
        <v>25</v>
      </c>
      <c r="C12" s="83">
        <v>126.5</v>
      </c>
      <c r="D12" s="83">
        <v>26</v>
      </c>
      <c r="E12" s="83">
        <v>0</v>
      </c>
      <c r="F12" s="83">
        <v>14.55</v>
      </c>
      <c r="G12" s="83">
        <v>31.7</v>
      </c>
      <c r="H12" s="83">
        <v>1.1000000000000001</v>
      </c>
      <c r="I12" s="33">
        <f>C12+D12+F12+G12+H12</f>
        <v>199.85</v>
      </c>
      <c r="J12" s="83">
        <v>485.57</v>
      </c>
      <c r="K12" s="73"/>
      <c r="L12" s="73"/>
      <c r="M12" s="73"/>
      <c r="N12" s="73"/>
      <c r="O12" s="73"/>
    </row>
    <row r="13" spans="1:15" ht="18" x14ac:dyDescent="0.35">
      <c r="B13" s="79" t="s">
        <v>14</v>
      </c>
      <c r="C13" s="81">
        <f t="shared" ref="C13:I13" si="0">C11+C12</f>
        <v>518.58999999999992</v>
      </c>
      <c r="D13" s="81">
        <f t="shared" si="0"/>
        <v>201.7</v>
      </c>
      <c r="E13" s="81">
        <f t="shared" si="0"/>
        <v>142.6</v>
      </c>
      <c r="F13" s="81">
        <f t="shared" si="0"/>
        <v>133.25</v>
      </c>
      <c r="G13" s="81">
        <f t="shared" si="0"/>
        <v>100.22</v>
      </c>
      <c r="H13" s="81">
        <f t="shared" si="0"/>
        <v>14.78</v>
      </c>
      <c r="I13" s="81">
        <f t="shared" si="0"/>
        <v>968.54</v>
      </c>
      <c r="J13" s="81">
        <f>SUM(J11:J12)</f>
        <v>1196.75</v>
      </c>
      <c r="K13" s="78"/>
      <c r="L13" s="73"/>
      <c r="M13" s="73"/>
      <c r="N13" s="78"/>
      <c r="O13" s="78"/>
    </row>
    <row r="14" spans="1:15" ht="18" x14ac:dyDescent="0.35">
      <c r="B14" s="141"/>
      <c r="C14" s="142"/>
      <c r="D14" s="142"/>
      <c r="E14" s="142"/>
      <c r="F14" s="142"/>
      <c r="G14" s="142"/>
      <c r="H14" s="142"/>
      <c r="I14" s="142"/>
      <c r="J14" s="142"/>
      <c r="K14" s="78"/>
      <c r="L14" s="73"/>
      <c r="M14" s="73"/>
      <c r="N14" s="78"/>
      <c r="O14" s="78"/>
    </row>
    <row r="15" spans="1:15" ht="18" x14ac:dyDescent="0.35">
      <c r="B15" s="100" t="s">
        <v>81</v>
      </c>
      <c r="D15" s="142"/>
      <c r="E15" s="142"/>
      <c r="F15" s="142"/>
      <c r="G15" s="142"/>
      <c r="H15" s="142"/>
      <c r="I15" s="142"/>
      <c r="J15" s="142"/>
      <c r="K15" s="78"/>
      <c r="L15" s="73"/>
      <c r="M15" s="73"/>
      <c r="N15" s="78"/>
      <c r="O15" s="78"/>
    </row>
    <row r="16" spans="1:15" ht="18" x14ac:dyDescent="0.35">
      <c r="B16" s="100" t="s">
        <v>37</v>
      </c>
      <c r="D16" s="142"/>
      <c r="E16" s="142"/>
      <c r="F16" s="142"/>
      <c r="G16" s="142"/>
      <c r="H16" s="142"/>
      <c r="I16" s="142"/>
      <c r="J16" s="142"/>
      <c r="K16" s="78"/>
      <c r="L16" s="73"/>
      <c r="M16" s="73"/>
      <c r="N16" s="78"/>
      <c r="O16" s="78"/>
    </row>
    <row r="17" spans="2:15" ht="18" x14ac:dyDescent="0.35">
      <c r="B17" s="100" t="s">
        <v>38</v>
      </c>
      <c r="D17" s="142"/>
      <c r="E17" s="142"/>
      <c r="F17" s="142"/>
      <c r="G17" s="142"/>
      <c r="H17" s="142"/>
      <c r="I17" s="142"/>
      <c r="J17" s="142"/>
      <c r="K17" s="78"/>
      <c r="L17" s="73"/>
      <c r="M17" s="73"/>
      <c r="N17" s="78"/>
      <c r="O17" s="78"/>
    </row>
    <row r="18" spans="2:15" ht="18" x14ac:dyDescent="0.35">
      <c r="D18" s="142"/>
      <c r="E18" s="142"/>
      <c r="F18" s="142"/>
      <c r="G18" s="142"/>
      <c r="H18" s="142"/>
      <c r="I18" s="142"/>
      <c r="J18" s="142"/>
      <c r="K18" s="78"/>
      <c r="L18" s="73"/>
      <c r="M18" s="73"/>
      <c r="N18" s="78"/>
      <c r="O18" s="78"/>
    </row>
    <row r="19" spans="2:15" ht="18" x14ac:dyDescent="0.35">
      <c r="B19" s="141"/>
      <c r="C19" s="142"/>
      <c r="D19" s="142"/>
      <c r="E19" s="142"/>
      <c r="F19" s="142"/>
      <c r="G19" s="142"/>
      <c r="H19" s="142"/>
      <c r="I19" s="142"/>
      <c r="J19" s="142"/>
      <c r="K19" s="78"/>
      <c r="L19" s="73"/>
      <c r="M19" s="73"/>
      <c r="N19" s="78"/>
      <c r="O19" s="78"/>
    </row>
    <row r="20" spans="2:15" ht="18" x14ac:dyDescent="0.35">
      <c r="B20" s="84"/>
      <c r="C20" s="85"/>
      <c r="D20" s="85"/>
      <c r="E20" s="85"/>
      <c r="F20" s="85"/>
      <c r="G20" s="85"/>
      <c r="H20" s="85"/>
      <c r="I20" s="85"/>
      <c r="J20" s="85"/>
      <c r="K20" s="73"/>
      <c r="L20" s="73"/>
      <c r="M20" s="73"/>
      <c r="N20" s="73"/>
      <c r="O20" s="73"/>
    </row>
    <row r="21" spans="2:15" ht="18" x14ac:dyDescent="0.35">
      <c r="B21" s="155" t="s">
        <v>84</v>
      </c>
      <c r="C21" s="155"/>
      <c r="D21" s="155"/>
      <c r="E21" s="155"/>
      <c r="F21" s="155"/>
      <c r="G21" s="155"/>
      <c r="H21" s="155"/>
      <c r="I21" s="155"/>
      <c r="J21" s="155"/>
      <c r="K21" s="73"/>
      <c r="L21" s="73"/>
      <c r="M21" s="73"/>
      <c r="N21" s="73"/>
      <c r="O21" s="73"/>
    </row>
    <row r="22" spans="2:15" ht="18" x14ac:dyDescent="0.35">
      <c r="B22" s="155"/>
      <c r="C22" s="155"/>
      <c r="D22" s="155"/>
      <c r="E22" s="155"/>
      <c r="F22" s="155"/>
      <c r="G22" s="155"/>
      <c r="H22" s="155"/>
      <c r="I22" s="155"/>
      <c r="J22" s="155"/>
      <c r="K22" s="73"/>
      <c r="L22" s="73"/>
      <c r="M22" s="73"/>
      <c r="N22" s="73"/>
      <c r="O22" s="73"/>
    </row>
    <row r="23" spans="2:15" ht="18" x14ac:dyDescent="0.35">
      <c r="B23" s="155"/>
      <c r="C23" s="155"/>
      <c r="D23" s="155"/>
      <c r="E23" s="155"/>
      <c r="F23" s="155"/>
      <c r="G23" s="155"/>
      <c r="H23" s="155"/>
      <c r="I23" s="155"/>
      <c r="J23" s="155"/>
      <c r="K23" s="73"/>
      <c r="L23" s="73"/>
      <c r="M23" s="73"/>
      <c r="N23" s="73"/>
      <c r="O23" s="73"/>
    </row>
    <row r="24" spans="2:15" ht="18" x14ac:dyDescent="0.35">
      <c r="B24" s="155"/>
      <c r="C24" s="155"/>
      <c r="D24" s="155"/>
      <c r="E24" s="155"/>
      <c r="F24" s="155"/>
      <c r="G24" s="155"/>
      <c r="H24" s="155"/>
      <c r="I24" s="155"/>
      <c r="J24" s="155"/>
      <c r="K24" s="78"/>
      <c r="L24" s="78"/>
      <c r="M24" s="73"/>
      <c r="N24" s="78"/>
      <c r="O24" s="78"/>
    </row>
    <row r="25" spans="2:15" ht="18" x14ac:dyDescent="0.35">
      <c r="B25" s="155"/>
      <c r="C25" s="155"/>
      <c r="D25" s="155"/>
      <c r="E25" s="155"/>
      <c r="F25" s="155"/>
      <c r="G25" s="155"/>
      <c r="H25" s="155"/>
      <c r="I25" s="155"/>
      <c r="J25" s="155"/>
      <c r="K25" s="78"/>
      <c r="L25" s="78"/>
      <c r="M25" s="73"/>
      <c r="N25" s="73"/>
      <c r="O25" s="73"/>
    </row>
    <row r="26" spans="2:15" ht="18" x14ac:dyDescent="0.35">
      <c r="B26" s="155"/>
      <c r="C26" s="155"/>
      <c r="D26" s="155"/>
      <c r="E26" s="155"/>
      <c r="F26" s="155"/>
      <c r="G26" s="155"/>
      <c r="H26" s="155"/>
      <c r="I26" s="155"/>
      <c r="J26" s="155"/>
      <c r="K26" s="78"/>
      <c r="L26" s="78"/>
      <c r="M26" s="67"/>
      <c r="N26" s="73"/>
      <c r="O26" s="73"/>
    </row>
    <row r="27" spans="2:15" ht="18" x14ac:dyDescent="0.35">
      <c r="B27" s="156"/>
      <c r="C27" s="156"/>
      <c r="D27" s="156"/>
      <c r="E27" s="156"/>
      <c r="F27" s="156"/>
      <c r="G27" s="156"/>
      <c r="H27" s="156"/>
      <c r="I27" s="156"/>
      <c r="J27" s="156"/>
      <c r="K27" s="78"/>
      <c r="L27" s="78"/>
      <c r="M27" s="73"/>
      <c r="N27" s="73"/>
      <c r="O27" s="73"/>
    </row>
    <row r="28" spans="2:15" ht="40.700000000000003" customHeight="1" x14ac:dyDescent="0.35">
      <c r="B28" s="86"/>
      <c r="C28" s="87" t="s">
        <v>0</v>
      </c>
      <c r="D28" s="158" t="s">
        <v>1</v>
      </c>
      <c r="E28" s="158" t="s">
        <v>27</v>
      </c>
      <c r="F28" s="88" t="s">
        <v>2</v>
      </c>
      <c r="G28" s="88" t="s">
        <v>3</v>
      </c>
      <c r="H28" s="88" t="s">
        <v>4</v>
      </c>
      <c r="I28" s="88" t="s">
        <v>5</v>
      </c>
      <c r="J28" s="89" t="s">
        <v>11</v>
      </c>
      <c r="K28" s="78"/>
      <c r="L28" s="78"/>
      <c r="M28" s="73"/>
      <c r="N28" s="73"/>
      <c r="O28" s="73"/>
    </row>
    <row r="29" spans="2:15" ht="18" x14ac:dyDescent="0.35">
      <c r="B29" s="90" t="s">
        <v>28</v>
      </c>
      <c r="C29" s="1"/>
      <c r="D29" s="75"/>
      <c r="E29" s="75"/>
      <c r="F29" s="75"/>
      <c r="G29" s="75"/>
      <c r="H29" s="75"/>
      <c r="I29" s="75"/>
      <c r="J29" s="6"/>
      <c r="O29" s="78"/>
    </row>
    <row r="30" spans="2:15" ht="18" x14ac:dyDescent="0.35">
      <c r="B30" s="90"/>
      <c r="C30" s="1"/>
      <c r="D30" s="76" t="s">
        <v>22</v>
      </c>
      <c r="E30" s="77" t="s">
        <v>23</v>
      </c>
      <c r="F30" s="75"/>
      <c r="G30" s="75"/>
      <c r="H30" s="75"/>
      <c r="I30" s="75"/>
      <c r="J30" s="6"/>
      <c r="O30" s="78"/>
    </row>
    <row r="31" spans="2:15" x14ac:dyDescent="0.2">
      <c r="B31" s="91" t="s">
        <v>29</v>
      </c>
      <c r="C31" s="41">
        <v>118.3</v>
      </c>
      <c r="D31" s="41">
        <v>102.7</v>
      </c>
      <c r="E31" s="41">
        <v>72</v>
      </c>
      <c r="F31" s="41">
        <v>25.65</v>
      </c>
      <c r="G31" s="41">
        <v>29.2</v>
      </c>
      <c r="H31" s="41">
        <v>3.3</v>
      </c>
      <c r="I31" s="41">
        <f>C31+D31+F31+G31+H31</f>
        <v>279.15000000000003</v>
      </c>
      <c r="J31" s="41">
        <v>252.30226872930999</v>
      </c>
      <c r="K31" s="92"/>
    </row>
    <row r="32" spans="2:15" x14ac:dyDescent="0.2">
      <c r="B32" s="91" t="s">
        <v>30</v>
      </c>
      <c r="C32" s="40">
        <v>70</v>
      </c>
      <c r="D32" s="40">
        <v>54</v>
      </c>
      <c r="E32" s="40">
        <v>47.1</v>
      </c>
      <c r="F32" s="40">
        <v>14.79</v>
      </c>
      <c r="G32" s="40">
        <v>17.8</v>
      </c>
      <c r="H32" s="40">
        <v>2</v>
      </c>
      <c r="I32" s="40">
        <f>C32+D32+F32+G32+H32</f>
        <v>158.59</v>
      </c>
      <c r="J32" s="40">
        <v>157</v>
      </c>
    </row>
    <row r="33" spans="2:14" x14ac:dyDescent="0.2">
      <c r="B33" s="91" t="s">
        <v>31</v>
      </c>
      <c r="C33" s="93">
        <v>63.5</v>
      </c>
      <c r="D33" s="93">
        <v>45</v>
      </c>
      <c r="E33" s="93">
        <v>23.5</v>
      </c>
      <c r="F33" s="93">
        <v>23.5</v>
      </c>
      <c r="G33" s="93">
        <v>14.7</v>
      </c>
      <c r="H33" s="93">
        <v>2</v>
      </c>
      <c r="I33" s="40">
        <f>C33+D33+F33+G33+H33</f>
        <v>148.69999999999999</v>
      </c>
      <c r="J33" s="93">
        <v>123.09</v>
      </c>
    </row>
    <row r="34" spans="2:14" x14ac:dyDescent="0.2">
      <c r="B34" s="90" t="s">
        <v>32</v>
      </c>
      <c r="C34" s="94"/>
      <c r="D34" s="95"/>
      <c r="E34" s="95"/>
      <c r="F34" s="95"/>
      <c r="G34" s="95"/>
      <c r="H34" s="95"/>
      <c r="I34" s="96"/>
      <c r="J34" s="96"/>
    </row>
    <row r="35" spans="2:14" x14ac:dyDescent="0.2">
      <c r="B35" s="91" t="s">
        <v>33</v>
      </c>
      <c r="C35" s="97">
        <v>227.7</v>
      </c>
      <c r="D35" s="97" t="s">
        <v>34</v>
      </c>
      <c r="E35" s="97" t="s">
        <v>34</v>
      </c>
      <c r="F35" s="97">
        <v>66.040000000000006</v>
      </c>
      <c r="G35" s="97">
        <v>25.38</v>
      </c>
      <c r="H35" s="97">
        <v>4</v>
      </c>
      <c r="I35" s="40">
        <f>C35+F35+G35+H35</f>
        <v>323.12</v>
      </c>
      <c r="J35" s="97">
        <v>463.77519444444403</v>
      </c>
      <c r="K35" s="98"/>
      <c r="L35" s="98"/>
      <c r="M35" s="98"/>
      <c r="N35" s="92"/>
    </row>
    <row r="36" spans="2:14" x14ac:dyDescent="0.2">
      <c r="B36" s="91" t="s">
        <v>35</v>
      </c>
      <c r="C36" s="40">
        <v>21.39</v>
      </c>
      <c r="D36" s="40" t="s">
        <v>34</v>
      </c>
      <c r="E36" s="40" t="s">
        <v>34</v>
      </c>
      <c r="F36" s="40">
        <v>7.96</v>
      </c>
      <c r="G36" s="40">
        <v>1.1299999999999999</v>
      </c>
      <c r="H36" s="40">
        <v>0.5</v>
      </c>
      <c r="I36" s="40">
        <f>C36+F36+G36+H36</f>
        <v>30.98</v>
      </c>
      <c r="J36" s="40">
        <v>50.632399999999997</v>
      </c>
    </row>
    <row r="37" spans="2:14" x14ac:dyDescent="0.2">
      <c r="B37" s="91" t="s">
        <v>32</v>
      </c>
      <c r="C37" s="40">
        <v>17.7</v>
      </c>
      <c r="D37" s="40" t="s">
        <v>34</v>
      </c>
      <c r="E37" s="40" t="s">
        <v>34</v>
      </c>
      <c r="F37" s="40">
        <v>5.96</v>
      </c>
      <c r="G37" s="40">
        <v>12</v>
      </c>
      <c r="H37" s="40">
        <v>3.02</v>
      </c>
      <c r="I37" s="40">
        <f>C37+F37+G37+H37</f>
        <v>38.68</v>
      </c>
      <c r="J37" s="40">
        <v>149.95249682539699</v>
      </c>
      <c r="M37" s="92"/>
    </row>
    <row r="38" spans="2:14" x14ac:dyDescent="0.2">
      <c r="I38" s="96"/>
      <c r="J38" s="96"/>
      <c r="L38" s="92"/>
    </row>
    <row r="39" spans="2:14" ht="15.75" x14ac:dyDescent="0.25">
      <c r="C39" s="81">
        <f>C31+C32+C33+C35+C36+C37</f>
        <v>518.59</v>
      </c>
      <c r="D39" s="81">
        <f>D31+D32+D33</f>
        <v>201.7</v>
      </c>
      <c r="E39" s="81">
        <f>E31+E32+E33</f>
        <v>142.6</v>
      </c>
      <c r="F39" s="81">
        <f>F31+F32+F33+F35+F36+F37</f>
        <v>143.90000000000003</v>
      </c>
      <c r="G39" s="81">
        <f>G31+G32+G33+G35+G36+G37</f>
        <v>100.21</v>
      </c>
      <c r="H39" s="81">
        <f>H31+H32+H33+H35+H36+H37</f>
        <v>14.82</v>
      </c>
      <c r="I39" s="81">
        <f>I31+I32+I33+I35+I36+I37</f>
        <v>979.22</v>
      </c>
      <c r="J39" s="81">
        <f>J31+J32+J33+J35+J36+J37</f>
        <v>1196.7523599991509</v>
      </c>
    </row>
    <row r="40" spans="2:14" ht="15.75" x14ac:dyDescent="0.25">
      <c r="C40" s="99"/>
      <c r="D40" s="99"/>
      <c r="E40" s="99"/>
      <c r="F40" s="99"/>
      <c r="G40" s="99"/>
      <c r="H40" s="99"/>
      <c r="I40" s="99"/>
      <c r="J40" s="99"/>
    </row>
    <row r="41" spans="2:14" x14ac:dyDescent="0.2">
      <c r="B41" s="100" t="s">
        <v>81</v>
      </c>
    </row>
    <row r="42" spans="2:14" x14ac:dyDescent="0.2">
      <c r="B42" s="100" t="s">
        <v>37</v>
      </c>
    </row>
    <row r="43" spans="2:14" x14ac:dyDescent="0.2">
      <c r="B43" s="100" t="s">
        <v>38</v>
      </c>
    </row>
  </sheetData>
  <mergeCells count="6">
    <mergeCell ref="D28:E28"/>
    <mergeCell ref="B21:J27"/>
    <mergeCell ref="A1:B1"/>
    <mergeCell ref="B2:J3"/>
    <mergeCell ref="D4:E4"/>
    <mergeCell ref="C10:J10"/>
  </mergeCells>
  <pageMargins left="0.78749999999999998" right="0.78749999999999998" top="1.0249999999999999" bottom="1.0249999999999999" header="0.78749999999999998" footer="0.78749999999999998"/>
  <pageSetup paperSize="9" firstPageNumber="0" orientation="landscape" horizontalDpi="300" verticalDpi="300"/>
  <headerFooter>
    <oddHeader>&amp;C&amp;A</oddHeader>
    <oddFooter>&amp;CPàgina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/>
    <pageSetUpPr fitToPage="1"/>
  </sheetPr>
  <dimension ref="A1:AMJ37"/>
  <sheetViews>
    <sheetView showGridLines="0" topLeftCell="A10" zoomScale="75" zoomScaleNormal="75" workbookViewId="0">
      <selection activeCell="B28" sqref="B28:I29"/>
    </sheetView>
  </sheetViews>
  <sheetFormatPr baseColWidth="10" defaultColWidth="9.140625" defaultRowHeight="15" x14ac:dyDescent="0.2"/>
  <cols>
    <col min="1" max="1" width="10.42578125" style="25" customWidth="1"/>
    <col min="2" max="2" width="21.140625" style="25" customWidth="1"/>
    <col min="3" max="3" width="20.42578125" style="25" customWidth="1"/>
    <col min="4" max="4" width="19.28515625" style="25" customWidth="1"/>
    <col min="5" max="5" width="13.85546875" style="25" customWidth="1"/>
    <col min="6" max="6" width="11.5703125" style="25"/>
    <col min="7" max="7" width="15.140625" style="25" customWidth="1"/>
    <col min="8" max="9" width="13.85546875" style="25" customWidth="1"/>
    <col min="10" max="10" width="17.7109375" style="25" customWidth="1"/>
    <col min="11" max="1010" width="11.5703125" style="25"/>
    <col min="1011" max="1011" width="9.140625" customWidth="1"/>
    <col min="1012" max="1025" width="8.7109375" customWidth="1"/>
  </cols>
  <sheetData>
    <row r="1" spans="1:1024" x14ac:dyDescent="0.2">
      <c r="A1" s="169"/>
      <c r="B1" s="169"/>
    </row>
    <row r="2" spans="1:1024" x14ac:dyDescent="0.2">
      <c r="A2" s="24"/>
      <c r="B2" s="23"/>
      <c r="C2" s="65"/>
      <c r="D2" s="101"/>
      <c r="E2" s="101"/>
      <c r="F2" s="101"/>
      <c r="G2" s="101"/>
      <c r="H2" s="101"/>
      <c r="I2" s="101"/>
    </row>
    <row r="3" spans="1:1024" ht="15.75" customHeight="1" x14ac:dyDescent="0.2">
      <c r="A3" s="24"/>
      <c r="B3" s="155" t="s">
        <v>87</v>
      </c>
      <c r="C3" s="155"/>
      <c r="D3" s="155"/>
      <c r="E3" s="155"/>
      <c r="F3" s="155"/>
      <c r="G3" s="155"/>
      <c r="H3" s="155"/>
      <c r="I3" s="155"/>
    </row>
    <row r="4" spans="1:1024" ht="15.75" customHeight="1" x14ac:dyDescent="0.2">
      <c r="B4" s="155"/>
      <c r="C4" s="155"/>
      <c r="D4" s="155"/>
      <c r="E4" s="155"/>
      <c r="F4" s="155"/>
      <c r="G4" s="155"/>
      <c r="H4" s="155"/>
      <c r="I4" s="155"/>
    </row>
    <row r="5" spans="1:1024" ht="27" customHeight="1" x14ac:dyDescent="0.25">
      <c r="B5" s="170"/>
      <c r="C5" s="170"/>
      <c r="D5" s="102" t="s">
        <v>0</v>
      </c>
      <c r="E5" s="88" t="s">
        <v>1</v>
      </c>
      <c r="F5" s="88" t="s">
        <v>2</v>
      </c>
      <c r="G5" s="88" t="s">
        <v>3</v>
      </c>
      <c r="H5" s="88" t="s">
        <v>4</v>
      </c>
      <c r="I5" s="103" t="s">
        <v>5</v>
      </c>
      <c r="K5" s="75"/>
      <c r="L5" s="75"/>
    </row>
    <row r="6" spans="1:1024" ht="17.850000000000001" customHeight="1" x14ac:dyDescent="0.25">
      <c r="B6" s="104"/>
      <c r="C6" s="15" t="s">
        <v>39</v>
      </c>
      <c r="D6" s="33">
        <v>27409</v>
      </c>
      <c r="E6" s="105">
        <v>18417</v>
      </c>
      <c r="F6" s="33">
        <v>6358</v>
      </c>
      <c r="G6" s="33">
        <v>5413</v>
      </c>
      <c r="H6" s="33">
        <v>798</v>
      </c>
      <c r="I6" s="106">
        <f>SUM(D6:H6)</f>
        <v>58395</v>
      </c>
      <c r="J6" s="107"/>
      <c r="K6" s="108"/>
      <c r="L6" s="109"/>
    </row>
    <row r="7" spans="1:1024" ht="17.850000000000001" customHeight="1" x14ac:dyDescent="0.25">
      <c r="B7" s="104"/>
      <c r="C7" s="15" t="s">
        <v>40</v>
      </c>
      <c r="D7" s="33">
        <v>21826</v>
      </c>
      <c r="E7" s="105">
        <v>11601</v>
      </c>
      <c r="F7" s="33">
        <v>4111</v>
      </c>
      <c r="G7" s="33">
        <v>3127</v>
      </c>
      <c r="H7" s="33">
        <v>318</v>
      </c>
      <c r="I7" s="106">
        <v>41463</v>
      </c>
      <c r="J7" s="107"/>
      <c r="K7" s="108"/>
      <c r="L7" s="44"/>
    </row>
    <row r="8" spans="1:1024" ht="17.850000000000001" customHeight="1" x14ac:dyDescent="0.25">
      <c r="C8" s="16"/>
      <c r="D8" s="110"/>
      <c r="E8" s="110"/>
      <c r="F8" s="110"/>
      <c r="G8" s="110"/>
      <c r="H8" s="110"/>
      <c r="I8" s="110"/>
      <c r="J8" s="107"/>
    </row>
    <row r="9" spans="1:1024" ht="17.850000000000001" customHeight="1" x14ac:dyDescent="0.2">
      <c r="B9" s="155" t="s">
        <v>90</v>
      </c>
      <c r="C9" s="155"/>
      <c r="D9" s="155"/>
      <c r="E9" s="155"/>
      <c r="F9" s="155"/>
      <c r="G9" s="155"/>
      <c r="H9" s="155"/>
      <c r="I9" s="155"/>
      <c r="J9" s="107"/>
      <c r="K9" s="92"/>
      <c r="L9" s="92"/>
    </row>
    <row r="10" spans="1:1024" ht="15.75" customHeight="1" x14ac:dyDescent="0.2">
      <c r="B10" s="155"/>
      <c r="C10" s="155"/>
      <c r="D10" s="155"/>
      <c r="E10" s="155"/>
      <c r="F10" s="155"/>
      <c r="G10" s="155"/>
      <c r="H10" s="155"/>
      <c r="I10" s="155"/>
      <c r="J10" s="107"/>
    </row>
    <row r="11" spans="1:1024" ht="69" customHeight="1" x14ac:dyDescent="0.25">
      <c r="B11" s="47"/>
      <c r="C11" s="3" t="s">
        <v>0</v>
      </c>
      <c r="D11" s="4" t="s">
        <v>1</v>
      </c>
      <c r="E11" s="4" t="s">
        <v>2</v>
      </c>
      <c r="F11" s="4" t="s">
        <v>3</v>
      </c>
      <c r="G11" s="4" t="s">
        <v>4</v>
      </c>
      <c r="H11" s="4" t="s">
        <v>5</v>
      </c>
      <c r="I11" s="30" t="s">
        <v>11</v>
      </c>
    </row>
    <row r="12" spans="1:1024" ht="17.850000000000001" customHeight="1" x14ac:dyDescent="0.25">
      <c r="B12" s="39" t="s">
        <v>41</v>
      </c>
      <c r="C12" s="111">
        <v>685</v>
      </c>
      <c r="D12" s="112">
        <v>18417</v>
      </c>
      <c r="E12" s="113">
        <v>794.75</v>
      </c>
      <c r="F12" s="113">
        <v>1082.5999999999999</v>
      </c>
      <c r="G12" s="113">
        <v>798</v>
      </c>
      <c r="H12" s="106">
        <f>I6/55</f>
        <v>1061.7272727272727</v>
      </c>
      <c r="I12" s="113">
        <v>739.36363636363603</v>
      </c>
      <c r="M12" s="92"/>
    </row>
    <row r="13" spans="1:1024" ht="17.850000000000001" customHeight="1" x14ac:dyDescent="0.2">
      <c r="B13" s="15" t="s">
        <v>16</v>
      </c>
      <c r="C13" s="114">
        <v>71</v>
      </c>
      <c r="D13" s="112">
        <v>18417</v>
      </c>
      <c r="E13" s="114">
        <v>101</v>
      </c>
      <c r="F13" s="114">
        <v>134</v>
      </c>
      <c r="G13" s="115">
        <v>798</v>
      </c>
      <c r="H13" s="116">
        <v>71</v>
      </c>
      <c r="I13" s="114">
        <v>47</v>
      </c>
    </row>
    <row r="14" spans="1:1024" ht="17.850000000000001" customHeight="1" x14ac:dyDescent="0.2">
      <c r="B14" s="15" t="s">
        <v>17</v>
      </c>
      <c r="C14" s="114">
        <v>2352</v>
      </c>
      <c r="D14" s="112">
        <v>18417</v>
      </c>
      <c r="E14" s="114">
        <v>3024</v>
      </c>
      <c r="F14" s="114">
        <v>1560</v>
      </c>
      <c r="G14" s="115">
        <v>798</v>
      </c>
      <c r="H14" s="116">
        <v>16099</v>
      </c>
      <c r="I14" s="114">
        <v>11601</v>
      </c>
    </row>
    <row r="15" spans="1:1024" s="117" customFormat="1" ht="17.850000000000001" customHeight="1" x14ac:dyDescent="0.25">
      <c r="C15" s="118"/>
      <c r="D15" s="118"/>
      <c r="E15" s="118"/>
      <c r="F15" s="118"/>
      <c r="G15" s="118"/>
      <c r="H15" s="118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</row>
    <row r="16" spans="1:1024" ht="17.850000000000001" customHeight="1" x14ac:dyDescent="0.2">
      <c r="B16" s="155" t="s">
        <v>93</v>
      </c>
      <c r="C16" s="155"/>
      <c r="D16" s="155"/>
      <c r="E16" s="155"/>
      <c r="F16" s="155"/>
      <c r="G16" s="155"/>
      <c r="H16" s="155"/>
      <c r="I16" s="155"/>
    </row>
    <row r="17" spans="2:13" x14ac:dyDescent="0.2">
      <c r="B17" s="155"/>
      <c r="C17" s="155"/>
      <c r="D17" s="155"/>
      <c r="E17" s="155"/>
      <c r="F17" s="155"/>
      <c r="G17" s="155"/>
      <c r="H17" s="155"/>
      <c r="I17" s="155"/>
    </row>
    <row r="18" spans="2:13" ht="27.75" customHeight="1" x14ac:dyDescent="0.25">
      <c r="B18" s="166"/>
      <c r="C18" s="166"/>
      <c r="D18" s="3" t="s">
        <v>0</v>
      </c>
      <c r="E18" s="4" t="s">
        <v>1</v>
      </c>
      <c r="F18" s="4" t="s">
        <v>2</v>
      </c>
      <c r="G18" s="4" t="s">
        <v>3</v>
      </c>
      <c r="H18" s="4" t="s">
        <v>4</v>
      </c>
      <c r="I18" s="103" t="s">
        <v>5</v>
      </c>
    </row>
    <row r="19" spans="2:13" ht="17.850000000000001" customHeight="1" x14ac:dyDescent="0.25">
      <c r="B19" s="167" t="s">
        <v>42</v>
      </c>
      <c r="C19" s="119" t="s">
        <v>43</v>
      </c>
      <c r="D19" s="40">
        <v>375.5</v>
      </c>
      <c r="E19" s="120">
        <f>E6/14</f>
        <v>1315.5</v>
      </c>
      <c r="F19" s="120">
        <v>635.79999999999995</v>
      </c>
      <c r="G19" s="120">
        <v>386.642857142857</v>
      </c>
      <c r="H19" s="120">
        <v>798</v>
      </c>
      <c r="I19" s="121">
        <f>I6/112</f>
        <v>521.38392857142856</v>
      </c>
      <c r="M19" s="92"/>
    </row>
    <row r="20" spans="2:13" ht="17.850000000000001" customHeight="1" x14ac:dyDescent="0.25">
      <c r="B20" s="167"/>
      <c r="C20" s="119" t="s">
        <v>44</v>
      </c>
      <c r="D20" s="120">
        <v>298.98630136986299</v>
      </c>
      <c r="E20" s="120">
        <v>828.642857142857</v>
      </c>
      <c r="F20" s="120">
        <v>411.1</v>
      </c>
      <c r="G20" s="120">
        <v>223.357142857143</v>
      </c>
      <c r="H20" s="120">
        <v>318</v>
      </c>
      <c r="I20" s="122">
        <v>370.205357142857</v>
      </c>
    </row>
    <row r="21" spans="2:13" ht="17.850000000000001" customHeight="1" x14ac:dyDescent="0.25">
      <c r="B21" s="117"/>
      <c r="D21" s="110"/>
      <c r="E21" s="110"/>
      <c r="F21" s="110"/>
      <c r="G21" s="110"/>
      <c r="H21" s="110"/>
      <c r="I21" s="110"/>
    </row>
    <row r="22" spans="2:13" ht="17.850000000000001" customHeight="1" x14ac:dyDescent="0.2">
      <c r="B22" s="156" t="s">
        <v>96</v>
      </c>
      <c r="C22" s="156"/>
      <c r="D22" s="156"/>
      <c r="E22" s="156"/>
      <c r="F22" s="156"/>
      <c r="G22" s="156"/>
      <c r="H22" s="156"/>
      <c r="I22" s="156"/>
    </row>
    <row r="23" spans="2:13" ht="15.75" customHeight="1" x14ac:dyDescent="0.2">
      <c r="B23" s="156"/>
      <c r="C23" s="156"/>
      <c r="D23" s="156"/>
      <c r="E23" s="156"/>
      <c r="F23" s="156"/>
      <c r="G23" s="156"/>
      <c r="H23" s="156"/>
      <c r="I23" s="156"/>
    </row>
    <row r="24" spans="2:13" ht="18.95" customHeight="1" x14ac:dyDescent="0.25">
      <c r="B24" s="168"/>
      <c r="C24" s="168"/>
      <c r="D24" s="3" t="s">
        <v>0</v>
      </c>
      <c r="E24" s="4" t="s">
        <v>1</v>
      </c>
      <c r="F24" s="4" t="s">
        <v>2</v>
      </c>
      <c r="G24" s="4" t="s">
        <v>3</v>
      </c>
      <c r="H24" s="4" t="s">
        <v>4</v>
      </c>
      <c r="I24" s="103" t="s">
        <v>5</v>
      </c>
    </row>
    <row r="25" spans="2:13" ht="22.9" customHeight="1" x14ac:dyDescent="0.25">
      <c r="B25" s="167" t="s">
        <v>45</v>
      </c>
      <c r="C25" s="39" t="s">
        <v>43</v>
      </c>
      <c r="D25" s="97">
        <v>231.69061707523201</v>
      </c>
      <c r="E25" s="123">
        <v>255.791666666667</v>
      </c>
      <c r="F25" s="123">
        <v>247.875243664717</v>
      </c>
      <c r="G25" s="123">
        <v>185.37671232876701</v>
      </c>
      <c r="H25" s="123">
        <v>241.81818181818201</v>
      </c>
      <c r="I25" s="124">
        <v>209.2</v>
      </c>
      <c r="M25" s="92"/>
    </row>
    <row r="26" spans="2:13" ht="20.85" customHeight="1" x14ac:dyDescent="0.25">
      <c r="B26" s="167"/>
      <c r="C26" s="39" t="s">
        <v>44</v>
      </c>
      <c r="D26" s="120">
        <v>261.63989450971002</v>
      </c>
      <c r="E26" s="120">
        <v>95.678350515463904</v>
      </c>
      <c r="F26" s="120">
        <v>187.97439414723399</v>
      </c>
      <c r="G26" s="120">
        <v>131.607744107744</v>
      </c>
      <c r="H26" s="120">
        <v>159</v>
      </c>
      <c r="I26" s="122">
        <v>161.17717003567199</v>
      </c>
    </row>
    <row r="27" spans="2:13" ht="17.850000000000001" customHeight="1" x14ac:dyDescent="0.25">
      <c r="B27" s="125"/>
      <c r="C27" s="43"/>
      <c r="D27" s="110"/>
      <c r="E27" s="110"/>
      <c r="F27" s="110"/>
      <c r="G27" s="110"/>
      <c r="H27" s="110"/>
      <c r="I27" s="110"/>
    </row>
    <row r="28" spans="2:13" ht="17.850000000000001" customHeight="1" x14ac:dyDescent="0.2">
      <c r="B28" s="155" t="s">
        <v>97</v>
      </c>
      <c r="C28" s="155"/>
      <c r="D28" s="155"/>
      <c r="E28" s="155"/>
      <c r="F28" s="155"/>
      <c r="G28" s="155"/>
      <c r="H28" s="155"/>
      <c r="I28" s="155"/>
    </row>
    <row r="29" spans="2:13" ht="17.850000000000001" customHeight="1" x14ac:dyDescent="0.2">
      <c r="B29" s="155"/>
      <c r="C29" s="155"/>
      <c r="D29" s="155"/>
      <c r="E29" s="155"/>
      <c r="F29" s="155"/>
      <c r="G29" s="155"/>
      <c r="H29" s="155"/>
      <c r="I29" s="155"/>
    </row>
    <row r="30" spans="2:13" ht="16.5" customHeight="1" x14ac:dyDescent="0.2">
      <c r="B30" s="163"/>
      <c r="C30" s="163"/>
      <c r="D30" s="164" t="s">
        <v>0</v>
      </c>
      <c r="E30" s="160" t="s">
        <v>1</v>
      </c>
      <c r="F30" s="160" t="s">
        <v>2</v>
      </c>
      <c r="G30" s="160" t="s">
        <v>3</v>
      </c>
      <c r="H30" s="160" t="s">
        <v>4</v>
      </c>
      <c r="I30" s="165" t="s">
        <v>5</v>
      </c>
    </row>
    <row r="31" spans="2:13" x14ac:dyDescent="0.2">
      <c r="B31" s="163"/>
      <c r="C31" s="163"/>
      <c r="D31" s="164"/>
      <c r="E31" s="160"/>
      <c r="F31" s="160"/>
      <c r="G31" s="160"/>
      <c r="H31" s="160"/>
      <c r="I31" s="165"/>
    </row>
    <row r="32" spans="2:13" ht="17.850000000000001" customHeight="1" x14ac:dyDescent="0.25">
      <c r="B32" s="162" t="s">
        <v>46</v>
      </c>
      <c r="C32" s="39" t="s">
        <v>43</v>
      </c>
      <c r="D32" s="40">
        <v>450.7</v>
      </c>
      <c r="E32" s="120">
        <v>783.7</v>
      </c>
      <c r="F32" s="120">
        <v>383.01204819277098</v>
      </c>
      <c r="G32" s="120">
        <v>352.40885416666703</v>
      </c>
      <c r="H32" s="120">
        <v>399</v>
      </c>
      <c r="I32" s="121">
        <f>I6/'Q4-Q5'!I33</f>
        <v>392.7034297242771</v>
      </c>
      <c r="M32" s="92"/>
    </row>
    <row r="33" spans="2:9" ht="17.850000000000001" customHeight="1" x14ac:dyDescent="0.25">
      <c r="B33" s="162"/>
      <c r="C33" s="39" t="s">
        <v>44</v>
      </c>
      <c r="D33" s="120">
        <v>416.87792319037902</v>
      </c>
      <c r="E33" s="120">
        <v>255.528634361233</v>
      </c>
      <c r="F33" s="120">
        <v>324.72353870458102</v>
      </c>
      <c r="G33" s="120">
        <v>292.790262172285</v>
      </c>
      <c r="H33" s="120">
        <v>159</v>
      </c>
      <c r="I33" s="122">
        <v>330.36802339751398</v>
      </c>
    </row>
    <row r="34" spans="2:9" ht="17.850000000000001" customHeight="1" x14ac:dyDescent="0.25">
      <c r="B34" s="126"/>
      <c r="C34" s="43"/>
      <c r="D34" s="110"/>
      <c r="E34" s="110"/>
      <c r="F34" s="110"/>
      <c r="G34" s="110"/>
      <c r="H34" s="110"/>
      <c r="I34" s="110"/>
    </row>
    <row r="35" spans="2:9" ht="17.850000000000001" customHeight="1" x14ac:dyDescent="0.25">
      <c r="B35" s="126"/>
      <c r="C35" s="43"/>
      <c r="D35" s="127"/>
      <c r="E35" s="127"/>
      <c r="F35" s="127"/>
      <c r="G35" s="127"/>
      <c r="H35" s="127"/>
      <c r="I35" s="128"/>
    </row>
    <row r="36" spans="2:9" ht="17.850000000000001" customHeight="1" x14ac:dyDescent="0.2">
      <c r="B36" s="25" t="s">
        <v>47</v>
      </c>
      <c r="C36" s="16"/>
    </row>
    <row r="37" spans="2:9" ht="17.850000000000001" customHeight="1" x14ac:dyDescent="0.2">
      <c r="B37" s="117" t="s">
        <v>36</v>
      </c>
    </row>
  </sheetData>
  <mergeCells count="19">
    <mergeCell ref="A1:B1"/>
    <mergeCell ref="B3:I4"/>
    <mergeCell ref="B5:C5"/>
    <mergeCell ref="B9:I10"/>
    <mergeCell ref="B16:I17"/>
    <mergeCell ref="B18:C18"/>
    <mergeCell ref="B19:B20"/>
    <mergeCell ref="B22:I23"/>
    <mergeCell ref="B24:C24"/>
    <mergeCell ref="B25:B26"/>
    <mergeCell ref="B32:B33"/>
    <mergeCell ref="B28:I29"/>
    <mergeCell ref="B30:C31"/>
    <mergeCell ref="D30:D31"/>
    <mergeCell ref="E30:E31"/>
    <mergeCell ref="F30:F31"/>
    <mergeCell ref="G30:G31"/>
    <mergeCell ref="H30:H31"/>
    <mergeCell ref="I30:I31"/>
  </mergeCells>
  <pageMargins left="0.78749999999999998" right="0.78749999999999998" top="1.0249999999999999" bottom="1.0249999999999999" header="0.78749999999999998" footer="0.78749999999999998"/>
  <pageSetup paperSize="9" firstPageNumber="0" orientation="portrait" horizontalDpi="300" verticalDpi="300"/>
  <headerFooter>
    <oddHeader>&amp;C&amp;A</oddHeader>
    <oddFooter>&amp;CPàgina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/>
    <pageSetUpPr fitToPage="1"/>
  </sheetPr>
  <dimension ref="B1:ALT21"/>
  <sheetViews>
    <sheetView showGridLines="0" zoomScale="75" zoomScaleNormal="75" workbookViewId="0">
      <selection activeCell="H32" sqref="H32"/>
    </sheetView>
  </sheetViews>
  <sheetFormatPr baseColWidth="10" defaultColWidth="9.140625" defaultRowHeight="15" x14ac:dyDescent="0.2"/>
  <cols>
    <col min="1" max="1" width="12.5703125" customWidth="1"/>
    <col min="2" max="2" width="20.85546875" style="25" customWidth="1"/>
    <col min="3" max="3" width="11.5703125" style="25"/>
    <col min="4" max="4" width="18.28515625" style="25" customWidth="1"/>
    <col min="5" max="5" width="15.7109375" style="25" customWidth="1"/>
    <col min="6" max="6" width="11.5703125" style="25"/>
    <col min="7" max="7" width="13.42578125" style="25" customWidth="1"/>
    <col min="8" max="8" width="16.42578125" style="25" customWidth="1"/>
    <col min="9" max="9" width="15.140625" style="25" customWidth="1"/>
    <col min="10" max="1008" width="11.5703125" style="25"/>
    <col min="1009" max="1025" width="8.7109375" customWidth="1"/>
  </cols>
  <sheetData>
    <row r="1" spans="2:12" ht="15.75" customHeight="1" x14ac:dyDescent="0.2">
      <c r="B1" s="155" t="s">
        <v>102</v>
      </c>
      <c r="C1" s="155"/>
      <c r="D1" s="155"/>
      <c r="E1" s="155"/>
      <c r="F1" s="155"/>
      <c r="G1" s="155"/>
      <c r="H1" s="155"/>
      <c r="I1" s="155"/>
    </row>
    <row r="2" spans="2:12" ht="15.75" customHeight="1" x14ac:dyDescent="0.2">
      <c r="B2" s="155"/>
      <c r="C2" s="155"/>
      <c r="D2" s="155"/>
      <c r="E2" s="155"/>
      <c r="F2" s="155"/>
      <c r="G2" s="155"/>
      <c r="H2" s="155"/>
      <c r="I2" s="155"/>
    </row>
    <row r="3" spans="2:12" ht="51" customHeight="1" x14ac:dyDescent="0.25">
      <c r="B3" s="175"/>
      <c r="C3" s="175"/>
      <c r="D3" s="102" t="s">
        <v>0</v>
      </c>
      <c r="E3" s="88" t="s">
        <v>1</v>
      </c>
      <c r="F3" s="88" t="s">
        <v>2</v>
      </c>
      <c r="G3" s="88" t="s">
        <v>3</v>
      </c>
      <c r="H3" s="88" t="s">
        <v>4</v>
      </c>
      <c r="I3" s="88" t="s">
        <v>5</v>
      </c>
      <c r="J3" s="92"/>
    </row>
    <row r="4" spans="2:12" ht="17.850000000000001" customHeight="1" x14ac:dyDescent="0.2">
      <c r="B4" s="172" t="s">
        <v>48</v>
      </c>
      <c r="C4" s="39" t="s">
        <v>49</v>
      </c>
      <c r="D4" s="129">
        <v>25232</v>
      </c>
      <c r="E4" s="129">
        <v>22150</v>
      </c>
      <c r="F4" s="129">
        <v>10735</v>
      </c>
      <c r="G4" s="129">
        <v>6507</v>
      </c>
      <c r="H4" s="129">
        <v>474</v>
      </c>
      <c r="I4" s="129">
        <v>63257</v>
      </c>
      <c r="J4" s="92"/>
      <c r="L4" s="108"/>
    </row>
    <row r="5" spans="2:12" ht="17.850000000000001" customHeight="1" x14ac:dyDescent="0.2">
      <c r="B5" s="172"/>
      <c r="C5" s="39" t="s">
        <v>50</v>
      </c>
      <c r="D5" s="129">
        <v>19739</v>
      </c>
      <c r="E5" s="129">
        <v>18577</v>
      </c>
      <c r="F5" s="129">
        <v>7233</v>
      </c>
      <c r="G5" s="129">
        <v>4598</v>
      </c>
      <c r="H5" s="129">
        <v>324</v>
      </c>
      <c r="I5" s="129">
        <v>48350</v>
      </c>
      <c r="J5" s="92"/>
      <c r="L5" s="108"/>
    </row>
    <row r="6" spans="2:12" ht="17.850000000000001" customHeight="1" x14ac:dyDescent="0.25">
      <c r="B6" s="172"/>
      <c r="C6" s="79" t="s">
        <v>14</v>
      </c>
      <c r="D6" s="130">
        <f>D4+D5</f>
        <v>44971</v>
      </c>
      <c r="E6" s="130">
        <f>E4+E5</f>
        <v>40727</v>
      </c>
      <c r="F6" s="130">
        <f>F4+F5</f>
        <v>17968</v>
      </c>
      <c r="G6" s="130">
        <f>G4+G5</f>
        <v>11105</v>
      </c>
      <c r="H6" s="130">
        <f>H4+H5</f>
        <v>798</v>
      </c>
      <c r="I6" s="130">
        <f>SUM(D6:H6)</f>
        <v>115569</v>
      </c>
      <c r="J6" s="92"/>
      <c r="L6" s="131"/>
    </row>
    <row r="7" spans="2:12" ht="17.850000000000001" customHeight="1" x14ac:dyDescent="0.2">
      <c r="B7" s="172" t="s">
        <v>51</v>
      </c>
      <c r="C7" s="39" t="s">
        <v>49</v>
      </c>
      <c r="D7" s="129">
        <v>19394</v>
      </c>
      <c r="E7" s="129">
        <v>14979</v>
      </c>
      <c r="F7" s="129">
        <v>7679</v>
      </c>
      <c r="G7" s="129">
        <v>2571</v>
      </c>
      <c r="H7" s="129">
        <v>343</v>
      </c>
      <c r="I7" s="33">
        <f>D7+E7+F7+G7+H7</f>
        <v>44966</v>
      </c>
      <c r="J7" s="92"/>
    </row>
    <row r="8" spans="2:12" ht="17.850000000000001" customHeight="1" x14ac:dyDescent="0.2">
      <c r="B8" s="172"/>
      <c r="C8" s="39" t="s">
        <v>50</v>
      </c>
      <c r="D8" s="129">
        <v>14176</v>
      </c>
      <c r="E8" s="129">
        <v>11045</v>
      </c>
      <c r="F8" s="129">
        <v>4293</v>
      </c>
      <c r="G8" s="129">
        <v>2001</v>
      </c>
      <c r="H8" s="129">
        <v>187</v>
      </c>
      <c r="I8" s="33">
        <f>D8+E8+F8+G8+H8</f>
        <v>31702</v>
      </c>
    </row>
    <row r="9" spans="2:12" ht="17.850000000000001" customHeight="1" x14ac:dyDescent="0.25">
      <c r="B9" s="172"/>
      <c r="C9" s="79" t="s">
        <v>14</v>
      </c>
      <c r="D9" s="130">
        <v>33570</v>
      </c>
      <c r="E9" s="130">
        <v>26024</v>
      </c>
      <c r="F9" s="130">
        <v>11972</v>
      </c>
      <c r="G9" s="130">
        <v>4572</v>
      </c>
      <c r="H9" s="130">
        <v>530</v>
      </c>
      <c r="I9" s="80">
        <f>D9+E9+F9+G9+H9</f>
        <v>76668</v>
      </c>
    </row>
    <row r="10" spans="2:12" ht="17.850000000000001" customHeight="1" x14ac:dyDescent="0.2">
      <c r="B10" s="100" t="s">
        <v>81</v>
      </c>
    </row>
    <row r="12" spans="2:12" ht="15.75" customHeight="1" x14ac:dyDescent="0.2">
      <c r="B12" s="155" t="s">
        <v>105</v>
      </c>
      <c r="C12" s="155"/>
      <c r="D12" s="155"/>
      <c r="E12" s="155"/>
      <c r="F12" s="155"/>
      <c r="G12" s="155"/>
      <c r="H12" s="155"/>
      <c r="I12" s="155"/>
    </row>
    <row r="13" spans="2:12" ht="20.85" customHeight="1" x14ac:dyDescent="0.2">
      <c r="B13" s="155"/>
      <c r="C13" s="155"/>
      <c r="D13" s="155"/>
      <c r="E13" s="155"/>
      <c r="F13" s="155"/>
      <c r="G13" s="155"/>
      <c r="H13" s="155"/>
      <c r="I13" s="155"/>
    </row>
    <row r="14" spans="2:12" ht="16.5" customHeight="1" x14ac:dyDescent="0.2">
      <c r="B14" s="173"/>
      <c r="C14" s="173"/>
      <c r="D14" s="174" t="s">
        <v>0</v>
      </c>
      <c r="E14" s="171" t="s">
        <v>1</v>
      </c>
      <c r="F14" s="171" t="s">
        <v>2</v>
      </c>
      <c r="G14" s="171" t="s">
        <v>3</v>
      </c>
      <c r="H14" s="171" t="s">
        <v>4</v>
      </c>
      <c r="I14" s="171" t="s">
        <v>5</v>
      </c>
    </row>
    <row r="15" spans="2:12" x14ac:dyDescent="0.2">
      <c r="B15" s="173"/>
      <c r="C15" s="173"/>
      <c r="D15" s="174"/>
      <c r="E15" s="171"/>
      <c r="F15" s="171"/>
      <c r="G15" s="171"/>
      <c r="H15" s="171"/>
      <c r="I15" s="171"/>
    </row>
    <row r="16" spans="2:12" ht="15" customHeight="1" x14ac:dyDescent="0.2">
      <c r="B16" s="172" t="s">
        <v>52</v>
      </c>
      <c r="C16" s="39" t="s">
        <v>49</v>
      </c>
      <c r="D16" s="120">
        <v>10.3683492496589</v>
      </c>
      <c r="E16" s="120">
        <v>11.25</v>
      </c>
      <c r="F16" s="120">
        <v>22.3506141994587</v>
      </c>
      <c r="G16" s="120">
        <v>8.7636363636363601</v>
      </c>
      <c r="H16" s="120">
        <v>8.3509513742071899</v>
      </c>
      <c r="I16" s="120">
        <v>10.771824366320701</v>
      </c>
    </row>
    <row r="17" spans="2:10" x14ac:dyDescent="0.2">
      <c r="B17" s="172"/>
      <c r="C17" s="39" t="s">
        <v>50</v>
      </c>
      <c r="D17" s="120">
        <v>8.0165537631788393</v>
      </c>
      <c r="E17" s="120">
        <v>9</v>
      </c>
      <c r="F17" s="120">
        <v>15.1918674255949</v>
      </c>
      <c r="G17" s="120">
        <v>5.9270144501592004</v>
      </c>
      <c r="H17" s="120">
        <v>5.2023121387283204</v>
      </c>
      <c r="I17" s="120">
        <v>8.2748871295126794</v>
      </c>
      <c r="J17" s="92"/>
    </row>
    <row r="18" spans="2:10" ht="15.75" x14ac:dyDescent="0.25">
      <c r="B18" s="172"/>
      <c r="C18" s="79" t="s">
        <v>14</v>
      </c>
      <c r="D18" s="37">
        <v>9.18555344945913</v>
      </c>
      <c r="E18" s="37">
        <v>9.6</v>
      </c>
      <c r="F18" s="37">
        <v>18.7869219267887</v>
      </c>
      <c r="G18" s="37">
        <v>7.3142458192548103</v>
      </c>
      <c r="H18" s="37">
        <v>6.7036290322580703</v>
      </c>
      <c r="I18" s="37">
        <v>9.5264962532318496</v>
      </c>
    </row>
    <row r="19" spans="2:10" x14ac:dyDescent="0.2">
      <c r="B19" s="100" t="s">
        <v>81</v>
      </c>
    </row>
    <row r="21" spans="2:10" x14ac:dyDescent="0.2">
      <c r="F21" s="24"/>
      <c r="G21" s="24"/>
    </row>
  </sheetData>
  <mergeCells count="13">
    <mergeCell ref="B1:I2"/>
    <mergeCell ref="B3:C3"/>
    <mergeCell ref="B4:B6"/>
    <mergeCell ref="B7:B9"/>
    <mergeCell ref="B12:I13"/>
    <mergeCell ref="H14:H15"/>
    <mergeCell ref="I14:I15"/>
    <mergeCell ref="B16:B18"/>
    <mergeCell ref="B14:C15"/>
    <mergeCell ref="D14:D15"/>
    <mergeCell ref="E14:E15"/>
    <mergeCell ref="F14:F15"/>
    <mergeCell ref="G14:G15"/>
  </mergeCells>
  <pageMargins left="0.78749999999999998" right="0.78749999999999998" top="1.0249999999999999" bottom="1.0249999999999999" header="0.78749999999999998" footer="0.78749999999999998"/>
  <pageSetup paperSize="9" firstPageNumber="0" orientation="landscape" horizontalDpi="300" verticalDpi="300"/>
  <headerFooter>
    <oddHeader>&amp;C&amp;A</oddHeader>
    <oddFooter>&amp;CPàgina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/>
    <pageSetUpPr fitToPage="1"/>
  </sheetPr>
  <dimension ref="A2:K22"/>
  <sheetViews>
    <sheetView showGridLines="0" zoomScale="75" zoomScaleNormal="75" workbookViewId="0">
      <selection activeCell="E31" sqref="E31"/>
    </sheetView>
  </sheetViews>
  <sheetFormatPr baseColWidth="10" defaultColWidth="9.140625" defaultRowHeight="12.75" x14ac:dyDescent="0.2"/>
  <cols>
    <col min="1" max="1" width="24.140625" customWidth="1"/>
    <col min="2" max="2" width="23.7109375" customWidth="1"/>
    <col min="3" max="3" width="18.28515625" customWidth="1"/>
    <col min="4" max="4" width="16.140625" customWidth="1"/>
    <col min="5" max="5" width="12.5703125" customWidth="1"/>
    <col min="6" max="6" width="12.28515625" customWidth="1"/>
    <col min="7" max="7" width="14.42578125" customWidth="1"/>
    <col min="8" max="8" width="15.140625" customWidth="1"/>
    <col min="9" max="9" width="20.7109375" customWidth="1"/>
    <col min="10" max="10" width="11.28515625" customWidth="1"/>
    <col min="11" max="11" width="12" customWidth="1"/>
    <col min="12" max="12" width="11.28515625" customWidth="1"/>
    <col min="13" max="13" width="10.85546875" customWidth="1"/>
    <col min="14" max="1019" width="8.7109375" customWidth="1"/>
    <col min="1020" max="1025" width="11.5703125"/>
  </cols>
  <sheetData>
    <row r="2" spans="1:11" x14ac:dyDescent="0.2">
      <c r="A2" s="177" t="s">
        <v>108</v>
      </c>
      <c r="B2" s="177"/>
      <c r="C2" s="177"/>
      <c r="D2" s="177"/>
      <c r="E2" s="177"/>
      <c r="F2" s="177"/>
      <c r="G2" s="177"/>
      <c r="H2" s="177"/>
      <c r="I2" s="177"/>
    </row>
    <row r="3" spans="1:11" ht="15.75" customHeight="1" x14ac:dyDescent="0.2">
      <c r="A3" s="177"/>
      <c r="B3" s="177"/>
      <c r="C3" s="177"/>
      <c r="D3" s="177"/>
      <c r="E3" s="177"/>
      <c r="F3" s="177"/>
      <c r="G3" s="177"/>
      <c r="H3" s="177"/>
      <c r="I3" s="177"/>
    </row>
    <row r="4" spans="1:11" ht="57.95" customHeight="1" x14ac:dyDescent="0.2">
      <c r="A4" s="178"/>
      <c r="B4" s="178"/>
      <c r="C4" s="102" t="s">
        <v>0</v>
      </c>
      <c r="D4" s="88" t="s">
        <v>1</v>
      </c>
      <c r="E4" s="88" t="s">
        <v>2</v>
      </c>
      <c r="F4" s="88" t="s">
        <v>3</v>
      </c>
      <c r="G4" s="88" t="s">
        <v>4</v>
      </c>
      <c r="H4" s="88" t="s">
        <v>5</v>
      </c>
      <c r="I4" s="132" t="s">
        <v>11</v>
      </c>
    </row>
    <row r="5" spans="1:11" ht="17.850000000000001" customHeight="1" x14ac:dyDescent="0.2">
      <c r="A5" s="176" t="s">
        <v>53</v>
      </c>
      <c r="B5" s="39" t="s">
        <v>49</v>
      </c>
      <c r="C5" s="33">
        <v>15189</v>
      </c>
      <c r="D5" s="129">
        <v>29317</v>
      </c>
      <c r="E5" s="33">
        <v>3278</v>
      </c>
      <c r="F5" s="33">
        <v>3092</v>
      </c>
      <c r="G5" s="33">
        <v>474</v>
      </c>
      <c r="H5" s="33">
        <f>C5+D5+E5+F5+G5</f>
        <v>51350</v>
      </c>
      <c r="I5" s="33">
        <v>34352</v>
      </c>
      <c r="K5">
        <f>H7-I7</f>
        <v>29917</v>
      </c>
    </row>
    <row r="6" spans="1:11" ht="17.850000000000001" customHeight="1" x14ac:dyDescent="0.2">
      <c r="A6" s="176"/>
      <c r="B6" s="39" t="s">
        <v>50</v>
      </c>
      <c r="C6" s="33">
        <v>11221</v>
      </c>
      <c r="D6" s="129">
        <v>21768</v>
      </c>
      <c r="E6" s="33">
        <v>2396</v>
      </c>
      <c r="F6" s="33">
        <v>2509</v>
      </c>
      <c r="G6" s="33">
        <v>324</v>
      </c>
      <c r="H6" s="33">
        <f>C6+D6+E6+F6+G6</f>
        <v>38218</v>
      </c>
      <c r="I6" s="33">
        <v>25299</v>
      </c>
    </row>
    <row r="7" spans="1:11" ht="17.850000000000001" customHeight="1" x14ac:dyDescent="0.25">
      <c r="A7" s="176"/>
      <c r="B7" s="79" t="s">
        <v>14</v>
      </c>
      <c r="C7" s="80">
        <f t="shared" ref="C7:I7" si="0">C5+C6</f>
        <v>26410</v>
      </c>
      <c r="D7" s="80">
        <f t="shared" si="0"/>
        <v>51085</v>
      </c>
      <c r="E7" s="80">
        <f t="shared" si="0"/>
        <v>5674</v>
      </c>
      <c r="F7" s="80">
        <f t="shared" si="0"/>
        <v>5601</v>
      </c>
      <c r="G7" s="80">
        <f t="shared" si="0"/>
        <v>798</v>
      </c>
      <c r="H7" s="80">
        <f t="shared" si="0"/>
        <v>89568</v>
      </c>
      <c r="I7" s="80">
        <f t="shared" si="0"/>
        <v>59651</v>
      </c>
    </row>
    <row r="8" spans="1:11" ht="17.850000000000001" customHeight="1" x14ac:dyDescent="0.2">
      <c r="A8" s="176" t="s">
        <v>54</v>
      </c>
      <c r="B8" s="39" t="s">
        <v>49</v>
      </c>
      <c r="C8" s="33">
        <v>1482</v>
      </c>
      <c r="D8" s="33">
        <v>301</v>
      </c>
      <c r="E8" s="33">
        <v>331</v>
      </c>
      <c r="F8" s="33">
        <v>247</v>
      </c>
      <c r="G8" s="33">
        <v>22</v>
      </c>
      <c r="H8" s="33">
        <v>2383</v>
      </c>
      <c r="I8" s="33">
        <v>2841</v>
      </c>
    </row>
    <row r="9" spans="1:11" ht="17.850000000000001" customHeight="1" x14ac:dyDescent="0.2">
      <c r="A9" s="176"/>
      <c r="B9" s="39" t="s">
        <v>50</v>
      </c>
      <c r="C9" s="33">
        <v>738</v>
      </c>
      <c r="D9" s="33">
        <v>90</v>
      </c>
      <c r="E9" s="33">
        <v>151</v>
      </c>
      <c r="F9" s="33">
        <v>113</v>
      </c>
      <c r="G9" s="33">
        <v>17</v>
      </c>
      <c r="H9" s="33">
        <v>1109</v>
      </c>
      <c r="I9" s="33">
        <v>1202</v>
      </c>
    </row>
    <row r="10" spans="1:11" ht="17.850000000000001" customHeight="1" x14ac:dyDescent="0.25">
      <c r="A10" s="176"/>
      <c r="B10" s="79" t="s">
        <v>14</v>
      </c>
      <c r="C10" s="80">
        <v>2220</v>
      </c>
      <c r="D10" s="80">
        <v>391</v>
      </c>
      <c r="E10" s="80">
        <v>482</v>
      </c>
      <c r="F10" s="80">
        <v>360</v>
      </c>
      <c r="G10" s="80">
        <v>39</v>
      </c>
      <c r="H10" s="80">
        <v>3492</v>
      </c>
      <c r="I10" s="80">
        <v>4043</v>
      </c>
    </row>
    <row r="11" spans="1:11" ht="17.850000000000001" customHeight="1" x14ac:dyDescent="0.25">
      <c r="A11" s="176"/>
      <c r="B11" s="39" t="s">
        <v>55</v>
      </c>
      <c r="C11" s="106">
        <v>267111</v>
      </c>
      <c r="D11" s="106">
        <v>93644</v>
      </c>
      <c r="E11" s="106">
        <v>79459</v>
      </c>
      <c r="F11" s="106">
        <v>32779</v>
      </c>
      <c r="G11" s="106">
        <v>4025</v>
      </c>
      <c r="H11" s="106">
        <v>477018</v>
      </c>
      <c r="I11" s="33">
        <v>462919.64</v>
      </c>
    </row>
    <row r="12" spans="1:11" ht="17.850000000000001" customHeight="1" x14ac:dyDescent="0.2">
      <c r="A12" s="176" t="s">
        <v>56</v>
      </c>
      <c r="B12" s="39" t="s">
        <v>49</v>
      </c>
      <c r="C12" s="33">
        <v>2745</v>
      </c>
      <c r="D12" s="33">
        <v>446</v>
      </c>
      <c r="E12" s="33">
        <v>1373</v>
      </c>
      <c r="F12" s="33">
        <v>342</v>
      </c>
      <c r="G12" s="33">
        <v>105</v>
      </c>
      <c r="H12" s="33">
        <v>5011</v>
      </c>
      <c r="I12" s="33">
        <v>5550</v>
      </c>
    </row>
    <row r="13" spans="1:11" ht="17.850000000000001" customHeight="1" x14ac:dyDescent="0.2">
      <c r="A13" s="176"/>
      <c r="B13" s="39" t="s">
        <v>50</v>
      </c>
      <c r="C13" s="33">
        <v>776</v>
      </c>
      <c r="D13" s="33">
        <v>64</v>
      </c>
      <c r="E13" s="33">
        <v>435</v>
      </c>
      <c r="F13" s="33">
        <v>182</v>
      </c>
      <c r="G13" s="33">
        <v>38</v>
      </c>
      <c r="H13" s="33">
        <v>1495</v>
      </c>
      <c r="I13" s="33">
        <v>1570</v>
      </c>
    </row>
    <row r="14" spans="1:11" ht="17.850000000000001" customHeight="1" x14ac:dyDescent="0.25">
      <c r="A14" s="176"/>
      <c r="B14" s="79" t="s">
        <v>14</v>
      </c>
      <c r="C14" s="80">
        <v>3521</v>
      </c>
      <c r="D14" s="80">
        <v>510</v>
      </c>
      <c r="E14" s="80">
        <v>1808</v>
      </c>
      <c r="F14" s="80">
        <v>524</v>
      </c>
      <c r="G14" s="80">
        <v>143</v>
      </c>
      <c r="H14" s="80">
        <v>6506</v>
      </c>
      <c r="I14" s="80">
        <v>7120</v>
      </c>
    </row>
    <row r="15" spans="1:11" ht="17.850000000000001" customHeight="1" x14ac:dyDescent="0.2">
      <c r="A15" s="176" t="s">
        <v>57</v>
      </c>
      <c r="B15" s="39" t="s">
        <v>49</v>
      </c>
      <c r="C15" s="33">
        <v>85</v>
      </c>
      <c r="D15" s="33">
        <v>179</v>
      </c>
      <c r="E15" s="33">
        <v>30</v>
      </c>
      <c r="F15" s="33">
        <v>62</v>
      </c>
      <c r="G15" s="33">
        <v>6</v>
      </c>
      <c r="H15" s="33">
        <v>362</v>
      </c>
      <c r="I15" s="33">
        <v>472</v>
      </c>
    </row>
    <row r="16" spans="1:11" ht="17.850000000000001" customHeight="1" x14ac:dyDescent="0.2">
      <c r="A16" s="176"/>
      <c r="B16" s="39" t="s">
        <v>50</v>
      </c>
      <c r="C16" s="33">
        <v>65</v>
      </c>
      <c r="D16" s="33">
        <v>251</v>
      </c>
      <c r="E16" s="33">
        <v>73</v>
      </c>
      <c r="F16" s="33">
        <v>167</v>
      </c>
      <c r="G16" s="33">
        <v>1</v>
      </c>
      <c r="H16" s="33">
        <v>557</v>
      </c>
      <c r="I16" s="33">
        <v>679</v>
      </c>
    </row>
    <row r="17" spans="1:9" ht="17.850000000000001" customHeight="1" x14ac:dyDescent="0.25">
      <c r="A17" s="176"/>
      <c r="B17" s="79" t="s">
        <v>14</v>
      </c>
      <c r="C17" s="80">
        <v>150</v>
      </c>
      <c r="D17" s="80">
        <v>430</v>
      </c>
      <c r="E17" s="80">
        <v>103</v>
      </c>
      <c r="F17" s="80">
        <v>229</v>
      </c>
      <c r="G17" s="80">
        <v>7</v>
      </c>
      <c r="H17" s="80">
        <v>919</v>
      </c>
      <c r="I17" s="80">
        <v>1151</v>
      </c>
    </row>
    <row r="18" spans="1:9" ht="17.850000000000001" customHeight="1" x14ac:dyDescent="0.2">
      <c r="A18" s="176" t="s">
        <v>58</v>
      </c>
      <c r="B18" s="39" t="s">
        <v>49</v>
      </c>
      <c r="C18" s="33">
        <v>2259</v>
      </c>
      <c r="D18" s="35" t="s">
        <v>59</v>
      </c>
      <c r="E18" s="33">
        <v>83</v>
      </c>
      <c r="F18" s="33">
        <v>361</v>
      </c>
      <c r="G18" s="33">
        <v>310</v>
      </c>
      <c r="H18" s="33">
        <v>3013</v>
      </c>
      <c r="I18" s="33">
        <v>3318</v>
      </c>
    </row>
    <row r="19" spans="1:9" ht="17.850000000000001" customHeight="1" x14ac:dyDescent="0.2">
      <c r="A19" s="176"/>
      <c r="B19" s="39" t="s">
        <v>50</v>
      </c>
      <c r="C19" s="33">
        <v>2008</v>
      </c>
      <c r="D19" s="35" t="s">
        <v>59</v>
      </c>
      <c r="E19" s="33">
        <v>106</v>
      </c>
      <c r="F19" s="33">
        <v>387</v>
      </c>
      <c r="G19" s="33">
        <v>394</v>
      </c>
      <c r="H19" s="33">
        <v>2895</v>
      </c>
      <c r="I19" s="33">
        <v>2103</v>
      </c>
    </row>
    <row r="20" spans="1:9" ht="17.850000000000001" customHeight="1" x14ac:dyDescent="0.25">
      <c r="A20" s="176"/>
      <c r="B20" s="79" t="s">
        <v>14</v>
      </c>
      <c r="C20" s="80">
        <v>4267</v>
      </c>
      <c r="D20" s="50" t="s">
        <v>59</v>
      </c>
      <c r="E20" s="80">
        <v>189</v>
      </c>
      <c r="F20" s="80">
        <v>748</v>
      </c>
      <c r="G20" s="80">
        <v>704</v>
      </c>
      <c r="H20" s="80">
        <v>5908</v>
      </c>
      <c r="I20" s="80">
        <v>5421</v>
      </c>
    </row>
    <row r="21" spans="1:9" ht="15" x14ac:dyDescent="0.2">
      <c r="B21" s="100" t="s">
        <v>81</v>
      </c>
      <c r="C21" s="25"/>
      <c r="D21" s="25"/>
      <c r="E21" s="25"/>
      <c r="F21" s="25"/>
      <c r="G21" s="25"/>
      <c r="H21" s="25"/>
      <c r="I21" s="107"/>
    </row>
    <row r="22" spans="1:9" ht="14.25" x14ac:dyDescent="0.2">
      <c r="B22" s="100" t="s">
        <v>37</v>
      </c>
    </row>
  </sheetData>
  <mergeCells count="7">
    <mergeCell ref="A15:A17"/>
    <mergeCell ref="A18:A20"/>
    <mergeCell ref="A2:I3"/>
    <mergeCell ref="A4:B4"/>
    <mergeCell ref="A5:A7"/>
    <mergeCell ref="A8:A11"/>
    <mergeCell ref="A12:A14"/>
  </mergeCells>
  <pageMargins left="0.78749999999999998" right="0.78749999999999998" top="1.0249999999999999" bottom="1.0249999999999999" header="0.78749999999999998" footer="0.78749999999999998"/>
  <pageSetup paperSize="9" firstPageNumber="0" orientation="landscape" horizontalDpi="300" verticalDpi="300"/>
  <headerFooter>
    <oddHeader>&amp;C&amp;A</oddHeader>
    <oddFooter>&amp;CPàgina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/>
    <pageSetUpPr fitToPage="1"/>
  </sheetPr>
  <dimension ref="A1:I15"/>
  <sheetViews>
    <sheetView showGridLines="0" tabSelected="1" zoomScale="75" zoomScaleNormal="75" workbookViewId="0">
      <selection activeCell="A15" sqref="A15"/>
    </sheetView>
  </sheetViews>
  <sheetFormatPr baseColWidth="10" defaultColWidth="9.140625" defaultRowHeight="12.75" x14ac:dyDescent="0.2"/>
  <cols>
    <col min="1" max="1" width="16.28515625" customWidth="1"/>
    <col min="2" max="2" width="36.140625" customWidth="1"/>
    <col min="3" max="3" width="18.28515625" customWidth="1"/>
    <col min="4" max="4" width="18.140625" customWidth="1"/>
    <col min="5" max="5" width="17.42578125" customWidth="1"/>
    <col min="6" max="6" width="16.85546875" customWidth="1"/>
    <col min="7" max="7" width="18.28515625" customWidth="1"/>
    <col min="8" max="8" width="21.140625" customWidth="1"/>
    <col min="9" max="9" width="16.7109375" customWidth="1"/>
    <col min="10" max="1025" width="8.7109375" customWidth="1"/>
  </cols>
  <sheetData>
    <row r="1" spans="1:9" ht="15.75" customHeight="1" x14ac:dyDescent="0.2">
      <c r="A1" s="179" t="s">
        <v>111</v>
      </c>
      <c r="B1" s="179"/>
      <c r="C1" s="179"/>
      <c r="D1" s="179"/>
      <c r="E1" s="179"/>
      <c r="F1" s="179"/>
      <c r="G1" s="179"/>
      <c r="H1" s="179"/>
      <c r="I1" s="179"/>
    </row>
    <row r="2" spans="1:9" ht="20.25" customHeight="1" x14ac:dyDescent="0.2">
      <c r="A2" s="179"/>
      <c r="B2" s="179"/>
      <c r="C2" s="179"/>
      <c r="D2" s="179"/>
      <c r="E2" s="179"/>
      <c r="F2" s="179"/>
      <c r="G2" s="179"/>
      <c r="H2" s="179"/>
      <c r="I2" s="179"/>
    </row>
    <row r="3" spans="1:9" ht="49.5" customHeight="1" x14ac:dyDescent="0.2">
      <c r="A3" s="178"/>
      <c r="B3" s="178"/>
      <c r="C3" s="3" t="s">
        <v>0</v>
      </c>
      <c r="D3" s="4" t="s">
        <v>1</v>
      </c>
      <c r="E3" s="4" t="s">
        <v>2</v>
      </c>
      <c r="F3" s="4" t="s">
        <v>3</v>
      </c>
      <c r="G3" s="4" t="s">
        <v>4</v>
      </c>
      <c r="H3" s="4" t="s">
        <v>5</v>
      </c>
      <c r="I3" s="29" t="s">
        <v>11</v>
      </c>
    </row>
    <row r="4" spans="1:9" ht="17.850000000000001" customHeight="1" x14ac:dyDescent="0.25">
      <c r="A4" s="176" t="s">
        <v>60</v>
      </c>
      <c r="B4" s="39" t="s">
        <v>49</v>
      </c>
      <c r="C4" s="133">
        <v>11276</v>
      </c>
      <c r="D4" s="133">
        <v>10829</v>
      </c>
      <c r="E4" s="133">
        <v>1618</v>
      </c>
      <c r="F4" s="133">
        <v>3344</v>
      </c>
      <c r="G4" s="133">
        <v>352</v>
      </c>
      <c r="H4" s="134">
        <f>C4+D4+E4+F4+G4</f>
        <v>27419</v>
      </c>
      <c r="I4" s="133">
        <v>9021</v>
      </c>
    </row>
    <row r="5" spans="1:9" ht="17.850000000000001" customHeight="1" x14ac:dyDescent="0.25">
      <c r="A5" s="176"/>
      <c r="B5" s="39" t="s">
        <v>50</v>
      </c>
      <c r="C5" s="33">
        <v>9616</v>
      </c>
      <c r="D5" s="33">
        <v>9996</v>
      </c>
      <c r="E5" s="33">
        <v>769</v>
      </c>
      <c r="F5" s="33">
        <v>2619</v>
      </c>
      <c r="G5" s="33">
        <v>757</v>
      </c>
      <c r="H5" s="106">
        <f>C5+D5+E5+F5+G5</f>
        <v>23757</v>
      </c>
      <c r="I5" s="33">
        <v>5247</v>
      </c>
    </row>
    <row r="6" spans="1:9" ht="17.850000000000001" customHeight="1" x14ac:dyDescent="0.25">
      <c r="A6" s="176"/>
      <c r="B6" s="135" t="s">
        <v>61</v>
      </c>
      <c r="C6" s="136">
        <f>C4+C5</f>
        <v>20892</v>
      </c>
      <c r="D6" s="136">
        <f>D4+D5</f>
        <v>20825</v>
      </c>
      <c r="E6" s="136">
        <f>E4+E5</f>
        <v>2387</v>
      </c>
      <c r="F6" s="136">
        <f>F4+F5</f>
        <v>5963</v>
      </c>
      <c r="G6" s="136">
        <f>G4+G5</f>
        <v>1109</v>
      </c>
      <c r="H6" s="136">
        <f>C6+D6+E6+F6+G6</f>
        <v>51176</v>
      </c>
      <c r="I6" s="136">
        <v>14268</v>
      </c>
    </row>
    <row r="7" spans="1:9" ht="17.850000000000001" customHeight="1" x14ac:dyDescent="0.25">
      <c r="A7" s="162" t="s">
        <v>62</v>
      </c>
      <c r="B7" s="39" t="s">
        <v>63</v>
      </c>
      <c r="C7" s="106">
        <v>21837</v>
      </c>
      <c r="D7" s="106">
        <v>40846</v>
      </c>
      <c r="E7" s="106">
        <v>2024</v>
      </c>
      <c r="F7" s="106">
        <v>11678</v>
      </c>
      <c r="G7" s="106">
        <v>3775</v>
      </c>
      <c r="H7" s="106">
        <v>80160</v>
      </c>
      <c r="I7" s="33">
        <v>27740</v>
      </c>
    </row>
    <row r="8" spans="1:9" ht="17.850000000000001" customHeight="1" x14ac:dyDescent="0.2">
      <c r="A8" s="162"/>
      <c r="B8" s="39" t="s">
        <v>64</v>
      </c>
      <c r="C8" s="51">
        <v>181.39346598460699</v>
      </c>
      <c r="D8" s="51">
        <v>397.87648548607098</v>
      </c>
      <c r="E8" s="51">
        <v>78.908382066276801</v>
      </c>
      <c r="F8" s="51">
        <v>391.87919463087201</v>
      </c>
      <c r="G8" s="51">
        <v>1198.4126984126999</v>
      </c>
      <c r="H8" s="51">
        <v>284.59845203436799</v>
      </c>
      <c r="I8" s="51">
        <v>109.947485370263</v>
      </c>
    </row>
    <row r="9" spans="1:9" ht="17.850000000000001" customHeight="1" x14ac:dyDescent="0.2">
      <c r="A9" s="162"/>
      <c r="B9" s="39" t="s">
        <v>65</v>
      </c>
      <c r="C9" s="51">
        <v>359.04307793488999</v>
      </c>
      <c r="D9" s="51">
        <v>907.68888888888898</v>
      </c>
      <c r="E9" s="51">
        <v>121.92771084337301</v>
      </c>
      <c r="F9" s="51">
        <v>760.28645833333303</v>
      </c>
      <c r="G9" s="51">
        <v>1887.5</v>
      </c>
      <c r="H9" s="51">
        <v>573.47259979968499</v>
      </c>
      <c r="I9" s="51">
        <v>115.91180067803199</v>
      </c>
    </row>
    <row r="10" spans="1:9" ht="17.850000000000001" customHeight="1" x14ac:dyDescent="0.2">
      <c r="A10" s="161" t="s">
        <v>66</v>
      </c>
      <c r="B10" s="161"/>
      <c r="C10" s="137">
        <v>6760900.2699999996</v>
      </c>
      <c r="D10" s="137">
        <v>10511272.48</v>
      </c>
      <c r="E10" s="137">
        <v>1311485.74</v>
      </c>
      <c r="F10" s="137">
        <v>2844327.91</v>
      </c>
      <c r="G10" s="137">
        <v>163548</v>
      </c>
      <c r="H10" s="137">
        <v>21591534.399999999</v>
      </c>
      <c r="I10" s="137">
        <v>7884547.7999999998</v>
      </c>
    </row>
    <row r="11" spans="1:9" ht="17.850000000000001" customHeight="1" x14ac:dyDescent="0.2">
      <c r="A11" s="161" t="s">
        <v>67</v>
      </c>
      <c r="B11" s="161"/>
      <c r="C11" s="137">
        <v>309.607559188533</v>
      </c>
      <c r="D11" s="137">
        <v>257.33909024139501</v>
      </c>
      <c r="E11" s="137">
        <v>647.96726284584997</v>
      </c>
      <c r="F11" s="137">
        <v>243.56293115259501</v>
      </c>
      <c r="G11" s="137">
        <v>43.323973509933801</v>
      </c>
      <c r="H11" s="137">
        <v>269.35546906187602</v>
      </c>
      <c r="I11" s="137">
        <v>284.23027397260302</v>
      </c>
    </row>
    <row r="12" spans="1:9" ht="17.850000000000001" customHeight="1" x14ac:dyDescent="0.2">
      <c r="B12" s="25"/>
      <c r="C12" s="25"/>
      <c r="D12" s="25"/>
      <c r="E12" s="25"/>
      <c r="F12" s="25"/>
      <c r="G12" s="25"/>
      <c r="H12" s="25"/>
      <c r="I12" s="25"/>
    </row>
    <row r="15" spans="1:9" ht="15.75" x14ac:dyDescent="0.25">
      <c r="A15" s="180" t="s">
        <v>114</v>
      </c>
      <c r="B15" s="138"/>
      <c r="C15" s="139"/>
      <c r="D15" s="139"/>
      <c r="E15" s="139"/>
      <c r="F15" s="139"/>
      <c r="G15" s="139"/>
      <c r="H15" s="139"/>
      <c r="I15" s="107"/>
    </row>
  </sheetData>
  <mergeCells count="6">
    <mergeCell ref="A11:B11"/>
    <mergeCell ref="A1:I2"/>
    <mergeCell ref="A3:B3"/>
    <mergeCell ref="A4:A6"/>
    <mergeCell ref="A7:A9"/>
    <mergeCell ref="A10:B10"/>
  </mergeCells>
  <pageMargins left="0.78749999999999998" right="0.78749999999999998" top="1.0249999999999999" bottom="1.0249999999999999" header="0.78749999999999998" footer="0.78749999999999998"/>
  <pageSetup paperSize="9" firstPageNumber="0" orientation="landscape" horizontalDpi="300" verticalDpi="300" r:id="rId1"/>
  <headerFooter>
    <oddHeader>&amp;C&amp;A</oddHeader>
    <oddFooter>&amp;CPàgina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1233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Índex de quadres i gràfics</vt:lpstr>
      <vt:lpstr>Q1</vt:lpstr>
      <vt:lpstr>Q2-Q3</vt:lpstr>
      <vt:lpstr>Q4-Q5</vt:lpstr>
      <vt:lpstr>Q6-Q10</vt:lpstr>
      <vt:lpstr>Q11-Q12</vt:lpstr>
      <vt:lpstr>Q13</vt:lpstr>
      <vt:lpstr>Q14</vt:lpstr>
      <vt:lpstr>'Q2-Q3'!Área_de_impresión</vt:lpstr>
      <vt:lpstr>'Q4-Q5'!Área_de_impresión</vt:lpstr>
      <vt:lpstr>'Q6-Q10'!Área_de_impresión</vt:lpstr>
      <vt:lpstr>'Q4-Q5'!Print_Area_0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Grau Casajust</dc:creator>
  <dc:description/>
  <cp:lastModifiedBy>u143610</cp:lastModifiedBy>
  <cp:revision>64</cp:revision>
  <cp:lastPrinted>2021-07-07T09:18:47Z</cp:lastPrinted>
  <dcterms:created xsi:type="dcterms:W3CDTF">2021-05-24T10:17:26Z</dcterms:created>
  <dcterms:modified xsi:type="dcterms:W3CDTF">2021-11-24T09:42:34Z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