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2E72AAFF-EBD7-48F1-9625-4D50E58AFAC7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quadres i gràfics" sheetId="1" r:id="rId1"/>
    <sheet name="Q1" sheetId="2" r:id="rId2"/>
    <sheet name="Q2" sheetId="3" r:id="rId3"/>
    <sheet name="Q3" sheetId="4" r:id="rId4"/>
    <sheet name="Q4" sheetId="5" r:id="rId5"/>
    <sheet name="Q5" sheetId="6" r:id="rId6"/>
    <sheet name="Q6" sheetId="7" r:id="rId7"/>
    <sheet name="Q7" sheetId="8" r:id="rId8"/>
    <sheet name="Q8_" sheetId="9" r:id="rId9"/>
    <sheet name="Q9" sheetId="10" r:id="rId10"/>
    <sheet name="Q10" sheetId="11" r:id="rId11"/>
    <sheet name="Q11" sheetId="12" r:id="rId12"/>
    <sheet name="Q12" sheetId="13" r:id="rId13"/>
    <sheet name="Q13" sheetId="14" r:id="rId14"/>
    <sheet name="Q14" sheetId="15" r:id="rId15"/>
    <sheet name="Q15" sheetId="16" r:id="rId16"/>
    <sheet name="Q16" sheetId="17" r:id="rId17"/>
    <sheet name="G1" sheetId="18" r:id="rId18"/>
    <sheet name="Q17G2" sheetId="19" r:id="rId19"/>
    <sheet name="QA1" sheetId="20" r:id="rId20"/>
    <sheet name="QA7" sheetId="21" r:id="rId21"/>
    <sheet name="GA1" sheetId="22" r:id="rId22"/>
    <sheet name="GA2" sheetId="23" r:id="rId23"/>
    <sheet name="GA3" sheetId="24" r:id="rId24"/>
    <sheet name="GA4" sheetId="25" r:id="rId25"/>
  </sheets>
  <definedNames>
    <definedName name="TABLE" localSheetId="21">'GA1'!#REF!</definedName>
    <definedName name="TABLE" localSheetId="1">'Q1'!#REF!</definedName>
    <definedName name="TABLE" localSheetId="11">'Q11'!#REF!</definedName>
    <definedName name="TABLE" localSheetId="3">'Q3'!#REF!</definedName>
    <definedName name="TABLE" localSheetId="5">'Q5'!#REF!</definedName>
    <definedName name="TABLE" localSheetId="7">'Q7'!#REF!</definedName>
    <definedName name="TABLE" localSheetId="8">Q8_!#REF!</definedName>
    <definedName name="TABLE" localSheetId="19">'QA1'!#REF!</definedName>
    <definedName name="TABLE_10" localSheetId="11">'Q11'!#REF!</definedName>
    <definedName name="TABLE_10" localSheetId="3">'Q3'!#REF!</definedName>
    <definedName name="TABLE_10" localSheetId="5">'Q5'!#REF!</definedName>
    <definedName name="TABLE_10" localSheetId="7">'Q7'!#REF!</definedName>
    <definedName name="TABLE_10" localSheetId="8">Q8_!#REF!</definedName>
    <definedName name="TABLE_10" localSheetId="19">'QA1'!#REF!</definedName>
    <definedName name="TABLE_11" localSheetId="11">'Q11'!#REF!</definedName>
    <definedName name="TABLE_11" localSheetId="3">'Q3'!#REF!</definedName>
    <definedName name="TABLE_11" localSheetId="5">'Q5'!#REF!</definedName>
    <definedName name="TABLE_11" localSheetId="7">'Q7'!#REF!</definedName>
    <definedName name="TABLE_11" localSheetId="8">Q8_!#REF!</definedName>
    <definedName name="TABLE_11" localSheetId="19">'QA1'!#REF!</definedName>
    <definedName name="TABLE_12" localSheetId="11">'Q11'!#REF!</definedName>
    <definedName name="TABLE_12" localSheetId="3">'Q3'!#REF!</definedName>
    <definedName name="TABLE_12" localSheetId="5">'Q5'!#REF!</definedName>
    <definedName name="TABLE_12" localSheetId="7">'Q7'!#REF!</definedName>
    <definedName name="TABLE_12" localSheetId="8">Q8_!#REF!</definedName>
    <definedName name="TABLE_12" localSheetId="19">'QA1'!#REF!</definedName>
    <definedName name="TABLE_13" localSheetId="11">'Q11'!#REF!</definedName>
    <definedName name="TABLE_13" localSheetId="3">'Q3'!#REF!</definedName>
    <definedName name="TABLE_13" localSheetId="5">'Q5'!#REF!</definedName>
    <definedName name="TABLE_13" localSheetId="8">Q8_!#REF!</definedName>
    <definedName name="TABLE_13" localSheetId="19">'QA1'!#REF!</definedName>
    <definedName name="TABLE_14" localSheetId="11">'Q11'!#REF!</definedName>
    <definedName name="TABLE_14" localSheetId="3">'Q3'!#REF!</definedName>
    <definedName name="TABLE_14" localSheetId="5">'Q5'!#REF!</definedName>
    <definedName name="TABLE_14" localSheetId="8">Q8_!#REF!</definedName>
    <definedName name="TABLE_14" localSheetId="19">'QA1'!#REF!</definedName>
    <definedName name="TABLE_15" localSheetId="11">'Q11'!#REF!</definedName>
    <definedName name="TABLE_15" localSheetId="5">'Q5'!#REF!</definedName>
    <definedName name="TABLE_15" localSheetId="8">Q8_!#REF!</definedName>
    <definedName name="TABLE_15" localSheetId="19">'QA1'!#REF!</definedName>
    <definedName name="TABLE_16" localSheetId="11">'Q11'!#REF!</definedName>
    <definedName name="TABLE_16" localSheetId="5">'Q5'!#REF!</definedName>
    <definedName name="TABLE_16" localSheetId="8">Q8_!#REF!</definedName>
    <definedName name="TABLE_16" localSheetId="19">'QA1'!#REF!</definedName>
    <definedName name="TABLE_17" localSheetId="11">'Q11'!#REF!</definedName>
    <definedName name="TABLE_17" localSheetId="5">'Q5'!#REF!</definedName>
    <definedName name="TABLE_17" localSheetId="8">Q8_!#REF!</definedName>
    <definedName name="TABLE_17" localSheetId="19">'QA1'!#REF!</definedName>
    <definedName name="TABLE_18" localSheetId="11">'Q11'!#REF!</definedName>
    <definedName name="TABLE_18" localSheetId="5">'Q5'!#REF!</definedName>
    <definedName name="TABLE_18" localSheetId="8">Q8_!#REF!</definedName>
    <definedName name="TABLE_18" localSheetId="19">'QA1'!#REF!</definedName>
    <definedName name="TABLE_19" localSheetId="11">'Q11'!#REF!</definedName>
    <definedName name="TABLE_19" localSheetId="5">'Q5'!#REF!</definedName>
    <definedName name="TABLE_19" localSheetId="8">Q8_!#REF!</definedName>
    <definedName name="TABLE_19" localSheetId="19">'QA1'!#REF!</definedName>
    <definedName name="TABLE_2" localSheetId="21">'GA1'!#REF!</definedName>
    <definedName name="TABLE_2" localSheetId="1">'Q1'!#REF!</definedName>
    <definedName name="TABLE_2" localSheetId="11">'Q11'!#REF!</definedName>
    <definedName name="TABLE_2" localSheetId="3">'Q3'!#REF!</definedName>
    <definedName name="TABLE_2" localSheetId="5">'Q5'!#REF!</definedName>
    <definedName name="TABLE_2" localSheetId="7">'Q7'!#REF!</definedName>
    <definedName name="TABLE_2" localSheetId="8">Q8_!#REF!</definedName>
    <definedName name="TABLE_2" localSheetId="19">'QA1'!#REF!</definedName>
    <definedName name="TABLE_20" localSheetId="11">'Q11'!#REF!</definedName>
    <definedName name="TABLE_20" localSheetId="5">'Q5'!#REF!</definedName>
    <definedName name="TABLE_20" localSheetId="8">Q8_!#REF!</definedName>
    <definedName name="TABLE_20" localSheetId="19">'QA1'!#REF!</definedName>
    <definedName name="TABLE_21" localSheetId="11">'Q11'!#REF!</definedName>
    <definedName name="TABLE_21" localSheetId="5">'Q5'!#REF!</definedName>
    <definedName name="TABLE_21" localSheetId="8">Q8_!#REF!</definedName>
    <definedName name="TABLE_21" localSheetId="19">'QA1'!#REF!</definedName>
    <definedName name="TABLE_22" localSheetId="11">'Q11'!#REF!</definedName>
    <definedName name="TABLE_22" localSheetId="5">'Q5'!#REF!</definedName>
    <definedName name="TABLE_22" localSheetId="8">Q8_!#REF!</definedName>
    <definedName name="TABLE_22" localSheetId="19">'QA1'!#REF!</definedName>
    <definedName name="TABLE_23" localSheetId="11">'Q11'!#REF!</definedName>
    <definedName name="TABLE_23" localSheetId="5">'Q5'!#REF!</definedName>
    <definedName name="TABLE_23" localSheetId="8">Q8_!#REF!</definedName>
    <definedName name="TABLE_23" localSheetId="19">'QA1'!#REF!</definedName>
    <definedName name="TABLE_24" localSheetId="11">'Q11'!#REF!</definedName>
    <definedName name="TABLE_24" localSheetId="5">'Q5'!#REF!</definedName>
    <definedName name="TABLE_24" localSheetId="8">Q8_!#REF!</definedName>
    <definedName name="TABLE_24" localSheetId="19">'QA1'!#REF!</definedName>
    <definedName name="TABLE_25" localSheetId="5">'Q5'!#REF!</definedName>
    <definedName name="TABLE_26" localSheetId="5">'Q5'!#REF!</definedName>
    <definedName name="TABLE_27" localSheetId="5">'Q5'!#REF!</definedName>
    <definedName name="TABLE_28" localSheetId="5">'Q5'!#REF!</definedName>
    <definedName name="TABLE_29" localSheetId="5">'Q5'!#REF!</definedName>
    <definedName name="TABLE_3" localSheetId="1">'Q1'!#REF!</definedName>
    <definedName name="TABLE_3" localSheetId="11">'Q11'!#REF!</definedName>
    <definedName name="TABLE_3" localSheetId="3">'Q3'!#REF!</definedName>
    <definedName name="TABLE_3" localSheetId="5">'Q5'!#REF!</definedName>
    <definedName name="TABLE_3" localSheetId="7">'Q7'!#REF!</definedName>
    <definedName name="TABLE_3" localSheetId="8">Q8_!#REF!</definedName>
    <definedName name="TABLE_3" localSheetId="19">'QA1'!#REF!</definedName>
    <definedName name="TABLE_30" localSheetId="5">'Q5'!#REF!</definedName>
    <definedName name="TABLE_4" localSheetId="1">'Q1'!#REF!</definedName>
    <definedName name="TABLE_4" localSheetId="11">'Q11'!#REF!</definedName>
    <definedName name="TABLE_4" localSheetId="3">'Q3'!#REF!</definedName>
    <definedName name="TABLE_4" localSheetId="5">'Q5'!#REF!</definedName>
    <definedName name="TABLE_4" localSheetId="7">'Q7'!#REF!</definedName>
    <definedName name="TABLE_4" localSheetId="8">Q8_!#REF!</definedName>
    <definedName name="TABLE_4" localSheetId="19">'QA1'!#REF!</definedName>
    <definedName name="TABLE_5" localSheetId="1">'Q1'!#REF!</definedName>
    <definedName name="TABLE_5" localSheetId="11">'Q11'!#REF!</definedName>
    <definedName name="TABLE_5" localSheetId="3">'Q3'!#REF!</definedName>
    <definedName name="TABLE_5" localSheetId="5">'Q5'!#REF!</definedName>
    <definedName name="TABLE_5" localSheetId="7">'Q7'!#REF!</definedName>
    <definedName name="TABLE_5" localSheetId="8">Q8_!#REF!</definedName>
    <definedName name="TABLE_5" localSheetId="19">'QA1'!#REF!</definedName>
    <definedName name="TABLE_6" localSheetId="1">'Q1'!#REF!</definedName>
    <definedName name="TABLE_6" localSheetId="11">'Q11'!#REF!</definedName>
    <definedName name="TABLE_6" localSheetId="3">'Q3'!#REF!</definedName>
    <definedName name="TABLE_6" localSheetId="5">'Q5'!#REF!</definedName>
    <definedName name="TABLE_6" localSheetId="7">'Q7'!#REF!</definedName>
    <definedName name="TABLE_6" localSheetId="8">Q8_!#REF!</definedName>
    <definedName name="TABLE_6" localSheetId="19">'QA1'!#REF!</definedName>
    <definedName name="TABLE_7" localSheetId="1">'Q1'!#REF!</definedName>
    <definedName name="TABLE_7" localSheetId="11">'Q11'!#REF!</definedName>
    <definedName name="TABLE_7" localSheetId="3">'Q3'!#REF!</definedName>
    <definedName name="TABLE_7" localSheetId="5">'Q5'!#REF!</definedName>
    <definedName name="TABLE_7" localSheetId="7">'Q7'!#REF!</definedName>
    <definedName name="TABLE_7" localSheetId="8">Q8_!#REF!</definedName>
    <definedName name="TABLE_7" localSheetId="19">'QA1'!#REF!</definedName>
    <definedName name="TABLE_8" localSheetId="1">'Q1'!#REF!</definedName>
    <definedName name="TABLE_8" localSheetId="11">'Q11'!#REF!</definedName>
    <definedName name="TABLE_8" localSheetId="3">'Q3'!#REF!</definedName>
    <definedName name="TABLE_8" localSheetId="5">'Q5'!#REF!</definedName>
    <definedName name="TABLE_8" localSheetId="7">'Q7'!#REF!</definedName>
    <definedName name="TABLE_8" localSheetId="8">Q8_!#REF!</definedName>
    <definedName name="TABLE_8" localSheetId="19">'QA1'!#REF!</definedName>
    <definedName name="TABLE_9" localSheetId="1">'Q1'!#REF!</definedName>
    <definedName name="TABLE_9" localSheetId="11">'Q11'!#REF!</definedName>
    <definedName name="TABLE_9" localSheetId="3">'Q3'!#REF!</definedName>
    <definedName name="TABLE_9" localSheetId="5">'Q5'!#REF!</definedName>
    <definedName name="TABLE_9" localSheetId="7">'Q7'!#REF!</definedName>
    <definedName name="TABLE_9" localSheetId="8">Q8_!#REF!</definedName>
    <definedName name="TABLE_9" localSheetId="19">'QA1'!#REF!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2" i="23" l="1"/>
  <c r="H42" i="23"/>
  <c r="G42" i="23"/>
  <c r="I41" i="23"/>
  <c r="H41" i="23"/>
  <c r="G41" i="23"/>
  <c r="I38" i="23"/>
  <c r="H38" i="23"/>
  <c r="G38" i="23"/>
  <c r="I37" i="23"/>
  <c r="H37" i="23"/>
  <c r="G37" i="23"/>
  <c r="N9" i="20"/>
  <c r="M9" i="20"/>
  <c r="L9" i="20"/>
  <c r="K9" i="20"/>
  <c r="N8" i="20"/>
  <c r="M8" i="20"/>
  <c r="L8" i="20"/>
  <c r="K8" i="20"/>
  <c r="N7" i="20"/>
  <c r="M7" i="20"/>
  <c r="L7" i="20"/>
  <c r="K7" i="20"/>
  <c r="N6" i="20"/>
  <c r="M6" i="20"/>
  <c r="L6" i="20"/>
  <c r="K6" i="20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D4" i="17"/>
  <c r="E5" i="17" s="1"/>
  <c r="C4" i="17"/>
  <c r="B4" i="17"/>
  <c r="C5" i="17" s="1"/>
  <c r="D26" i="16"/>
  <c r="D25" i="16"/>
  <c r="D24" i="16"/>
  <c r="D23" i="16"/>
  <c r="D22" i="16"/>
  <c r="D21" i="16"/>
  <c r="D20" i="16"/>
  <c r="D19" i="16"/>
  <c r="D18" i="16"/>
  <c r="D17" i="16"/>
  <c r="E17" i="16" s="1"/>
  <c r="C16" i="16"/>
  <c r="D16" i="16" s="1"/>
  <c r="D15" i="16"/>
  <c r="D14" i="16"/>
  <c r="D13" i="16"/>
  <c r="D12" i="16"/>
  <c r="D11" i="16"/>
  <c r="D10" i="16"/>
  <c r="D9" i="16"/>
  <c r="D8" i="16"/>
  <c r="D7" i="16"/>
  <c r="D6" i="16"/>
  <c r="D5" i="16"/>
  <c r="E5" i="16" s="1"/>
  <c r="C4" i="16"/>
  <c r="D4" i="16" s="1"/>
  <c r="D3" i="16"/>
  <c r="H38" i="14"/>
  <c r="H37" i="14"/>
  <c r="H35" i="14"/>
  <c r="G35" i="14"/>
  <c r="H34" i="14"/>
  <c r="H33" i="14"/>
  <c r="G33" i="14"/>
  <c r="G34" i="14" s="1"/>
  <c r="H31" i="14"/>
  <c r="H32" i="14" s="1"/>
  <c r="G31" i="14"/>
  <c r="G32" i="14" s="1"/>
  <c r="I28" i="14"/>
  <c r="J28" i="14" s="1"/>
  <c r="J27" i="14"/>
  <c r="I27" i="14"/>
  <c r="I26" i="14"/>
  <c r="J26" i="14" s="1"/>
  <c r="I25" i="14"/>
  <c r="J25" i="14" s="1"/>
  <c r="L24" i="14"/>
  <c r="I24" i="14"/>
  <c r="J24" i="14" s="1"/>
  <c r="I23" i="14"/>
  <c r="J23" i="14" s="1"/>
  <c r="I22" i="14"/>
  <c r="J22" i="14" s="1"/>
  <c r="J21" i="14"/>
  <c r="I21" i="14"/>
  <c r="I20" i="14"/>
  <c r="J20" i="14" s="1"/>
  <c r="I19" i="14"/>
  <c r="J19" i="14" s="1"/>
  <c r="I18" i="14"/>
  <c r="J18" i="14" s="1"/>
  <c r="I17" i="14"/>
  <c r="J17" i="14" s="1"/>
  <c r="I16" i="14"/>
  <c r="J16" i="14" s="1"/>
  <c r="I15" i="14"/>
  <c r="J15" i="14" s="1"/>
  <c r="I14" i="14"/>
  <c r="J14" i="14" s="1"/>
  <c r="L13" i="14"/>
  <c r="I13" i="14"/>
  <c r="J13" i="14" s="1"/>
  <c r="J12" i="14"/>
  <c r="I12" i="14"/>
  <c r="I11" i="14"/>
  <c r="J11" i="14" s="1"/>
  <c r="I10" i="14"/>
  <c r="J10" i="14" s="1"/>
  <c r="I9" i="14"/>
  <c r="J9" i="14" s="1"/>
  <c r="I8" i="14"/>
  <c r="J8" i="14" s="1"/>
  <c r="I7" i="14"/>
  <c r="J7" i="14" s="1"/>
  <c r="I6" i="14"/>
  <c r="J6" i="14" s="1"/>
  <c r="I5" i="14"/>
  <c r="J5" i="14" s="1"/>
  <c r="L4" i="14"/>
  <c r="I4" i="14"/>
  <c r="J4" i="14" s="1"/>
  <c r="I3" i="14"/>
  <c r="J3" i="14" s="1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B13" i="10"/>
  <c r="N9" i="9"/>
  <c r="M9" i="9"/>
  <c r="L9" i="9"/>
  <c r="K9" i="9"/>
  <c r="N8" i="9"/>
  <c r="M8" i="9"/>
  <c r="L8" i="9"/>
  <c r="K8" i="9"/>
  <c r="N7" i="9"/>
  <c r="M7" i="9"/>
  <c r="L7" i="9"/>
  <c r="K7" i="9"/>
  <c r="N6" i="9"/>
  <c r="M6" i="9"/>
  <c r="L6" i="9"/>
  <c r="K6" i="9"/>
  <c r="D12" i="6"/>
  <c r="C12" i="6"/>
  <c r="B12" i="6"/>
  <c r="F9" i="6"/>
  <c r="F8" i="6"/>
  <c r="F7" i="6"/>
  <c r="F6" i="6"/>
  <c r="F5" i="6"/>
  <c r="F4" i="6"/>
  <c r="F3" i="6"/>
  <c r="D8" i="3"/>
  <c r="D7" i="3"/>
  <c r="D6" i="3"/>
  <c r="D5" i="3"/>
  <c r="D4" i="3"/>
  <c r="D3" i="3"/>
  <c r="L12" i="2"/>
  <c r="K12" i="2"/>
  <c r="I12" i="2"/>
  <c r="L11" i="2"/>
  <c r="K11" i="2"/>
  <c r="I11" i="2"/>
  <c r="L10" i="2"/>
  <c r="K10" i="2"/>
  <c r="I10" i="2"/>
  <c r="K9" i="2"/>
  <c r="I9" i="2"/>
  <c r="K8" i="2"/>
  <c r="I8" i="2"/>
  <c r="K6" i="2"/>
  <c r="I6" i="2"/>
  <c r="K5" i="2"/>
  <c r="I5" i="2"/>
  <c r="K4" i="2"/>
  <c r="I4" i="2"/>
  <c r="E6" i="16" l="1"/>
  <c r="E7" i="16" s="1"/>
  <c r="E8" i="16" s="1"/>
  <c r="E9" i="16" s="1"/>
  <c r="E10" i="16" s="1"/>
  <c r="E11" i="16" s="1"/>
  <c r="E12" i="16" s="1"/>
  <c r="E13" i="16" s="1"/>
  <c r="E14" i="16" s="1"/>
  <c r="E18" i="16"/>
  <c r="E19" i="16" s="1"/>
  <c r="E20" i="16" s="1"/>
  <c r="E21" i="16" s="1"/>
  <c r="E22" i="16" s="1"/>
  <c r="E23" i="16" s="1"/>
  <c r="E24" i="16" s="1"/>
  <c r="E25" i="16" s="1"/>
  <c r="E26" i="16" s="1"/>
  <c r="J33" i="14"/>
  <c r="C6" i="17"/>
  <c r="J31" i="14"/>
  <c r="E4" i="17"/>
  <c r="E6" i="17"/>
</calcChain>
</file>

<file path=xl/sharedStrings.xml><?xml version="1.0" encoding="utf-8"?>
<sst xmlns="http://schemas.openxmlformats.org/spreadsheetml/2006/main" count="495" uniqueCount="290">
  <si>
    <t>Memòria sobre l'economia, el treball i la societat de les Illes Balears 2020</t>
  </si>
  <si>
    <t>Índex de quadres i gràfics II-2: Anàlisis del mercat de treball de les Illes Balears</t>
  </si>
  <si>
    <t>Quadre II-2.1.</t>
  </si>
  <si>
    <t>Treballadors ocupats per situació laboral a les Illes Balears (2017-2020)</t>
  </si>
  <si>
    <t>Quadre II-2.2.</t>
  </si>
  <si>
    <t xml:space="preserve"> Índex d'estacionalitat a les Illes Balears per illa (2020)</t>
  </si>
  <si>
    <t xml:space="preserve">Quadre II-2.3. </t>
  </si>
  <si>
    <t>Assalariats (milers) per tipus de contracte i comunitat autònoma (2019-2020)</t>
  </si>
  <si>
    <t xml:space="preserve">Quadre II-2.4. </t>
  </si>
  <si>
    <t>Taxes de temporalitat per seccions d'activitat, nacionalitat i tipus de sector a les Illes Balears (2018-2020)</t>
  </si>
  <si>
    <t>Quadre II-2.5.</t>
  </si>
  <si>
    <t>Taxes de temporalitat dels assalariats a les Illes Balears per sexe (2014‐2020)</t>
  </si>
  <si>
    <t>Quadre II-2.6.</t>
  </si>
  <si>
    <t xml:space="preserve"> Taxes de temporalitat dels assalariats a les Illes Balears per tipus de jornada (2014-2020)</t>
  </si>
  <si>
    <t>Quadre II-2.7.</t>
  </si>
  <si>
    <t>Ocupats i assalariats a les Illes Balears per tipus de jornada i per sexe (2013-2020)</t>
  </si>
  <si>
    <t xml:space="preserve">Quadre II- 2.8. </t>
  </si>
  <si>
    <t>Ocupats i assalariats a les Illes Balears per sectors econòmics i sexe (2019-2020)</t>
  </si>
  <si>
    <t xml:space="preserve">Quadre II- 2.9. </t>
  </si>
  <si>
    <t>Evolució dels demandants d'ocupació segons el col·lectiu (2014-2020)</t>
  </si>
  <si>
    <t xml:space="preserve">Quadre II- 2.10. </t>
  </si>
  <si>
    <t>Evolució de l'atur registrat a les Illes Balears per sexe (2008-2020)</t>
  </si>
  <si>
    <t xml:space="preserve">Quadre II-2.11. </t>
  </si>
  <si>
    <t>Atur de llarga durada per comunitats autònomes (2020)</t>
  </si>
  <si>
    <t xml:space="preserve">Quadre II-2.12. </t>
  </si>
  <si>
    <t>Perfil dels aturats de llarga durada a les Illes Balears (2014-2020)</t>
  </si>
  <si>
    <t>Quadre II-2.13.</t>
  </si>
  <si>
    <t>Contractes registrats a les Illes Balears per modalitat de contractació (2014-2020)</t>
  </si>
  <si>
    <t>Quadre II-2.14.</t>
  </si>
  <si>
    <t>Contractació de durada determinada registrada a les Illes Balears per durada del contracte (2011‐2020), en percentatges</t>
  </si>
  <si>
    <t>Quadre II-2.15.</t>
  </si>
  <si>
    <t>Les deu ocupacions més contractades a les Illes Balears per sexe (2020)</t>
  </si>
  <si>
    <t xml:space="preserve">Quadre II-2.16. </t>
  </si>
  <si>
    <t>Nombre de contractes registrats a treballadors estrangers a les Illes Balears i a Espanya per zones de procedència (2020)</t>
  </si>
  <si>
    <t xml:space="preserve">Quadre II-2.17. </t>
  </si>
  <si>
    <t>Cost salarial total per treballador i comunitat autònoma (2019-2020)</t>
  </si>
  <si>
    <t>Gràfic II-2.1.</t>
  </si>
  <si>
    <t xml:space="preserve">Índex de rotació: nombre de contractes temporals dividit per persones contractades amb contracte temporal (2009-2018)
</t>
  </si>
  <si>
    <t xml:space="preserve">Gràfic II-2.2. </t>
  </si>
  <si>
    <t xml:space="preserve">Variació interanual de l’ICLIB desestacionalitzat i de l’IPC a les Illes Balears per trimestres (2014-2020)
</t>
  </si>
  <si>
    <t xml:space="preserve">Quadre IIA-2.1 </t>
  </si>
  <si>
    <t xml:space="preserve">Quadre IIA-2.7. </t>
  </si>
  <si>
    <t>Rànquing dels indicadors de qualitat del treball de les comunitats autònomes segons les dimensions establertes (2019)</t>
  </si>
  <si>
    <t xml:space="preserve">Gràfic IIA-2.1. </t>
  </si>
  <si>
    <t>Estructura del mercat de treball a les Illes Balears (mitjanes anuals 2020) (variació interanual)</t>
  </si>
  <si>
    <t>Gràfic IIA-2.2.</t>
  </si>
  <si>
    <t xml:space="preserve">Assalariats segons tipus de contracte: Illes Balears (2019-2020) (base=100)
</t>
  </si>
  <si>
    <t xml:space="preserve">Gràfic IIA-2.3. </t>
  </si>
  <si>
    <t xml:space="preserve">Taxes de temporalitat dels assalariats per grups d'edat a les Illes Balears (2020)  (percentatge de temporals respecte al total d'assalariats a cada grup d'edat) 
</t>
  </si>
  <si>
    <t>Gràfic IIA-2.4.</t>
  </si>
  <si>
    <t xml:space="preserve">Evolució de l'atur segons les dades de l'EPA i del SOIB: Illes Balears (2008-2020) 
</t>
  </si>
  <si>
    <t>Quadre II-2.1. Treballadors ocupats per situació laboral a les Illes Balears (2017-2020)</t>
  </si>
  <si>
    <t>%</t>
  </si>
  <si>
    <t>Total de treballadors</t>
  </si>
  <si>
    <t>Treballadors per compte propi: total</t>
  </si>
  <si>
    <t>Treballadors per compte propi: ocupador</t>
  </si>
  <si>
    <t>Treballador per compte propi: empresari sense assalariats o treballadors independents</t>
  </si>
  <si>
    <t>Treballadors per compte propi: membre de cooperativa</t>
  </si>
  <si>
    <t>Treballadors per compte propi: ajuda familiar</t>
  </si>
  <si>
    <t>Total assalariats</t>
  </si>
  <si>
    <t>Assalariats del sector públic</t>
  </si>
  <si>
    <t>Assalariats del sector privat</t>
  </si>
  <si>
    <t>Una altra situació</t>
  </si>
  <si>
    <t>Font: Enquesta de població activa, INE</t>
  </si>
  <si>
    <t>* Situació professional actual i percentatge respecte a la mitjana anual.</t>
  </si>
  <si>
    <t>Quadre II-2.2. Índex d'estacionalitat a les Illes Balears per illa (2020)</t>
  </si>
  <si>
    <t>Treb. juliol</t>
  </si>
  <si>
    <t>Treb. des.</t>
  </si>
  <si>
    <t>% var. jul.-des.</t>
  </si>
  <si>
    <t>Illes Balears</t>
  </si>
  <si>
    <t>Mallorca</t>
  </si>
  <si>
    <t>Menorca</t>
  </si>
  <si>
    <t>Eivissa</t>
  </si>
  <si>
    <t>Formentera</t>
  </si>
  <si>
    <t>Espanya</t>
  </si>
  <si>
    <t>Font: Tresoreria General de la Seguretat Social</t>
  </si>
  <si>
    <t>Quadre II-2.3. Assalariats (milers) per tipus de contracte i comunitat autònoma (2019-2020)</t>
  </si>
  <si>
    <t>Total</t>
  </si>
  <si>
    <t>Indefinit</t>
  </si>
  <si>
    <t>Temporal</t>
  </si>
  <si>
    <t>Val. absolut*</t>
  </si>
  <si>
    <t>Andalusia</t>
  </si>
  <si>
    <t>Aragó</t>
  </si>
  <si>
    <t>Astúries</t>
  </si>
  <si>
    <t>Illes Canàries</t>
  </si>
  <si>
    <t>Cantàbria</t>
  </si>
  <si>
    <t>Castella i Lleó</t>
  </si>
  <si>
    <t>Castella-la Manxa</t>
  </si>
  <si>
    <t>Catalunya</t>
  </si>
  <si>
    <t>Com. Valenciana</t>
  </si>
  <si>
    <t>Extremadura</t>
  </si>
  <si>
    <t>Galícia</t>
  </si>
  <si>
    <t>Madrid</t>
  </si>
  <si>
    <t>Múrcia</t>
  </si>
  <si>
    <t>Navarra</t>
  </si>
  <si>
    <t>País Basc</t>
  </si>
  <si>
    <t>La Rioja</t>
  </si>
  <si>
    <t>Quadre II-2.4. Taxes de temporalitat per seccions d'activitat, nacionalitat i tipus de sector a les Illes Balears (2018-2020)</t>
  </si>
  <si>
    <t>Seccions d'activitat</t>
  </si>
  <si>
    <t>Agricultura, ramaderia, silvicultura i pesca</t>
  </si>
  <si>
    <t>Indústria alimentació, tèxtil, cuir, fusta i paper</t>
  </si>
  <si>
    <t>Indústria extractiva, química, farmacèutica, cautxú i plàstiques, subministrament d'energia, aigua i residus</t>
  </si>
  <si>
    <t>Construcció de maquinària, equip elèctric i material de transport; instal·lació i reparació industrial</t>
  </si>
  <si>
    <t>Construcció</t>
  </si>
  <si>
    <t>Comerç a l'engròs i al detall, reparació d'automòbils, hostaleria</t>
  </si>
  <si>
    <t>Transport i emmagatzematge, informació i comunicacions</t>
  </si>
  <si>
    <t>Intermediació financera, assegurances, activitats immobiliàries, serveis professionals, científics i altres</t>
  </si>
  <si>
    <t>Administració pública, educació i activitats sanitàries</t>
  </si>
  <si>
    <t>Altres serveis</t>
  </si>
  <si>
    <t>Nacionalitat</t>
  </si>
  <si>
    <t>Espanyola o doble</t>
  </si>
  <si>
    <t>Estrangera</t>
  </si>
  <si>
    <t>Tipus de sector</t>
  </si>
  <si>
    <t>Sector públic</t>
  </si>
  <si>
    <t>Sector privat</t>
  </si>
  <si>
    <t>Quadre II-2.5. Taxes de temporalitat dels assalariats a les Illes Balears per sexe (2014‐2020)</t>
  </si>
  <si>
    <t>Home</t>
  </si>
  <si>
    <t>Dona</t>
  </si>
  <si>
    <t>Quadre II-2.6. Taxes de temporalitat dels assalariats a les Illes Balears per tipus de jornada (2014-2020)</t>
  </si>
  <si>
    <t>Jornada completa</t>
  </si>
  <si>
    <t>Jornada parcial</t>
  </si>
  <si>
    <t>Quadre II-2.7. Ocupats i assalariats a les Illes Balears per tipus de jornada i per sexe (2013-2020)</t>
  </si>
  <si>
    <t>Ocupats</t>
  </si>
  <si>
    <t>Assalariats</t>
  </si>
  <si>
    <t>No assalariats</t>
  </si>
  <si>
    <t>Homes</t>
  </si>
  <si>
    <t>Dones</t>
  </si>
  <si>
    <t>Quadre II-2.8. Ocupats i assalariats a les Illes Balears per sectors econòmics i sexe (2019-2020)</t>
  </si>
  <si>
    <t>2020 (milers)</t>
  </si>
  <si>
    <t>% de var. 20-19</t>
  </si>
  <si>
    <t>Agricultura</t>
  </si>
  <si>
    <t>Indústria</t>
  </si>
  <si>
    <t>Serveis</t>
  </si>
  <si>
    <t>Quadre II-2.9. Evolució dels demandants d'ocupació segons el col·lectiu (2014-2020)</t>
  </si>
  <si>
    <t>Disp. limitada / Demanen ocup. espec.</t>
  </si>
  <si>
    <t>Demandants de feina sense ocupació</t>
  </si>
  <si>
    <t>Fixos discontinus</t>
  </si>
  <si>
    <t>Altres</t>
  </si>
  <si>
    <t>Altres no ocupats</t>
  </si>
  <si>
    <t>Atur registrat</t>
  </si>
  <si>
    <t>Font: SOIB</t>
  </si>
  <si>
    <t>Quadre II-2.11. Atur de llarga durada per comunitats autònomes (2020)</t>
  </si>
  <si>
    <t>Atur</t>
  </si>
  <si>
    <t>Atur de llarga durada</t>
  </si>
  <si>
    <t>Comunitat Valenciana</t>
  </si>
  <si>
    <t>Ceuta</t>
  </si>
  <si>
    <t>Melilla</t>
  </si>
  <si>
    <t>Font: SEPE</t>
  </si>
  <si>
    <t>Quadre II-2.12. Perfil dels aturats de llarga durada a les Illes Balears (2014-2020)</t>
  </si>
  <si>
    <t>Total d'aturats de llarga durada</t>
  </si>
  <si>
    <t>Sexe</t>
  </si>
  <si>
    <t>Edat</t>
  </si>
  <si>
    <t>Menors de 25 anys</t>
  </si>
  <si>
    <t>De 25 a 45 anys</t>
  </si>
  <si>
    <t>Més de 45 anys</t>
  </si>
  <si>
    <t>Nivell d'estudis</t>
  </si>
  <si>
    <t>Sense estudis</t>
  </si>
  <si>
    <t>Estudis primaris</t>
  </si>
  <si>
    <t>Estudis secundaris</t>
  </si>
  <si>
    <t>Estudis superiors</t>
  </si>
  <si>
    <t>Sector d'activitat</t>
  </si>
  <si>
    <t>Sense ocupació anterior</t>
  </si>
  <si>
    <t>Illa</t>
  </si>
  <si>
    <t>Eivissa-Formentera</t>
  </si>
  <si>
    <t>Quadre II-2.13. Contractes registrats a les Illes Balears per modalitat de contractació (2014-2020)</t>
  </si>
  <si>
    <t>Var. 19-18</t>
  </si>
  <si>
    <t>Var. (%)</t>
  </si>
  <si>
    <t>Total de contractació</t>
  </si>
  <si>
    <t>Contractes indefinits</t>
  </si>
  <si>
    <t>A temps complet</t>
  </si>
  <si>
    <t>Ordinaris</t>
  </si>
  <si>
    <t>Conversió bonificat</t>
  </si>
  <si>
    <t>Discapacitats (ordinaris i conversions)</t>
  </si>
  <si>
    <t>Inicials bonificats</t>
  </si>
  <si>
    <t>Conversió no bonificat</t>
  </si>
  <si>
    <t>A temps parcial</t>
  </si>
  <si>
    <t>Fix discontinu</t>
  </si>
  <si>
    <t>Contractes de durada determinada</t>
  </si>
  <si>
    <t>Obra i servei</t>
  </si>
  <si>
    <t>Eventual per circumstàncies de la producció</t>
  </si>
  <si>
    <t>Interinitat</t>
  </si>
  <si>
    <t>Discapacitats</t>
  </si>
  <si>
    <t>Temps parcial</t>
  </si>
  <si>
    <t>Jubilació parcial</t>
  </si>
  <si>
    <t>Relleu</t>
  </si>
  <si>
    <t>Contractes formatius</t>
  </si>
  <si>
    <t>Formació</t>
  </si>
  <si>
    <t>Pràctiques a temps complet</t>
  </si>
  <si>
    <t>Pràctiques a temps parcial</t>
  </si>
  <si>
    <t>Altres contractes</t>
  </si>
  <si>
    <t>Quadre II-14. Contractació de durada determinada registrada a les Illes Balears per durada del contracte (2011‐2020), en percentatges</t>
  </si>
  <si>
    <t>1-2 dies</t>
  </si>
  <si>
    <t>3-15 dies</t>
  </si>
  <si>
    <t>16-30 dies</t>
  </si>
  <si>
    <t>2-3 mesos</t>
  </si>
  <si>
    <t>3-6 mesos</t>
  </si>
  <si>
    <t>7-12 mesos</t>
  </si>
  <si>
    <t>&gt; 12 mesos</t>
  </si>
  <si>
    <t>Indeterminats</t>
  </si>
  <si>
    <t>Quadre II-2.15. Les deu ocupacions més contractades a les Illes Balears per sexe (2020)</t>
  </si>
  <si>
    <t>Absoluts</t>
  </si>
  <si>
    <t>Acumulat</t>
  </si>
  <si>
    <t>Total de contractació de dones</t>
  </si>
  <si>
    <t>–</t>
  </si>
  <si>
    <t>Total de les deu ocupacions</t>
  </si>
  <si>
    <t>Personal de neteja d'oficines, hotels i altres establiments similars</t>
  </si>
  <si>
    <t>Cambreres assalariades</t>
  </si>
  <si>
    <t>Venedores de botigues i magatzems</t>
  </si>
  <si>
    <t xml:space="preserve">Empleades administratives amb tasques d'atenció al públic </t>
  </si>
  <si>
    <t>Monitores d'activitats recreatives i d'entreteniment</t>
  </si>
  <si>
    <t>Empleades domèstiques</t>
  </si>
  <si>
    <t>Ajudants de cuina</t>
  </si>
  <si>
    <t>Auxiliars d'infermeria hospitalària</t>
  </si>
  <si>
    <t>Cuineres assalariades</t>
  </si>
  <si>
    <t>Empleades administratives sense tasques d'atenció al públic</t>
  </si>
  <si>
    <t>Total de contractació d'homes</t>
  </si>
  <si>
    <t>Paletes</t>
  </si>
  <si>
    <t>Cambrers assalariats</t>
  </si>
  <si>
    <t>Peons de la construcció d'edificis</t>
  </si>
  <si>
    <t>Venedors de botigues i magatzems</t>
  </si>
  <si>
    <t>Cuiners assalariats</t>
  </si>
  <si>
    <t>Peons de les indústries manufactureres</t>
  </si>
  <si>
    <t>Conductors assalariats d'automòbils, taxis i furgonetes</t>
  </si>
  <si>
    <t>Peons del transport de mercaderies i descarregadors</t>
  </si>
  <si>
    <t>Quadre II-2.16. Nombre de contractes registrats a treballadors estrangers a les Illes Balears i a Espanya per zones de procedència (2020)</t>
  </si>
  <si>
    <t>Unió Europea</t>
  </si>
  <si>
    <t>No UE</t>
  </si>
  <si>
    <t>Índex de rotació: nombre de contractes temporals dividit per persones contractades (amb contracte temporal)</t>
  </si>
  <si>
    <t>Índex de rotació (eix esquerra)</t>
  </si>
  <si>
    <t>Durada mitjana dels contractes temporals (dies)</t>
  </si>
  <si>
    <t>Quadre II-2.17. Cost salarial total per treballador i comunitat autònoma (2019-2020)</t>
  </si>
  <si>
    <t>Mitjana 2019</t>
  </si>
  <si>
    <t>Mitjana 2020</t>
  </si>
  <si>
    <t>% variació</t>
  </si>
  <si>
    <t>Font: Enquesta trimestral del cost laboral, INE</t>
  </si>
  <si>
    <t>ICLIB desestacionalitzat</t>
  </si>
  <si>
    <t>IPC</t>
  </si>
  <si>
    <t>I</t>
  </si>
  <si>
    <t>II</t>
  </si>
  <si>
    <t>III</t>
  </si>
  <si>
    <t>IV</t>
  </si>
  <si>
    <t>Font: Direcció General d'Ocupació i Economia a partir de les dades de l’Ibestat i de l’INE</t>
  </si>
  <si>
    <t>Quadre IIA-2.1 Ocupats i assalariats a les Illes Balears per sectors econòmics i sexe (2019-2020)</t>
  </si>
  <si>
    <t>Quadre IIA-2.7. Rànquing dels indicadors de qualitat del treball de les comunitats autònomes segons les dimensions establertes (2019)</t>
  </si>
  <si>
    <t>Dimensió 3: Condicions laborals. Formació i promoció</t>
  </si>
  <si>
    <t>Percentatge d'ocupats que cursen estudis</t>
  </si>
  <si>
    <t>Percentatge de formació relacionada amb l’ocupació</t>
  </si>
  <si>
    <t>Participació empresarial en la formació</t>
  </si>
  <si>
    <t>Font: Actualització de l'IQT 2019 a partir de la metodologia de La qualitat del treball a les Illes Balears 2009-2018, Consell Econòmic i Social de les Illes Balears</t>
  </si>
  <si>
    <t>Gràfic IIA-2.1. Estructura del mercat de treball a les Illes Balears (mitjanes anuals 2020) (variació interanual)</t>
  </si>
  <si>
    <t>Assalariats segons el tipus de contracte: Illes Balears (2019-2020) (base=100)</t>
  </si>
  <si>
    <t>1r trimestre</t>
  </si>
  <si>
    <t>2n trimestre</t>
  </si>
  <si>
    <t>3r trimestre</t>
  </si>
  <si>
    <t>4t trimestre</t>
  </si>
  <si>
    <t>Indefinits 2019</t>
  </si>
  <si>
    <t>Temporals 2019</t>
  </si>
  <si>
    <t>Indefinits 2020</t>
  </si>
  <si>
    <t>Temporals 2020</t>
  </si>
  <si>
    <t>Font: INE, enquesta de població activa</t>
  </si>
  <si>
    <t>Font: EPA</t>
  </si>
  <si>
    <t xml:space="preserve"> </t>
  </si>
  <si>
    <t>Valor absoluto</t>
  </si>
  <si>
    <t>2019T1</t>
  </si>
  <si>
    <t>2019T2</t>
  </si>
  <si>
    <t>2019T3</t>
  </si>
  <si>
    <t>2019T4</t>
  </si>
  <si>
    <t>Ambos sexos</t>
  </si>
  <si>
    <t xml:space="preserve">    04 Balears, Illes</t>
  </si>
  <si>
    <t xml:space="preserve">        Total</t>
  </si>
  <si>
    <t xml:space="preserve">        De duración indefinida: Total</t>
  </si>
  <si>
    <t xml:space="preserve">        Temporal: Total</t>
  </si>
  <si>
    <t>2020T1</t>
  </si>
  <si>
    <t>2020T2</t>
  </si>
  <si>
    <t>2020T3</t>
  </si>
  <si>
    <t>2020T4</t>
  </si>
  <si>
    <t>Taxes de temporalitat dels assalariats per grups d'edat a les Illes Balears (2020)  (percentatge de temporals respecte al total d'assalariats a cada grup d'edat)</t>
  </si>
  <si>
    <t>1r trim. 20</t>
  </si>
  <si>
    <t>2n trim. 20</t>
  </si>
  <si>
    <t>3r trim. 20</t>
  </si>
  <si>
    <t>4t trim. 20</t>
  </si>
  <si>
    <t>16-24 anys</t>
  </si>
  <si>
    <t>25-44</t>
  </si>
  <si>
    <t>45-54</t>
  </si>
  <si>
    <t>55 i més anys</t>
  </si>
  <si>
    <t>Evolució de l'atur segons les dades de l'EPA i del SOIB: Illes Balears (2007-2019) (percentatge de variació respecte a l'any anterior)</t>
  </si>
  <si>
    <t>SOIB</t>
  </si>
  <si>
    <t>EPA</t>
  </si>
  <si>
    <t>Font: INE-EPA i SOIB</t>
  </si>
  <si>
    <t>Quadre II-2.8. Evolució de l'atur registrat a les Illes Balears per sexe (2008-2020)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</si>
</sst>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P_t_s_-;\-* #,##0.00\ _P_t_s_-;_-* \-??\ _P_t_s_-;_-@_-"/>
    <numFmt numFmtId="165" formatCode="0.0_ ;\-0.0\ "/>
    <numFmt numFmtId="166" formatCode="0.0"/>
    <numFmt numFmtId="167" formatCode="0.0%"/>
    <numFmt numFmtId="168" formatCode="#,##0.0"/>
    <numFmt numFmtId="169" formatCode="#,##0_ ;\-#,##0\ "/>
    <numFmt numFmtId="170" formatCode="###0"/>
  </numFmts>
  <fonts count="2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u/>
      <sz val="11"/>
      <color rgb="FF0563C1"/>
      <name val="Calibri"/>
      <family val="2"/>
      <charset val="1"/>
    </font>
    <font>
      <sz val="8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name val="Arial"/>
      <family val="2"/>
      <charset val="1"/>
    </font>
    <font>
      <i/>
      <sz val="8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FF0000"/>
      <name val="Arial"/>
      <family val="2"/>
      <charset val="1"/>
    </font>
    <font>
      <sz val="8"/>
      <color rgb="FFFFFFFF"/>
      <name val="Arial"/>
      <family val="2"/>
      <charset val="1"/>
    </font>
    <font>
      <b/>
      <sz val="8"/>
      <color rgb="FF99CC00"/>
      <name val="Arial"/>
      <family val="2"/>
      <charset val="1"/>
    </font>
    <font>
      <i/>
      <sz val="8"/>
      <color rgb="FF000000"/>
      <name val="Arial"/>
      <family val="2"/>
      <charset val="1"/>
    </font>
    <font>
      <sz val="11"/>
      <name val="LegacySanITCBoo"/>
      <family val="2"/>
      <charset val="1"/>
    </font>
    <font>
      <sz val="9"/>
      <name val="Arial"/>
      <family val="2"/>
      <charset val="1"/>
    </font>
    <font>
      <sz val="8"/>
      <color rgb="FF800000"/>
      <name val="Arial"/>
      <family val="2"/>
      <charset val="1"/>
    </font>
    <font>
      <b/>
      <sz val="10"/>
      <name val="Arial"/>
      <family val="2"/>
      <charset val="1"/>
    </font>
    <font>
      <b/>
      <sz val="9"/>
      <color rgb="FF000000"/>
      <name val="Arial Bold"/>
      <charset val="1"/>
    </font>
    <font>
      <sz val="9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969696"/>
      </patternFill>
    </fill>
    <fill>
      <patternFill patternType="solid">
        <fgColor rgb="FF808080"/>
        <bgColor rgb="FF878787"/>
      </patternFill>
    </fill>
    <fill>
      <patternFill patternType="solid">
        <fgColor rgb="FFFFCC00"/>
        <bgColor rgb="FFFFC000"/>
      </patternFill>
    </fill>
    <fill>
      <patternFill patternType="solid">
        <fgColor rgb="FFC0C0C0"/>
        <bgColor rgb="FFBFBFBF"/>
      </patternFill>
    </fill>
    <fill>
      <patternFill patternType="solid">
        <fgColor rgb="FFFFC000"/>
        <bgColor rgb="FFFFCC00"/>
      </patternFill>
    </fill>
    <fill>
      <patternFill patternType="solid">
        <fgColor rgb="FFBFBFBF"/>
        <bgColor rgb="FFC0C0C0"/>
      </patternFill>
    </fill>
    <fill>
      <patternFill patternType="solid">
        <fgColor rgb="FF89BEBA"/>
        <bgColor rgb="FFA6A6A6"/>
      </patternFill>
    </fill>
    <fill>
      <patternFill patternType="solid">
        <fgColor rgb="FFDDEEEC"/>
        <bgColor rgb="FFF3F4F7"/>
      </patternFill>
    </fill>
    <fill>
      <patternFill patternType="solid">
        <fgColor rgb="FFF3F4F7"/>
        <bgColor rgb="FFFFFFFF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7">
    <xf numFmtId="0" fontId="0" fillId="0" borderId="0"/>
    <xf numFmtId="0" fontId="4" fillId="0" borderId="0" applyBorder="0" applyProtection="0"/>
    <xf numFmtId="164" fontId="1" fillId="0" borderId="0" applyBorder="0" applyProtection="0"/>
    <xf numFmtId="0" fontId="1" fillId="0" borderId="0"/>
    <xf numFmtId="0" fontId="1" fillId="0" borderId="0"/>
    <xf numFmtId="9" fontId="1" fillId="0" borderId="0" applyBorder="0" applyProtection="0"/>
    <xf numFmtId="9" fontId="1" fillId="0" borderId="0" applyBorder="0" applyProtection="0"/>
  </cellStyleXfs>
  <cellXfs count="183">
    <xf numFmtId="0" fontId="0" fillId="0" borderId="0" xfId="0"/>
    <xf numFmtId="0" fontId="5" fillId="0" borderId="0" xfId="3" applyFont="1" applyAlignment="1"/>
    <xf numFmtId="0" fontId="1" fillId="0" borderId="0" xfId="3"/>
    <xf numFmtId="0" fontId="5" fillId="0" borderId="2" xfId="3" applyFont="1" applyBorder="1"/>
    <xf numFmtId="0" fontId="5" fillId="4" borderId="2" xfId="3" applyFont="1" applyFill="1" applyBorder="1" applyAlignment="1">
      <alignment horizontal="center"/>
    </xf>
    <xf numFmtId="0" fontId="7" fillId="5" borderId="2" xfId="3" applyFont="1" applyFill="1" applyBorder="1" applyAlignment="1"/>
    <xf numFmtId="165" fontId="7" fillId="5" borderId="2" xfId="3" applyNumberFormat="1" applyFont="1" applyFill="1" applyBorder="1" applyAlignment="1">
      <alignment horizontal="right" vertical="center"/>
    </xf>
    <xf numFmtId="166" fontId="7" fillId="5" borderId="2" xfId="3" applyNumberFormat="1" applyFont="1" applyFill="1" applyBorder="1" applyAlignment="1">
      <alignment horizontal="right" vertical="center"/>
    </xf>
    <xf numFmtId="167" fontId="5" fillId="0" borderId="0" xfId="5" applyNumberFormat="1" applyFont="1" applyBorder="1" applyAlignment="1" applyProtection="1"/>
    <xf numFmtId="0" fontId="7" fillId="0" borderId="2" xfId="3" applyFont="1" applyBorder="1" applyAlignment="1"/>
    <xf numFmtId="165" fontId="7" fillId="0" borderId="2" xfId="3" applyNumberFormat="1" applyFont="1" applyBorder="1" applyAlignment="1">
      <alignment horizontal="right" vertical="center"/>
    </xf>
    <xf numFmtId="166" fontId="7" fillId="0" borderId="2" xfId="3" applyNumberFormat="1" applyFont="1" applyBorder="1" applyAlignment="1">
      <alignment horizontal="right" vertical="center"/>
    </xf>
    <xf numFmtId="0" fontId="5" fillId="0" borderId="2" xfId="3" applyFont="1" applyBorder="1" applyAlignment="1"/>
    <xf numFmtId="165" fontId="5" fillId="0" borderId="2" xfId="3" applyNumberFormat="1" applyFont="1" applyBorder="1" applyAlignment="1">
      <alignment horizontal="right" vertical="center"/>
    </xf>
    <xf numFmtId="166" fontId="5" fillId="0" borderId="2" xfId="3" applyNumberFormat="1" applyFont="1" applyBorder="1" applyAlignment="1">
      <alignment horizontal="right" vertical="center"/>
    </xf>
    <xf numFmtId="165" fontId="5" fillId="0" borderId="0" xfId="3" applyNumberFormat="1" applyFont="1" applyAlignment="1"/>
    <xf numFmtId="0" fontId="5" fillId="0" borderId="0" xfId="3" applyFont="1"/>
    <xf numFmtId="0" fontId="5" fillId="4" borderId="2" xfId="3" applyFont="1" applyFill="1" applyBorder="1" applyAlignment="1">
      <alignment horizontal="center" vertical="center" wrapText="1"/>
    </xf>
    <xf numFmtId="0" fontId="7" fillId="5" borderId="2" xfId="3" applyFont="1" applyFill="1" applyBorder="1"/>
    <xf numFmtId="3" fontId="7" fillId="5" borderId="2" xfId="3" applyNumberFormat="1" applyFont="1" applyFill="1" applyBorder="1" applyAlignment="1">
      <alignment horizontal="right" vertical="center"/>
    </xf>
    <xf numFmtId="3" fontId="5" fillId="0" borderId="2" xfId="3" applyNumberFormat="1" applyFont="1" applyBorder="1" applyAlignment="1">
      <alignment horizontal="right" vertical="center"/>
    </xf>
    <xf numFmtId="168" fontId="7" fillId="5" borderId="2" xfId="3" applyNumberFormat="1" applyFont="1" applyFill="1" applyBorder="1" applyAlignment="1">
      <alignment horizontal="right" vertical="center"/>
    </xf>
    <xf numFmtId="0" fontId="5" fillId="0" borderId="2" xfId="6" applyNumberFormat="1" applyFont="1" applyBorder="1" applyProtection="1"/>
    <xf numFmtId="168" fontId="5" fillId="0" borderId="2" xfId="3" applyNumberFormat="1" applyFont="1" applyBorder="1" applyAlignment="1">
      <alignment horizontal="right" vertical="center"/>
    </xf>
    <xf numFmtId="0" fontId="7" fillId="5" borderId="2" xfId="6" applyNumberFormat="1" applyFont="1" applyFill="1" applyBorder="1" applyProtection="1"/>
    <xf numFmtId="166" fontId="5" fillId="0" borderId="0" xfId="3" applyNumberFormat="1" applyFont="1" applyAlignment="1"/>
    <xf numFmtId="0" fontId="9" fillId="0" borderId="0" xfId="3" applyFont="1"/>
    <xf numFmtId="0" fontId="6" fillId="0" borderId="0" xfId="3" applyFont="1" applyAlignment="1"/>
    <xf numFmtId="0" fontId="9" fillId="0" borderId="2" xfId="3" applyFont="1" applyBorder="1"/>
    <xf numFmtId="0" fontId="9" fillId="4" borderId="2" xfId="3" applyFont="1" applyFill="1" applyBorder="1" applyAlignment="1">
      <alignment horizontal="center"/>
    </xf>
    <xf numFmtId="166" fontId="10" fillId="5" borderId="2" xfId="3" applyNumberFormat="1" applyFont="1" applyFill="1" applyBorder="1" applyAlignment="1">
      <alignment horizontal="center" vertical="center"/>
    </xf>
    <xf numFmtId="166" fontId="9" fillId="0" borderId="0" xfId="3" applyNumberFormat="1" applyFont="1"/>
    <xf numFmtId="0" fontId="9" fillId="0" borderId="2" xfId="3" applyFont="1" applyBorder="1" applyAlignment="1">
      <alignment horizontal="left"/>
    </xf>
    <xf numFmtId="166" fontId="9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 applyProtection="1">
      <alignment horizontal="left"/>
      <protection locked="0"/>
    </xf>
    <xf numFmtId="0" fontId="5" fillId="0" borderId="2" xfId="3" applyFont="1" applyBorder="1" applyAlignment="1">
      <alignment horizontal="left" vertical="center"/>
    </xf>
    <xf numFmtId="166" fontId="5" fillId="0" borderId="2" xfId="3" applyNumberFormat="1" applyFont="1" applyBorder="1" applyAlignment="1">
      <alignment horizontal="center" vertical="center"/>
    </xf>
    <xf numFmtId="166" fontId="5" fillId="0" borderId="0" xfId="3" applyNumberFormat="1" applyFont="1"/>
    <xf numFmtId="0" fontId="7" fillId="5" borderId="2" xfId="3" applyFont="1" applyFill="1" applyBorder="1" applyAlignment="1">
      <alignment horizontal="left" vertical="center"/>
    </xf>
    <xf numFmtId="166" fontId="7" fillId="5" borderId="2" xfId="3" applyNumberFormat="1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wrapText="1"/>
    </xf>
    <xf numFmtId="1" fontId="5" fillId="0" borderId="2" xfId="3" applyNumberFormat="1" applyFont="1" applyBorder="1" applyAlignment="1">
      <alignment horizontal="left" vertical="center"/>
    </xf>
    <xf numFmtId="3" fontId="5" fillId="0" borderId="0" xfId="3" applyNumberFormat="1" applyFont="1"/>
    <xf numFmtId="1" fontId="7" fillId="5" borderId="2" xfId="3" applyNumberFormat="1" applyFont="1" applyFill="1" applyBorder="1" applyAlignment="1">
      <alignment horizontal="left"/>
    </xf>
    <xf numFmtId="0" fontId="7" fillId="5" borderId="2" xfId="3" applyFont="1" applyFill="1" applyBorder="1" applyAlignment="1">
      <alignment horizontal="left"/>
    </xf>
    <xf numFmtId="168" fontId="7" fillId="5" borderId="2" xfId="3" applyNumberFormat="1" applyFont="1" applyFill="1" applyBorder="1" applyAlignment="1">
      <alignment horizontal="center" vertical="center"/>
    </xf>
    <xf numFmtId="166" fontId="7" fillId="5" borderId="2" xfId="5" applyNumberFormat="1" applyFont="1" applyFill="1" applyBorder="1" applyAlignment="1" applyProtection="1">
      <alignment horizontal="center" vertical="center"/>
    </xf>
    <xf numFmtId="168" fontId="5" fillId="0" borderId="2" xfId="3" applyNumberFormat="1" applyFont="1" applyBorder="1" applyAlignment="1">
      <alignment horizontal="center" vertical="center"/>
    </xf>
    <xf numFmtId="166" fontId="5" fillId="0" borderId="2" xfId="5" applyNumberFormat="1" applyFont="1" applyBorder="1" applyAlignment="1" applyProtection="1">
      <alignment horizontal="center" vertical="center"/>
    </xf>
    <xf numFmtId="0" fontId="11" fillId="0" borderId="0" xfId="3" applyFont="1" applyBorder="1"/>
    <xf numFmtId="168" fontId="11" fillId="0" borderId="0" xfId="3" applyNumberFormat="1" applyFont="1" applyBorder="1"/>
    <xf numFmtId="0" fontId="12" fillId="0" borderId="0" xfId="3" applyFont="1" applyBorder="1" applyAlignment="1"/>
    <xf numFmtId="1" fontId="5" fillId="0" borderId="0" xfId="3" applyNumberFormat="1" applyFont="1"/>
    <xf numFmtId="0" fontId="12" fillId="0" borderId="0" xfId="3" applyFont="1" applyBorder="1" applyAlignment="1">
      <alignment horizontal="left"/>
    </xf>
    <xf numFmtId="49" fontId="13" fillId="0" borderId="2" xfId="3" applyNumberFormat="1" applyFont="1" applyBorder="1"/>
    <xf numFmtId="167" fontId="1" fillId="0" borderId="0" xfId="5" applyNumberFormat="1" applyBorder="1" applyProtection="1"/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0" fontId="5" fillId="4" borderId="2" xfId="3" applyFont="1" applyFill="1" applyBorder="1" applyAlignment="1">
      <alignment horizontal="center" vertical="center"/>
    </xf>
    <xf numFmtId="3" fontId="1" fillId="0" borderId="0" xfId="3" applyNumberFormat="1"/>
    <xf numFmtId="3" fontId="5" fillId="0" borderId="0" xfId="5" applyNumberFormat="1" applyFont="1" applyBorder="1" applyAlignment="1" applyProtection="1"/>
    <xf numFmtId="0" fontId="5" fillId="0" borderId="2" xfId="3" applyFont="1" applyBorder="1" applyAlignment="1">
      <alignment horizontal="center"/>
    </xf>
    <xf numFmtId="0" fontId="7" fillId="0" borderId="2" xfId="3" applyFont="1" applyBorder="1"/>
    <xf numFmtId="3" fontId="7" fillId="0" borderId="2" xfId="3" applyNumberFormat="1" applyFont="1" applyBorder="1" applyAlignment="1">
      <alignment horizontal="right" vertical="center"/>
    </xf>
    <xf numFmtId="168" fontId="7" fillId="0" borderId="2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horizontal="left" indent="1"/>
    </xf>
    <xf numFmtId="0" fontId="5" fillId="0" borderId="2" xfId="3" applyFont="1" applyBorder="1" applyAlignment="1">
      <alignment horizontal="right" vertical="center"/>
    </xf>
    <xf numFmtId="0" fontId="5" fillId="0" borderId="0" xfId="6" applyNumberFormat="1" applyFont="1" applyBorder="1" applyProtection="1"/>
    <xf numFmtId="0" fontId="5" fillId="4" borderId="2" xfId="6" applyNumberFormat="1" applyFont="1" applyFill="1" applyBorder="1" applyAlignment="1" applyProtection="1">
      <alignment horizontal="center"/>
    </xf>
    <xf numFmtId="3" fontId="7" fillId="5" borderId="2" xfId="3" applyNumberFormat="1" applyFont="1" applyFill="1" applyBorder="1" applyAlignment="1">
      <alignment horizontal="right" wrapText="1"/>
    </xf>
    <xf numFmtId="166" fontId="7" fillId="5" borderId="2" xfId="3" applyNumberFormat="1" applyFont="1" applyFill="1" applyBorder="1" applyAlignment="1">
      <alignment horizontal="right"/>
    </xf>
    <xf numFmtId="0" fontId="7" fillId="5" borderId="2" xfId="3" applyFont="1" applyFill="1" applyBorder="1" applyAlignment="1">
      <alignment horizontal="right"/>
    </xf>
    <xf numFmtId="0" fontId="7" fillId="0" borderId="2" xfId="3" applyFont="1" applyBorder="1" applyAlignment="1">
      <alignment horizontal="left"/>
    </xf>
    <xf numFmtId="169" fontId="7" fillId="0" borderId="2" xfId="2" applyNumberFormat="1" applyFont="1" applyBorder="1" applyAlignment="1" applyProtection="1">
      <alignment horizontal="right" vertical="center" wrapText="1"/>
    </xf>
    <xf numFmtId="166" fontId="7" fillId="0" borderId="2" xfId="3" applyNumberFormat="1" applyFont="1" applyBorder="1" applyAlignment="1">
      <alignment horizontal="right"/>
    </xf>
    <xf numFmtId="3" fontId="5" fillId="0" borderId="2" xfId="3" applyNumberFormat="1" applyFont="1" applyBorder="1" applyAlignment="1">
      <alignment horizontal="right" wrapText="1"/>
    </xf>
    <xf numFmtId="166" fontId="5" fillId="0" borderId="2" xfId="3" applyNumberFormat="1" applyFont="1" applyBorder="1" applyAlignment="1">
      <alignment horizontal="right"/>
    </xf>
    <xf numFmtId="3" fontId="7" fillId="5" borderId="2" xfId="3" applyNumberFormat="1" applyFont="1" applyFill="1" applyBorder="1" applyAlignment="1">
      <alignment horizontal="right" vertical="center" wrapText="1"/>
    </xf>
    <xf numFmtId="0" fontId="7" fillId="5" borderId="2" xfId="3" applyFont="1" applyFill="1" applyBorder="1" applyAlignment="1">
      <alignment horizontal="right" vertical="center"/>
    </xf>
    <xf numFmtId="3" fontId="7" fillId="0" borderId="2" xfId="3" applyNumberFormat="1" applyFont="1" applyBorder="1" applyAlignment="1">
      <alignment horizontal="right" vertical="center" wrapText="1"/>
    </xf>
    <xf numFmtId="0" fontId="7" fillId="0" borderId="2" xfId="3" applyFont="1" applyBorder="1" applyAlignment="1">
      <alignment horizontal="right" vertical="center"/>
    </xf>
    <xf numFmtId="0" fontId="5" fillId="0" borderId="2" xfId="3" applyFont="1" applyBorder="1" applyAlignment="1">
      <alignment horizontal="left"/>
    </xf>
    <xf numFmtId="3" fontId="9" fillId="0" borderId="0" xfId="3" applyNumberFormat="1" applyFont="1"/>
    <xf numFmtId="3" fontId="5" fillId="4" borderId="2" xfId="3" applyNumberFormat="1" applyFont="1" applyFill="1" applyBorder="1" applyAlignment="1">
      <alignment horizontal="center"/>
    </xf>
    <xf numFmtId="0" fontId="5" fillId="0" borderId="0" xfId="3" applyFont="1" applyAlignment="1">
      <alignment horizontal="left"/>
    </xf>
    <xf numFmtId="2" fontId="5" fillId="0" borderId="0" xfId="3" applyNumberFormat="1" applyFont="1"/>
    <xf numFmtId="0" fontId="15" fillId="0" borderId="0" xfId="3" applyFont="1"/>
    <xf numFmtId="2" fontId="15" fillId="0" borderId="0" xfId="3" applyNumberFormat="1" applyFont="1"/>
    <xf numFmtId="0" fontId="9" fillId="0" borderId="2" xfId="3" applyFont="1" applyBorder="1" applyAlignment="1"/>
    <xf numFmtId="0" fontId="10" fillId="5" borderId="2" xfId="3" applyFont="1" applyFill="1" applyBorder="1" applyAlignment="1"/>
    <xf numFmtId="168" fontId="10" fillId="5" borderId="2" xfId="3" applyNumberFormat="1" applyFont="1" applyFill="1" applyBorder="1" applyAlignment="1">
      <alignment horizontal="center"/>
    </xf>
    <xf numFmtId="2" fontId="10" fillId="5" borderId="2" xfId="5" applyNumberFormat="1" applyFont="1" applyFill="1" applyBorder="1" applyAlignment="1" applyProtection="1">
      <alignment horizontal="center"/>
    </xf>
    <xf numFmtId="166" fontId="5" fillId="0" borderId="0" xfId="3" applyNumberFormat="1" applyFont="1" applyAlignment="1">
      <alignment horizontal="center"/>
    </xf>
    <xf numFmtId="4" fontId="5" fillId="0" borderId="0" xfId="3" applyNumberFormat="1" applyFont="1"/>
    <xf numFmtId="168" fontId="1" fillId="0" borderId="0" xfId="3" applyNumberFormat="1"/>
    <xf numFmtId="168" fontId="9" fillId="0" borderId="2" xfId="3" applyNumberFormat="1" applyFont="1" applyBorder="1" applyAlignment="1">
      <alignment horizontal="center"/>
    </xf>
    <xf numFmtId="2" fontId="9" fillId="0" borderId="2" xfId="5" applyNumberFormat="1" applyFont="1" applyBorder="1" applyAlignment="1" applyProtection="1">
      <alignment horizontal="center"/>
    </xf>
    <xf numFmtId="0" fontId="10" fillId="0" borderId="0" xfId="3" applyFont="1"/>
    <xf numFmtId="167" fontId="9" fillId="0" borderId="0" xfId="5" applyNumberFormat="1" applyFont="1" applyBorder="1" applyAlignment="1" applyProtection="1"/>
    <xf numFmtId="0" fontId="16" fillId="0" borderId="0" xfId="3" applyFont="1"/>
    <xf numFmtId="167" fontId="14" fillId="0" borderId="0" xfId="5" applyNumberFormat="1" applyFont="1" applyBorder="1" applyAlignment="1" applyProtection="1"/>
    <xf numFmtId="0" fontId="6" fillId="0" borderId="3" xfId="3" applyFont="1" applyBorder="1" applyAlignment="1">
      <alignment vertical="center" wrapText="1"/>
    </xf>
    <xf numFmtId="0" fontId="6" fillId="0" borderId="5" xfId="3" applyFont="1" applyBorder="1" applyAlignment="1">
      <alignment vertical="center" wrapText="1"/>
    </xf>
    <xf numFmtId="0" fontId="1" fillId="0" borderId="0" xfId="3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Border="1" applyAlignment="1"/>
    <xf numFmtId="0" fontId="5" fillId="0" borderId="0" xfId="3" applyFont="1" applyBorder="1" applyAlignment="1">
      <alignment horizontal="center" vertical="center" wrapText="1"/>
    </xf>
    <xf numFmtId="0" fontId="5" fillId="0" borderId="0" xfId="3" applyFont="1" applyBorder="1"/>
    <xf numFmtId="0" fontId="5" fillId="0" borderId="0" xfId="3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0" fontId="5" fillId="7" borderId="2" xfId="3" applyFont="1" applyFill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2" fontId="7" fillId="0" borderId="0" xfId="3" applyNumberFormat="1" applyFont="1" applyBorder="1" applyAlignment="1">
      <alignment horizontal="right" vertical="center"/>
    </xf>
    <xf numFmtId="2" fontId="5" fillId="0" borderId="0" xfId="3" applyNumberFormat="1" applyFont="1" applyBorder="1" applyAlignment="1" applyProtection="1">
      <alignment horizontal="right" vertical="center"/>
    </xf>
    <xf numFmtId="0" fontId="8" fillId="0" borderId="3" xfId="3" applyFont="1" applyBorder="1" applyAlignment="1">
      <alignment vertical="top"/>
    </xf>
    <xf numFmtId="9" fontId="1" fillId="0" borderId="0" xfId="6" applyBorder="1" applyProtection="1"/>
    <xf numFmtId="0" fontId="8" fillId="0" borderId="0" xfId="6" applyNumberFormat="1" applyFont="1" applyBorder="1" applyProtection="1"/>
    <xf numFmtId="0" fontId="7" fillId="0" borderId="0" xfId="6" applyNumberFormat="1" applyFont="1" applyBorder="1" applyProtection="1"/>
    <xf numFmtId="166" fontId="1" fillId="0" borderId="0" xfId="3" applyNumberFormat="1"/>
    <xf numFmtId="0" fontId="8" fillId="0" borderId="0" xfId="3" applyFont="1"/>
    <xf numFmtId="0" fontId="17" fillId="0" borderId="0" xfId="3" applyFont="1" applyBorder="1" applyAlignment="1"/>
    <xf numFmtId="0" fontId="5" fillId="0" borderId="0" xfId="3" applyFont="1" applyBorder="1" applyAlignment="1" applyProtection="1"/>
    <xf numFmtId="0" fontId="17" fillId="0" borderId="0" xfId="3" applyFont="1" applyBorder="1" applyAlignment="1">
      <alignment horizontal="left"/>
    </xf>
    <xf numFmtId="0" fontId="5" fillId="0" borderId="0" xfId="3" applyFont="1" applyBorder="1" applyAlignment="1">
      <alignment horizontal="right"/>
    </xf>
    <xf numFmtId="0" fontId="17" fillId="0" borderId="0" xfId="3" applyFont="1" applyBorder="1" applyAlignment="1">
      <alignment horizontal="left" wrapText="1"/>
    </xf>
    <xf numFmtId="0" fontId="5" fillId="0" borderId="0" xfId="3" applyFont="1" applyBorder="1" applyAlignment="1">
      <alignment horizontal="left"/>
    </xf>
    <xf numFmtId="166" fontId="5" fillId="0" borderId="0" xfId="3" applyNumberFormat="1" applyFont="1" applyBorder="1"/>
    <xf numFmtId="0" fontId="10" fillId="0" borderId="0" xfId="3" applyFont="1" applyBorder="1" applyAlignment="1"/>
    <xf numFmtId="0" fontId="10" fillId="0" borderId="0" xfId="3" applyFont="1" applyBorder="1" applyAlignment="1">
      <alignment horizontal="left"/>
    </xf>
    <xf numFmtId="0" fontId="14" fillId="0" borderId="0" xfId="3" applyFont="1"/>
    <xf numFmtId="168" fontId="9" fillId="0" borderId="0" xfId="3" applyNumberFormat="1" applyFont="1" applyBorder="1" applyAlignment="1">
      <alignment horizontal="right"/>
    </xf>
    <xf numFmtId="0" fontId="1" fillId="8" borderId="6" xfId="3" applyFont="1" applyFill="1" applyBorder="1" applyAlignment="1"/>
    <xf numFmtId="0" fontId="18" fillId="8" borderId="7" xfId="3" applyFont="1" applyFill="1" applyBorder="1" applyAlignment="1"/>
    <xf numFmtId="0" fontId="18" fillId="8" borderId="8" xfId="3" applyFont="1" applyFill="1" applyBorder="1" applyAlignment="1"/>
    <xf numFmtId="0" fontId="18" fillId="8" borderId="9" xfId="3" applyFont="1" applyFill="1" applyBorder="1" applyAlignment="1"/>
    <xf numFmtId="0" fontId="1" fillId="0" borderId="0" xfId="3" applyFont="1" applyAlignment="1"/>
    <xf numFmtId="0" fontId="18" fillId="9" borderId="6" xfId="3" applyFont="1" applyFill="1" applyBorder="1" applyAlignment="1">
      <alignment horizontal="left"/>
    </xf>
    <xf numFmtId="0" fontId="18" fillId="9" borderId="7" xfId="3" applyFont="1" applyFill="1" applyBorder="1" applyAlignment="1"/>
    <xf numFmtId="0" fontId="18" fillId="9" borderId="8" xfId="3" applyFont="1" applyFill="1" applyBorder="1" applyAlignment="1"/>
    <xf numFmtId="168" fontId="16" fillId="10" borderId="6" xfId="3" applyNumberFormat="1" applyFont="1" applyFill="1" applyBorder="1" applyAlignment="1">
      <alignment horizontal="right"/>
    </xf>
    <xf numFmtId="167" fontId="5" fillId="0" borderId="2" xfId="3" applyNumberFormat="1" applyFont="1" applyBorder="1"/>
    <xf numFmtId="0" fontId="19" fillId="0" borderId="0" xfId="4" applyFont="1" applyBorder="1" applyAlignment="1">
      <alignment vertical="center"/>
    </xf>
    <xf numFmtId="0" fontId="1" fillId="0" borderId="0" xfId="4" applyFont="1" applyBorder="1" applyAlignment="1">
      <alignment vertical="center"/>
    </xf>
    <xf numFmtId="0" fontId="20" fillId="0" borderId="0" xfId="4" applyFont="1" applyBorder="1" applyAlignment="1"/>
    <xf numFmtId="0" fontId="1" fillId="0" borderId="0" xfId="4" applyBorder="1" applyAlignment="1">
      <alignment vertical="center"/>
    </xf>
    <xf numFmtId="0" fontId="20" fillId="0" borderId="0" xfId="4" applyFont="1" applyBorder="1" applyAlignment="1">
      <alignment horizontal="center"/>
    </xf>
    <xf numFmtId="0" fontId="20" fillId="0" borderId="0" xfId="4" applyFont="1" applyBorder="1" applyAlignment="1">
      <alignment vertical="top"/>
    </xf>
    <xf numFmtId="0" fontId="20" fillId="0" borderId="0" xfId="4" applyFont="1" applyBorder="1" applyAlignment="1">
      <alignment horizontal="left" vertical="top"/>
    </xf>
    <xf numFmtId="170" fontId="20" fillId="0" borderId="0" xfId="4" applyNumberFormat="1" applyFont="1" applyBorder="1" applyAlignment="1">
      <alignment horizontal="right" vertical="top"/>
    </xf>
    <xf numFmtId="170" fontId="5" fillId="0" borderId="0" xfId="3" applyNumberFormat="1" applyFont="1" applyBorder="1"/>
    <xf numFmtId="0" fontId="5" fillId="0" borderId="0" xfId="6" applyNumberFormat="1" applyFont="1" applyBorder="1" applyAlignment="1" applyProtection="1">
      <alignment vertical="center"/>
    </xf>
    <xf numFmtId="0" fontId="9" fillId="0" borderId="0" xfId="6" applyNumberFormat="1" applyFont="1" applyBorder="1" applyAlignment="1" applyProtection="1">
      <alignment horizontal="left" vertical="top"/>
    </xf>
    <xf numFmtId="170" fontId="9" fillId="0" borderId="0" xfId="6" applyNumberFormat="1" applyFont="1" applyBorder="1" applyAlignment="1" applyProtection="1">
      <alignment horizontal="right" vertical="top"/>
    </xf>
    <xf numFmtId="167" fontId="5" fillId="0" borderId="0" xfId="3" applyNumberFormat="1" applyFont="1"/>
    <xf numFmtId="9" fontId="1" fillId="11" borderId="0" xfId="6" applyFont="1" applyFill="1" applyBorder="1" applyProtection="1"/>
    <xf numFmtId="0" fontId="4" fillId="0" borderId="2" xfId="1" applyFont="1" applyBorder="1" applyAlignment="1" applyProtection="1"/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0" fillId="0" borderId="2" xfId="0" applyFont="1" applyBorder="1" applyAlignment="1"/>
    <xf numFmtId="0" fontId="4" fillId="0" borderId="2" xfId="1" applyFont="1" applyBorder="1" applyAlignment="1" applyProtection="1">
      <alignment wrapText="1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3" borderId="2" xfId="3" applyFont="1" applyFill="1" applyBorder="1" applyAlignment="1">
      <alignment horizontal="center"/>
    </xf>
    <xf numFmtId="0" fontId="8" fillId="0" borderId="3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 wrapText="1"/>
    </xf>
    <xf numFmtId="0" fontId="7" fillId="0" borderId="2" xfId="3" applyFont="1" applyBorder="1" applyAlignment="1"/>
    <xf numFmtId="0" fontId="5" fillId="6" borderId="2" xfId="3" applyFont="1" applyFill="1" applyBorder="1" applyAlignment="1">
      <alignment horizontal="center"/>
    </xf>
    <xf numFmtId="0" fontId="10" fillId="5" borderId="2" xfId="3" applyFont="1" applyFill="1" applyBorder="1"/>
    <xf numFmtId="0" fontId="9" fillId="0" borderId="2" xfId="3" applyFont="1" applyBorder="1" applyAlignment="1">
      <alignment vertical="center" wrapText="1"/>
    </xf>
    <xf numFmtId="0" fontId="6" fillId="3" borderId="2" xfId="3" applyFont="1" applyFill="1" applyBorder="1" applyAlignment="1">
      <alignment horizontal="center" wrapText="1"/>
    </xf>
    <xf numFmtId="0" fontId="5" fillId="0" borderId="2" xfId="3" applyFont="1" applyBorder="1"/>
    <xf numFmtId="0" fontId="7" fillId="0" borderId="2" xfId="3" applyFont="1" applyBorder="1" applyAlignment="1">
      <alignment horizont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0" borderId="2" xfId="3" applyFont="1" applyBorder="1" applyAlignment="1">
      <alignment vertical="center" wrapText="1"/>
    </xf>
    <xf numFmtId="0" fontId="7" fillId="5" borderId="2" xfId="3" applyFont="1" applyFill="1" applyBorder="1"/>
    <xf numFmtId="0" fontId="5" fillId="0" borderId="2" xfId="3" applyFont="1" applyBorder="1" applyAlignment="1">
      <alignment horizontal="left" vertical="center" wrapText="1"/>
    </xf>
    <xf numFmtId="0" fontId="14" fillId="0" borderId="3" xfId="3" applyFont="1" applyBorder="1" applyAlignment="1">
      <alignment horizontal="center"/>
    </xf>
    <xf numFmtId="0" fontId="8" fillId="0" borderId="3" xfId="3" applyFont="1" applyBorder="1" applyAlignment="1">
      <alignment horizontal="center" wrapText="1"/>
    </xf>
    <xf numFmtId="0" fontId="6" fillId="3" borderId="4" xfId="3" applyFont="1" applyFill="1" applyBorder="1" applyAlignment="1">
      <alignment horizontal="center" vertical="center" wrapText="1"/>
    </xf>
    <xf numFmtId="0" fontId="5" fillId="6" borderId="2" xfId="3" applyFont="1" applyFill="1" applyBorder="1" applyAlignment="1">
      <alignment horizontal="center" wrapText="1"/>
    </xf>
    <xf numFmtId="0" fontId="6" fillId="3" borderId="0" xfId="6" applyNumberFormat="1" applyFont="1" applyFill="1" applyBorder="1" applyAlignment="1" applyProtection="1">
      <alignment horizontal="center" vertical="center" wrapText="1"/>
    </xf>
    <xf numFmtId="9" fontId="0" fillId="0" borderId="0" xfId="6" applyFont="1" applyBorder="1" applyAlignment="1" applyProtection="1">
      <alignment horizontal="center" vertical="center" wrapText="1"/>
    </xf>
  </cellXfs>
  <cellStyles count="7">
    <cellStyle name="Hipervínculo" xfId="1" builtinId="8"/>
    <cellStyle name="Millares 2" xfId="2" xr:uid="{00000000-0005-0000-0000-000006000000}"/>
    <cellStyle name="Normal" xfId="0" builtinId="0"/>
    <cellStyle name="Normal 2" xfId="3" xr:uid="{00000000-0005-0000-0000-000007000000}"/>
    <cellStyle name="Normal_GA8" xfId="4" xr:uid="{00000000-0005-0000-0000-000008000000}"/>
    <cellStyle name="Porcentaje 2" xfId="5" xr:uid="{00000000-0005-0000-0000-000009000000}"/>
    <cellStyle name="Texto explicativo 2" xfId="6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F9000"/>
      <rgbColor rgb="FF800080"/>
      <rgbColor rgb="FF008080"/>
      <rgbColor rgb="FFC0C0C0"/>
      <rgbColor rgb="FF808080"/>
      <rgbColor rgb="FFA6A6A6"/>
      <rgbColor rgb="FF993366"/>
      <rgbColor rgb="FFF3F4F7"/>
      <rgbColor rgb="FFDDEEEC"/>
      <rgbColor rgb="FF660066"/>
      <rgbColor rgb="FFFF8080"/>
      <rgbColor rgb="FF0563C1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89BEBA"/>
      <rgbColor rgb="FF99CC00"/>
      <rgbColor rgb="FFFFCC00"/>
      <rgbColor rgb="FFFFC000"/>
      <rgbColor rgb="FFFF6600"/>
      <rgbColor rgb="FF878787"/>
      <rgbColor rgb="FF969696"/>
      <rgbColor rgb="FF003366"/>
      <rgbColor rgb="FF8B8B8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100" b="0" strike="noStrike" spc="-1">
                <a:solidFill>
                  <a:srgbClr val="000000"/>
                </a:solidFill>
                <a:latin typeface="Arial"/>
              </a:defRPr>
            </a:pPr>
            <a:r>
              <a:rPr lang="ca-ES" sz="1100" b="0" strike="noStrike" spc="-1">
                <a:solidFill>
                  <a:srgbClr val="000000"/>
                </a:solidFill>
                <a:latin typeface="Arial"/>
              </a:rPr>
              <a:t>Gràfic II-2.1. Índex de rotació: nombre de contractes temporals dividit per persones contractades amb contracte temporal (2009-2018)</a:t>
            </a:r>
          </a:p>
        </c:rich>
      </c:tx>
      <c:layout>
        <c:manualLayout>
          <c:xMode val="edge"/>
          <c:yMode val="edge"/>
          <c:x val="0.14774990043807201"/>
          <c:y val="2.4790827393864302E-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636342948170902E-2"/>
          <c:y val="0.21506042764177299"/>
          <c:w val="0.843716220060306"/>
          <c:h val="0.57638673690734399"/>
        </c:manualLayout>
      </c:layout>
      <c:lineChart>
        <c:grouping val="standard"/>
        <c:varyColors val="0"/>
        <c:ser>
          <c:idx val="0"/>
          <c:order val="0"/>
          <c:tx>
            <c:strRef>
              <c:f>'G1'!$B$2</c:f>
              <c:strCache>
                <c:ptCount val="1"/>
                <c:pt idx="0">
                  <c:v>Índex de rotació (eix esquerra)</c:v>
                </c:pt>
              </c:strCache>
            </c:strRef>
          </c:tx>
          <c:spPr>
            <a:ln w="25560">
              <a:solidFill>
                <a:srgbClr val="BF9000"/>
              </a:solidFill>
              <a:round/>
            </a:ln>
          </c:spPr>
          <c:marker>
            <c:symbol val="diamond"/>
            <c:size val="4"/>
            <c:spPr>
              <a:solidFill>
                <a:srgbClr val="BF9000"/>
              </a:solidFill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0-4FFE-D148-959D-D9BBE1270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1-4FFE-D148-959D-D9BBE1270837}"/>
              </c:ext>
            </c:extLst>
          </c:dPt>
          <c:dLbls>
            <c:dLbl>
              <c:idx val="3"/>
              <c:layout>
                <c:manualLayout>
                  <c:x val="-4.16055867934726E-2"/>
                  <c:y val="-3.7350261817660102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E-D148-959D-D9BBE1270837}"/>
                </c:ext>
              </c:extLst>
            </c:dLbl>
            <c:dLbl>
              <c:idx val="9"/>
              <c:layout>
                <c:manualLayout>
                  <c:x val="-2.3542379791964999E-2"/>
                  <c:y val="-4.8282045764292403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E-D148-959D-D9BBE1270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Frutiger LT Std 57 Condensed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'G1'!$A$5:$A$14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'G1'!$B$5:$B$14</c:f>
              <c:numCache>
                <c:formatCode>0.00</c:formatCode>
                <c:ptCount val="10"/>
                <c:pt idx="0">
                  <c:v>1.7351000000000001</c:v>
                </c:pt>
                <c:pt idx="1">
                  <c:v>1.7465999999999999</c:v>
                </c:pt>
                <c:pt idx="2">
                  <c:v>1.8319000000000001</c:v>
                </c:pt>
                <c:pt idx="3">
                  <c:v>1.9109</c:v>
                </c:pt>
                <c:pt idx="4">
                  <c:v>1.9918</c:v>
                </c:pt>
                <c:pt idx="5">
                  <c:v>2.0213999999999999</c:v>
                </c:pt>
                <c:pt idx="6">
                  <c:v>2.0347</c:v>
                </c:pt>
                <c:pt idx="7">
                  <c:v>2.0001000000000002</c:v>
                </c:pt>
                <c:pt idx="8">
                  <c:v>2.0156999999999998</c:v>
                </c:pt>
                <c:pt idx="9">
                  <c:v>1.7011000000000001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E-D148-959D-D9BBE1270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66698314"/>
        <c:axId val="93353553"/>
      </c:lineChart>
      <c:lineChart>
        <c:grouping val="standard"/>
        <c:varyColors val="0"/>
        <c:ser>
          <c:idx val="1"/>
          <c:order val="1"/>
          <c:tx>
            <c:strRef>
              <c:f>'G1'!$C$2</c:f>
              <c:strCache>
                <c:ptCount val="1"/>
                <c:pt idx="0">
                  <c:v>Durada mitjana dels contractes temporals (dies)</c:v>
                </c:pt>
              </c:strCache>
            </c:strRef>
          </c:tx>
          <c:spPr>
            <a:ln w="25560">
              <a:solidFill>
                <a:srgbClr val="FFC000"/>
              </a:solidFill>
              <a:round/>
            </a:ln>
          </c:spPr>
          <c:marker>
            <c:symbol val="square"/>
            <c:size val="4"/>
            <c:spPr>
              <a:solidFill>
                <a:srgbClr val="FFC000"/>
              </a:solidFill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FFE-D148-959D-D9BBE1270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4FFE-D148-959D-D9BBE1270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4FFE-D148-959D-D9BBE1270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4FFE-D148-959D-D9BBE1270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4FFE-D148-959D-D9BBE1270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4FFE-D148-959D-D9BBE1270837}"/>
              </c:ext>
            </c:extLst>
          </c:dPt>
          <c:dLbls>
            <c:dLbl>
              <c:idx val="3"/>
              <c:layout>
                <c:manualLayout>
                  <c:x val="-1.7521310791462401E-2"/>
                  <c:y val="5.0104009755397798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E-D148-959D-D9BBE1270837}"/>
                </c:ext>
              </c:extLst>
            </c:dLbl>
            <c:dLbl>
              <c:idx val="5"/>
              <c:layout>
                <c:manualLayout>
                  <c:x val="-2.6091299002177701E-2"/>
                  <c:y val="2.1863567893264501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E-D148-959D-D9BBE1270837}"/>
                </c:ext>
              </c:extLst>
            </c:dLbl>
            <c:dLbl>
              <c:idx val="6"/>
              <c:layout>
                <c:manualLayout>
                  <c:x val="-1.8063207001507701E-2"/>
                  <c:y val="3.2795351839896701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E-D148-959D-D9BBE1270837}"/>
                </c:ext>
              </c:extLst>
            </c:dLbl>
            <c:dLbl>
              <c:idx val="7"/>
              <c:layout>
                <c:manualLayout>
                  <c:x val="-1.8063207001507601E-2"/>
                  <c:y val="4.3727135786529002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E-D148-959D-D9BBE1270837}"/>
                </c:ext>
              </c:extLst>
            </c:dLbl>
            <c:dLbl>
              <c:idx val="8"/>
              <c:layout>
                <c:manualLayout>
                  <c:x val="-4.4154506003685402E-2"/>
                  <c:y val="3.6439279822107498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E-D148-959D-D9BBE1270837}"/>
                </c:ext>
              </c:extLst>
            </c:dLbl>
            <c:dLbl>
              <c:idx val="9"/>
              <c:layout>
                <c:manualLayout>
                  <c:x val="-2.6091299002177701E-2"/>
                  <c:y val="-4.3727135786529002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FE-D148-959D-D9BBE1270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Frutiger LT Std 57 Condensed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'G1'!$A$5:$A$14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'G1'!$C$5:$C$14</c:f>
              <c:numCache>
                <c:formatCode>0.0</c:formatCode>
                <c:ptCount val="10"/>
                <c:pt idx="0">
                  <c:v>84.082700000000003</c:v>
                </c:pt>
                <c:pt idx="1">
                  <c:v>81.915000000000006</c:v>
                </c:pt>
                <c:pt idx="2">
                  <c:v>74.465500000000006</c:v>
                </c:pt>
                <c:pt idx="3">
                  <c:v>73.221400000000003</c:v>
                </c:pt>
                <c:pt idx="4">
                  <c:v>72.094999999999999</c:v>
                </c:pt>
                <c:pt idx="5">
                  <c:v>75.263000000000005</c:v>
                </c:pt>
                <c:pt idx="6">
                  <c:v>78.904399999999995</c:v>
                </c:pt>
                <c:pt idx="7">
                  <c:v>80.615499999999997</c:v>
                </c:pt>
                <c:pt idx="8">
                  <c:v>79.411600000000007</c:v>
                </c:pt>
                <c:pt idx="9">
                  <c:v>80.288799999999995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FE-D148-959D-D9BBE1270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8196445"/>
        <c:axId val="94705958"/>
      </c:lineChart>
      <c:catAx>
        <c:axId val="6669831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utiger LT Std 57 Condensed"/>
              </a:defRPr>
            </a:pPr>
            <a:endParaRPr lang="ca-ES"/>
          </a:p>
        </c:txPr>
        <c:crossAx val="93353553"/>
        <c:crosses val="autoZero"/>
        <c:auto val="1"/>
        <c:lblAlgn val="ctr"/>
        <c:lblOffset val="100"/>
        <c:noMultiLvlLbl val="0"/>
      </c:catAx>
      <c:valAx>
        <c:axId val="93353553"/>
        <c:scaling>
          <c:orientation val="minMax"/>
          <c:min val="1.6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utiger LT Std 57 Condensed"/>
              </a:defRPr>
            </a:pPr>
            <a:endParaRPr lang="ca-ES"/>
          </a:p>
        </c:txPr>
        <c:crossAx val="66698314"/>
        <c:crosses val="autoZero"/>
        <c:crossBetween val="between"/>
        <c:majorUnit val="0.1"/>
      </c:valAx>
      <c:catAx>
        <c:axId val="8819644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4705958"/>
        <c:crosses val="autoZero"/>
        <c:auto val="1"/>
        <c:lblAlgn val="ctr"/>
        <c:lblOffset val="100"/>
        <c:noMultiLvlLbl val="0"/>
      </c:catAx>
      <c:valAx>
        <c:axId val="94705958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utiger LT Std 57 Condensed"/>
              </a:defRPr>
            </a:pPr>
            <a:endParaRPr lang="ca-ES"/>
          </a:p>
        </c:txPr>
        <c:crossAx val="88196445"/>
        <c:crosses val="max"/>
        <c:crossBetween val="between"/>
      </c:valAx>
      <c:spPr>
        <a:solidFill>
          <a:srgbClr val="FFFFFF"/>
        </a:solidFill>
        <a:ln w="3240">
          <a:solidFill>
            <a:srgbClr val="000000"/>
          </a:solidFill>
          <a:round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Frutiger LT Std 57 Condensed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II-2.2. Variació interanual de l’ICLIB desestacionalitzat i de l’IPC a les Illes Balears per trimestres (2014-2020)</a:t>
            </a:r>
          </a:p>
        </c:rich>
      </c:tx>
      <c:layout>
        <c:manualLayout>
          <c:xMode val="edge"/>
          <c:yMode val="edge"/>
          <c:x val="0.113552115133014"/>
          <c:y val="4.0496254681647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210204971652901E-2"/>
          <c:y val="0.24496722846441901"/>
          <c:w val="0.88481247274313102"/>
          <c:h val="0.51381086142322097"/>
        </c:manualLayout>
      </c:layout>
      <c:lineChart>
        <c:grouping val="standard"/>
        <c:varyColors val="0"/>
        <c:ser>
          <c:idx val="0"/>
          <c:order val="0"/>
          <c:tx>
            <c:strRef>
              <c:f>Q17G2!$C$26</c:f>
              <c:strCache>
                <c:ptCount val="1"/>
                <c:pt idx="0">
                  <c:v>ICLIB desestacionalitzat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Q17G2!$A$39:$B$66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Q17G2!$C$39:$C$66</c:f>
              <c:numCache>
                <c:formatCode>0.0%</c:formatCode>
                <c:ptCount val="28"/>
                <c:pt idx="0">
                  <c:v>2.0987407555466599E-2</c:v>
                </c:pt>
                <c:pt idx="1">
                  <c:v>2.10399759543132E-2</c:v>
                </c:pt>
                <c:pt idx="2">
                  <c:v>1.3698630136986399E-2</c:v>
                </c:pt>
                <c:pt idx="3">
                  <c:v>7.1864540263832898E-3</c:v>
                </c:pt>
                <c:pt idx="4">
                  <c:v>-3.2302270947532899E-3</c:v>
                </c:pt>
                <c:pt idx="5">
                  <c:v>9.5182023353939105E-3</c:v>
                </c:pt>
                <c:pt idx="6">
                  <c:v>3.9169604386990502E-4</c:v>
                </c:pt>
                <c:pt idx="7">
                  <c:v>-2.5412960609911802E-3</c:v>
                </c:pt>
                <c:pt idx="8">
                  <c:v>1.07041147009723E-2</c:v>
                </c:pt>
                <c:pt idx="9">
                  <c:v>-6.41524105754276E-3</c:v>
                </c:pt>
                <c:pt idx="10">
                  <c:v>1.1844166014095501E-2</c:v>
                </c:pt>
                <c:pt idx="11">
                  <c:v>2.0382165605095499E-2</c:v>
                </c:pt>
                <c:pt idx="12">
                  <c:v>1.15623785464438E-2</c:v>
                </c:pt>
                <c:pt idx="13">
                  <c:v>3.0718059088241E-2</c:v>
                </c:pt>
                <c:pt idx="14">
                  <c:v>2.0992551030279499E-2</c:v>
                </c:pt>
                <c:pt idx="15">
                  <c:v>2.3048112935753401E-2</c:v>
                </c:pt>
                <c:pt idx="16">
                  <c:v>3.66919604264722E-2</c:v>
                </c:pt>
                <c:pt idx="17">
                  <c:v>2.7429764616552901E-2</c:v>
                </c:pt>
                <c:pt idx="18">
                  <c:v>3.5436801212810301E-2</c:v>
                </c:pt>
                <c:pt idx="19">
                  <c:v>2.6565286773678799E-2</c:v>
                </c:pt>
                <c:pt idx="20">
                  <c:v>1.0747706847030501E-2</c:v>
                </c:pt>
                <c:pt idx="21">
                  <c:v>8.4064665127019395E-3</c:v>
                </c:pt>
                <c:pt idx="22">
                  <c:v>2.3060029282576899E-2</c:v>
                </c:pt>
                <c:pt idx="23">
                  <c:v>4.2520117044623197E-2</c:v>
                </c:pt>
                <c:pt idx="24">
                  <c:v>6.3983866532221004E-2</c:v>
                </c:pt>
                <c:pt idx="25">
                  <c:v>8.5837303041407201E-2</c:v>
                </c:pt>
                <c:pt idx="26">
                  <c:v>5.39355992844366E-2</c:v>
                </c:pt>
                <c:pt idx="27">
                  <c:v>3.5084641698096601E-2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75-024A-9B00-9E4DC10E9CEC}"/>
            </c:ext>
          </c:extLst>
        </c:ser>
        <c:ser>
          <c:idx val="1"/>
          <c:order val="1"/>
          <c:tx>
            <c:strRef>
              <c:f>Q17G2!$D$26</c:f>
              <c:strCache>
                <c:ptCount val="1"/>
                <c:pt idx="0">
                  <c:v>IPC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Q17G2!$A$39:$B$66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Q17G2!$D$39:$D$66</c:f>
              <c:numCache>
                <c:formatCode>0.0%</c:formatCode>
                <c:ptCount val="28"/>
                <c:pt idx="0">
                  <c:v>3.8405033910471299E-3</c:v>
                </c:pt>
                <c:pt idx="1">
                  <c:v>5.5786286898049696E-3</c:v>
                </c:pt>
                <c:pt idx="2">
                  <c:v>1.2270877118307801E-3</c:v>
                </c:pt>
                <c:pt idx="3">
                  <c:v>-2.40607991504038E-3</c:v>
                </c:pt>
                <c:pt idx="4">
                  <c:v>-7.9590220627300309E-3</c:v>
                </c:pt>
                <c:pt idx="5">
                  <c:v>1.41093240772627E-3</c:v>
                </c:pt>
                <c:pt idx="6">
                  <c:v>1.5245066942115601E-3</c:v>
                </c:pt>
                <c:pt idx="7">
                  <c:v>8.9156506262577705E-4</c:v>
                </c:pt>
                <c:pt idx="8">
                  <c:v>-4.3718276462524396E-3</c:v>
                </c:pt>
                <c:pt idx="9">
                  <c:v>-8.2717609160122291E-3</c:v>
                </c:pt>
                <c:pt idx="10">
                  <c:v>-2.7956490017907502E-3</c:v>
                </c:pt>
                <c:pt idx="11">
                  <c:v>9.9114879529886794E-3</c:v>
                </c:pt>
                <c:pt idx="12">
                  <c:v>2.7415148019472001E-2</c:v>
                </c:pt>
                <c:pt idx="13">
                  <c:v>2.2254237909909099E-2</c:v>
                </c:pt>
                <c:pt idx="14">
                  <c:v>1.92718916384267E-2</c:v>
                </c:pt>
                <c:pt idx="15">
                  <c:v>1.6363606444075099E-2</c:v>
                </c:pt>
                <c:pt idx="16">
                  <c:v>9.4795312587461194E-3</c:v>
                </c:pt>
                <c:pt idx="17">
                  <c:v>1.7809255984810399E-2</c:v>
                </c:pt>
                <c:pt idx="18">
                  <c:v>1.9347976456155502E-2</c:v>
                </c:pt>
                <c:pt idx="19">
                  <c:v>1.2855509897447199E-2</c:v>
                </c:pt>
                <c:pt idx="20">
                  <c:v>8.2945731377166397E-3</c:v>
                </c:pt>
                <c:pt idx="21">
                  <c:v>5.0451143484462301E-3</c:v>
                </c:pt>
                <c:pt idx="22">
                  <c:v>1.0914724315189701E-3</c:v>
                </c:pt>
                <c:pt idx="23">
                  <c:v>4.8947047032006398E-3</c:v>
                </c:pt>
                <c:pt idx="24">
                  <c:v>7.4855481045130699E-3</c:v>
                </c:pt>
                <c:pt idx="25">
                  <c:v>-7.6923322245575597E-3</c:v>
                </c:pt>
                <c:pt idx="26">
                  <c:v>-6.1164523936657602E-3</c:v>
                </c:pt>
                <c:pt idx="27">
                  <c:v>-5.49125408026263E-3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675-024A-9B00-9E4DC10E9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2191359"/>
        <c:axId val="59408421"/>
      </c:lineChart>
      <c:catAx>
        <c:axId val="4219135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9408421"/>
        <c:crosses val="autoZero"/>
        <c:auto val="1"/>
        <c:lblAlgn val="ctr"/>
        <c:lblOffset val="100"/>
        <c:noMultiLvlLbl val="0"/>
      </c:catAx>
      <c:valAx>
        <c:axId val="59408421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2191359"/>
        <c:crosses val="autoZero"/>
        <c:crossBetween val="between"/>
      </c:valAx>
      <c:spPr>
        <a:solidFill>
          <a:srgbClr val="FFFFFF"/>
        </a:solidFill>
        <a:ln w="3240">
          <a:solidFill>
            <a:srgbClr val="000000"/>
          </a:solidFill>
          <a:round/>
        </a:ln>
      </c:spPr>
    </c:plotArea>
    <c:legend>
      <c:legendPos val="t"/>
      <c:layout>
        <c:manualLayout>
          <c:xMode val="edge"/>
          <c:yMode val="edge"/>
          <c:x val="0.26580226904376397"/>
          <c:y val="0.1285144778589419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IIA-2.2.. Assalariats segons tipus de contracte: Illes Balears (2019-2020) (base=100)</a:t>
            </a:r>
          </a:p>
        </c:rich>
      </c:tx>
      <c:layout>
        <c:manualLayout>
          <c:xMode val="edge"/>
          <c:yMode val="edge"/>
          <c:x val="0.125539714867617"/>
          <c:y val="5.44267947297131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2810590631365E-2"/>
          <c:y val="0.275089274719862"/>
          <c:w val="0.87837067209775999"/>
          <c:h val="0.60054180519640399"/>
        </c:manualLayout>
      </c:layout>
      <c:lineChart>
        <c:grouping val="standard"/>
        <c:varyColors val="0"/>
        <c:ser>
          <c:idx val="0"/>
          <c:order val="0"/>
          <c:tx>
            <c:strRef>
              <c:f>'GA2'!$A$4</c:f>
              <c:strCache>
                <c:ptCount val="1"/>
                <c:pt idx="0">
                  <c:v>Indefinits 2019</c:v>
                </c:pt>
              </c:strCache>
            </c:strRef>
          </c:tx>
          <c:spPr>
            <a:ln w="25560">
              <a:solidFill>
                <a:srgbClr val="808080"/>
              </a:solidFill>
              <a:round/>
            </a:ln>
          </c:spPr>
          <c:marker>
            <c:symbol val="square"/>
            <c:size val="4"/>
            <c:spPr>
              <a:solidFill>
                <a:srgbClr val="808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'GA2'!$B$3:$E$3</c:f>
              <c:strCache>
                <c:ptCount val="4"/>
                <c:pt idx="0">
                  <c:v>1r trimestre</c:v>
                </c:pt>
                <c:pt idx="1">
                  <c:v>2n trimestre</c:v>
                </c:pt>
                <c:pt idx="2">
                  <c:v>3r trimestre</c:v>
                </c:pt>
                <c:pt idx="3">
                  <c:v>4t trimestre</c:v>
                </c:pt>
              </c:strCache>
            </c:strRef>
          </c:cat>
          <c:val>
            <c:numRef>
              <c:f>'GA2'!$B$4:$E$4</c:f>
              <c:numCache>
                <c:formatCode>0.0</c:formatCode>
                <c:ptCount val="4"/>
                <c:pt idx="0">
                  <c:v>100</c:v>
                </c:pt>
                <c:pt idx="1">
                  <c:v>114.912280701754</c:v>
                </c:pt>
                <c:pt idx="2">
                  <c:v>118.71345029239799</c:v>
                </c:pt>
                <c:pt idx="3">
                  <c:v>112.930474333983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6-E24F-ACE9-FEF94742F98A}"/>
            </c:ext>
          </c:extLst>
        </c:ser>
        <c:ser>
          <c:idx val="1"/>
          <c:order val="1"/>
          <c:tx>
            <c:strRef>
              <c:f>'GA2'!$A$5</c:f>
              <c:strCache>
                <c:ptCount val="1"/>
                <c:pt idx="0">
                  <c:v>Temporals 2019</c:v>
                </c:pt>
              </c:strCache>
            </c:strRef>
          </c:tx>
          <c:spPr>
            <a:ln w="25560">
              <a:solidFill>
                <a:srgbClr val="FFC000"/>
              </a:solidFill>
              <a:round/>
            </a:ln>
          </c:spPr>
          <c:marker>
            <c:symbol val="square"/>
            <c:size val="4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'GA2'!$B$3:$E$3</c:f>
              <c:strCache>
                <c:ptCount val="4"/>
                <c:pt idx="0">
                  <c:v>1r trimestre</c:v>
                </c:pt>
                <c:pt idx="1">
                  <c:v>2n trimestre</c:v>
                </c:pt>
                <c:pt idx="2">
                  <c:v>3r trimestre</c:v>
                </c:pt>
                <c:pt idx="3">
                  <c:v>4t trimestre</c:v>
                </c:pt>
              </c:strCache>
            </c:strRef>
          </c:cat>
          <c:val>
            <c:numRef>
              <c:f>'GA2'!$B$5:$E$5</c:f>
              <c:numCache>
                <c:formatCode>0.0</c:formatCode>
                <c:ptCount val="4"/>
                <c:pt idx="0">
                  <c:v>100</c:v>
                </c:pt>
                <c:pt idx="1">
                  <c:v>113.579136690647</c:v>
                </c:pt>
                <c:pt idx="2">
                  <c:v>134.26258992805799</c:v>
                </c:pt>
                <c:pt idx="3">
                  <c:v>109.892086330935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6-E24F-ACE9-FEF94742F98A}"/>
            </c:ext>
          </c:extLst>
        </c:ser>
        <c:ser>
          <c:idx val="2"/>
          <c:order val="2"/>
          <c:tx>
            <c:strRef>
              <c:f>'GA2'!$A$6</c:f>
              <c:strCache>
                <c:ptCount val="1"/>
                <c:pt idx="0">
                  <c:v>Indefinits 2020</c:v>
                </c:pt>
              </c:strCache>
            </c:strRef>
          </c:tx>
          <c:spPr>
            <a:ln w="25560">
              <a:solidFill>
                <a:srgbClr val="99CC00"/>
              </a:solidFill>
              <a:round/>
            </a:ln>
          </c:spPr>
          <c:marker>
            <c:symbol val="triangle"/>
            <c:size val="5"/>
            <c:spPr>
              <a:solidFill>
                <a:srgbClr val="99CC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'GA2'!$B$3:$E$3</c:f>
              <c:strCache>
                <c:ptCount val="4"/>
                <c:pt idx="0">
                  <c:v>1r trimestre</c:v>
                </c:pt>
                <c:pt idx="1">
                  <c:v>2n trimestre</c:v>
                </c:pt>
                <c:pt idx="2">
                  <c:v>3r trimestre</c:v>
                </c:pt>
                <c:pt idx="3">
                  <c:v>4t trimestre</c:v>
                </c:pt>
              </c:strCache>
            </c:strRef>
          </c:cat>
          <c:val>
            <c:numRef>
              <c:f>'GA2'!$B$6:$E$6</c:f>
              <c:numCache>
                <c:formatCode>0.0</c:formatCode>
                <c:ptCount val="4"/>
                <c:pt idx="0">
                  <c:v>100</c:v>
                </c:pt>
                <c:pt idx="1">
                  <c:v>106.466361854997</c:v>
                </c:pt>
                <c:pt idx="2">
                  <c:v>116.16590463749201</c:v>
                </c:pt>
                <c:pt idx="3">
                  <c:v>109.40561724363199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6-E24F-ACE9-FEF94742F98A}"/>
            </c:ext>
          </c:extLst>
        </c:ser>
        <c:ser>
          <c:idx val="3"/>
          <c:order val="3"/>
          <c:tx>
            <c:strRef>
              <c:f>'GA2'!$A$7</c:f>
              <c:strCache>
                <c:ptCount val="1"/>
                <c:pt idx="0">
                  <c:v>Temporals 2020</c:v>
                </c:pt>
              </c:strCache>
            </c:strRef>
          </c:tx>
          <c:spPr>
            <a:ln w="25560">
              <a:solidFill>
                <a:srgbClr val="99CCFF"/>
              </a:solidFill>
              <a:round/>
            </a:ln>
          </c:spPr>
          <c:marker>
            <c:symbol val="triangle"/>
            <c:size val="5"/>
            <c:spPr>
              <a:solidFill>
                <a:srgbClr val="99CCFF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'GA2'!$B$3:$E$3</c:f>
              <c:strCache>
                <c:ptCount val="4"/>
                <c:pt idx="0">
                  <c:v>1r trimestre</c:v>
                </c:pt>
                <c:pt idx="1">
                  <c:v>2n trimestre</c:v>
                </c:pt>
                <c:pt idx="2">
                  <c:v>3r trimestre</c:v>
                </c:pt>
                <c:pt idx="3">
                  <c:v>4t trimestre</c:v>
                </c:pt>
              </c:strCache>
            </c:strRef>
          </c:cat>
          <c:val>
            <c:numRef>
              <c:f>'GA2'!$B$7:$E$7</c:f>
              <c:numCache>
                <c:formatCode>0.0</c:formatCode>
                <c:ptCount val="4"/>
                <c:pt idx="0">
                  <c:v>100</c:v>
                </c:pt>
                <c:pt idx="1">
                  <c:v>90.102040816326493</c:v>
                </c:pt>
                <c:pt idx="2">
                  <c:v>116.020408163265</c:v>
                </c:pt>
                <c:pt idx="3">
                  <c:v>88.877551020408205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6-E24F-ACE9-FEF94742F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4508681"/>
        <c:axId val="80483103"/>
      </c:lineChart>
      <c:catAx>
        <c:axId val="9450868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0483103"/>
        <c:crosses val="autoZero"/>
        <c:auto val="1"/>
        <c:lblAlgn val="ctr"/>
        <c:lblOffset val="100"/>
        <c:noMultiLvlLbl val="0"/>
      </c:catAx>
      <c:valAx>
        <c:axId val="80483103"/>
        <c:scaling>
          <c:orientation val="minMax"/>
          <c:max val="160"/>
          <c:min val="70"/>
        </c:scaling>
        <c:delete val="0"/>
        <c:axPos val="l"/>
        <c:majorGridlines>
          <c:spPr>
            <a:ln w="3240">
              <a:solidFill>
                <a:srgbClr val="C0C0C0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4508681"/>
        <c:crosses val="autoZero"/>
        <c:crossBetween val="between"/>
        <c:majorUnit val="10"/>
      </c:valAx>
      <c:spPr>
        <a:noFill/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4.3209876543209798E-2"/>
          <c:y val="0.1627915741301569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IIA-2.3. Taxes de temporalitat dels assalariats per grups d'edat a les Illes Balears (2020)  (percentatge de temporals respecte al total d'assalariats a cada grup d'edat) </a:t>
            </a:r>
          </a:p>
        </c:rich>
      </c:tx>
      <c:layout>
        <c:manualLayout>
          <c:xMode val="edge"/>
          <c:yMode val="edge"/>
          <c:x val="0.10831828912651"/>
          <c:y val="6.18370570977206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09762532981505E-2"/>
          <c:y val="0.31640713157300798"/>
          <c:w val="0.87119844466046403"/>
          <c:h val="0.55958023019634395"/>
        </c:manualLayout>
      </c:layout>
      <c:lineChart>
        <c:grouping val="standard"/>
        <c:varyColors val="0"/>
        <c:ser>
          <c:idx val="0"/>
          <c:order val="0"/>
          <c:tx>
            <c:strRef>
              <c:f>'GA3'!$A$4</c:f>
              <c:strCache>
                <c:ptCount val="1"/>
                <c:pt idx="0">
                  <c:v>16-24 anys</c:v>
                </c:pt>
              </c:strCache>
            </c:strRef>
          </c:tx>
          <c:spPr>
            <a:ln w="25560">
              <a:solidFill>
                <a:srgbClr val="808080"/>
              </a:solidFill>
              <a:round/>
            </a:ln>
          </c:spPr>
          <c:marker>
            <c:symbol val="square"/>
            <c:size val="4"/>
            <c:spPr>
              <a:solidFill>
                <a:srgbClr val="808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'GA3'!$B$3:$E$3</c:f>
              <c:strCache>
                <c:ptCount val="4"/>
                <c:pt idx="0">
                  <c:v>1r trim. 20</c:v>
                </c:pt>
                <c:pt idx="1">
                  <c:v>2n trim. 20</c:v>
                </c:pt>
                <c:pt idx="2">
                  <c:v>3r trim. 20</c:v>
                </c:pt>
                <c:pt idx="3">
                  <c:v>4t trim. 20</c:v>
                </c:pt>
              </c:strCache>
            </c:strRef>
          </c:cat>
          <c:val>
            <c:numRef>
              <c:f>'GA3'!$B$4:$E$4</c:f>
              <c:numCache>
                <c:formatCode>0.0%</c:formatCode>
                <c:ptCount val="4"/>
                <c:pt idx="0">
                  <c:v>0.74709713962050395</c:v>
                </c:pt>
                <c:pt idx="1">
                  <c:v>0.47069054367431101</c:v>
                </c:pt>
                <c:pt idx="2">
                  <c:v>0.69941394735929496</c:v>
                </c:pt>
                <c:pt idx="3">
                  <c:v>0.57659980897803198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3-FE4D-9C2E-170482BA32B2}"/>
            </c:ext>
          </c:extLst>
        </c:ser>
        <c:ser>
          <c:idx val="1"/>
          <c:order val="1"/>
          <c:tx>
            <c:strRef>
              <c:f>'GA3'!$A$5</c:f>
              <c:strCache>
                <c:ptCount val="1"/>
                <c:pt idx="0">
                  <c:v>25-44</c:v>
                </c:pt>
              </c:strCache>
            </c:strRef>
          </c:tx>
          <c:spPr>
            <a:ln w="25560">
              <a:solidFill>
                <a:srgbClr val="FFC000"/>
              </a:solidFill>
              <a:round/>
            </a:ln>
          </c:spPr>
          <c:marker>
            <c:symbol val="square"/>
            <c:size val="4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'GA3'!$B$3:$E$3</c:f>
              <c:strCache>
                <c:ptCount val="4"/>
                <c:pt idx="0">
                  <c:v>1r trim. 20</c:v>
                </c:pt>
                <c:pt idx="1">
                  <c:v>2n trim. 20</c:v>
                </c:pt>
                <c:pt idx="2">
                  <c:v>3r trim. 20</c:v>
                </c:pt>
                <c:pt idx="3">
                  <c:v>4t trim. 20</c:v>
                </c:pt>
              </c:strCache>
            </c:strRef>
          </c:cat>
          <c:val>
            <c:numRef>
              <c:f>'GA3'!$B$5:$E$5</c:f>
              <c:numCache>
                <c:formatCode>0.0%</c:formatCode>
                <c:ptCount val="4"/>
                <c:pt idx="0">
                  <c:v>0.26054415077725801</c:v>
                </c:pt>
                <c:pt idx="1">
                  <c:v>0.25211135998855499</c:v>
                </c:pt>
                <c:pt idx="2">
                  <c:v>0.231891747383141</c:v>
                </c:pt>
                <c:pt idx="3">
                  <c:v>0.204735657461315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3-FE4D-9C2E-170482BA32B2}"/>
            </c:ext>
          </c:extLst>
        </c:ser>
        <c:ser>
          <c:idx val="2"/>
          <c:order val="2"/>
          <c:tx>
            <c:strRef>
              <c:f>'GA3'!$A$6</c:f>
              <c:strCache>
                <c:ptCount val="1"/>
                <c:pt idx="0">
                  <c:v>45-54</c:v>
                </c:pt>
              </c:strCache>
            </c:strRef>
          </c:tx>
          <c:spPr>
            <a:ln w="25560">
              <a:solidFill>
                <a:srgbClr val="99CC00"/>
              </a:solidFill>
              <a:round/>
            </a:ln>
          </c:spPr>
          <c:marker>
            <c:symbol val="triangle"/>
            <c:size val="5"/>
            <c:spPr>
              <a:solidFill>
                <a:srgbClr val="99CC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'GA3'!$B$3:$E$3</c:f>
              <c:strCache>
                <c:ptCount val="4"/>
                <c:pt idx="0">
                  <c:v>1r trim. 20</c:v>
                </c:pt>
                <c:pt idx="1">
                  <c:v>2n trim. 20</c:v>
                </c:pt>
                <c:pt idx="2">
                  <c:v>3r trim. 20</c:v>
                </c:pt>
                <c:pt idx="3">
                  <c:v>4t trim. 20</c:v>
                </c:pt>
              </c:strCache>
            </c:strRef>
          </c:cat>
          <c:val>
            <c:numRef>
              <c:f>'GA3'!$B$6:$E$6</c:f>
              <c:numCache>
                <c:formatCode>0.0%</c:formatCode>
                <c:ptCount val="4"/>
                <c:pt idx="0">
                  <c:v>0.163781136731704</c:v>
                </c:pt>
                <c:pt idx="1">
                  <c:v>0.13845247085259599</c:v>
                </c:pt>
                <c:pt idx="2">
                  <c:v>0.22235678522660801</c:v>
                </c:pt>
                <c:pt idx="3">
                  <c:v>0.20827730983093201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03-FE4D-9C2E-170482BA32B2}"/>
            </c:ext>
          </c:extLst>
        </c:ser>
        <c:ser>
          <c:idx val="3"/>
          <c:order val="3"/>
          <c:tx>
            <c:strRef>
              <c:f>'GA3'!$A$7</c:f>
              <c:strCache>
                <c:ptCount val="1"/>
                <c:pt idx="0">
                  <c:v>55 i més anys</c:v>
                </c:pt>
              </c:strCache>
            </c:strRef>
          </c:tx>
          <c:spPr>
            <a:ln w="25560">
              <a:solidFill>
                <a:srgbClr val="99CCFF"/>
              </a:solidFill>
              <a:round/>
            </a:ln>
          </c:spPr>
          <c:marker>
            <c:symbol val="triangle"/>
            <c:size val="5"/>
            <c:spPr>
              <a:solidFill>
                <a:srgbClr val="99CCFF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'GA3'!$B$3:$E$3</c:f>
              <c:strCache>
                <c:ptCount val="4"/>
                <c:pt idx="0">
                  <c:v>1r trim. 20</c:v>
                </c:pt>
                <c:pt idx="1">
                  <c:v>2n trim. 20</c:v>
                </c:pt>
                <c:pt idx="2">
                  <c:v>3r trim. 20</c:v>
                </c:pt>
                <c:pt idx="3">
                  <c:v>4t trim. 20</c:v>
                </c:pt>
              </c:strCache>
            </c:strRef>
          </c:cat>
          <c:val>
            <c:numRef>
              <c:f>'GA3'!$B$7:$E$7</c:f>
              <c:numCache>
                <c:formatCode>0.0%</c:formatCode>
                <c:ptCount val="4"/>
                <c:pt idx="0">
                  <c:v>0.14507228531034799</c:v>
                </c:pt>
                <c:pt idx="1">
                  <c:v>0.14424637768292001</c:v>
                </c:pt>
                <c:pt idx="2">
                  <c:v>0.13171006862837301</c:v>
                </c:pt>
                <c:pt idx="3">
                  <c:v>0.10172161121992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03-FE4D-9C2E-170482BA3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49244806"/>
        <c:axId val="24350543"/>
      </c:lineChart>
      <c:catAx>
        <c:axId val="4924480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4350543"/>
        <c:crosses val="autoZero"/>
        <c:auto val="1"/>
        <c:lblAlgn val="ctr"/>
        <c:lblOffset val="100"/>
        <c:noMultiLvlLbl val="0"/>
      </c:catAx>
      <c:valAx>
        <c:axId val="24350543"/>
        <c:scaling>
          <c:orientation val="minMax"/>
        </c:scaling>
        <c:delete val="0"/>
        <c:axPos val="l"/>
        <c:majorGridlines>
          <c:spPr>
            <a:ln w="3240">
              <a:solidFill>
                <a:srgbClr val="C0C0C0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9244806"/>
        <c:crosses val="autoZero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14286072487332799"/>
          <c:y val="0.17954384447077601"/>
          <c:w val="0.70937926139377505"/>
          <c:h val="7.19883766856627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IIA-2.4. Evolució de l'atur segons les dades de l'EPA i del SOIB: Illes Balears (2008-2020) 
(percentatge de variació respecte a l'any anterior)</a:t>
            </a:r>
          </a:p>
        </c:rich>
      </c:tx>
      <c:layout>
        <c:manualLayout>
          <c:xMode val="edge"/>
          <c:yMode val="edge"/>
          <c:x val="0.15203586103847599"/>
          <c:y val="3.1310900350786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48150915203604E-2"/>
          <c:y val="0.26062102117708202"/>
          <c:w val="0.87971610011206602"/>
          <c:h val="0.55229310120826303"/>
        </c:manualLayout>
      </c:layout>
      <c:lineChart>
        <c:grouping val="standard"/>
        <c:varyColors val="0"/>
        <c:ser>
          <c:idx val="0"/>
          <c:order val="0"/>
          <c:tx>
            <c:strRef>
              <c:f>'GA4'!$B$3</c:f>
              <c:strCache>
                <c:ptCount val="1"/>
                <c:pt idx="0">
                  <c:v>SOIB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square"/>
            <c:size val="4"/>
            <c:spPr>
              <a:solidFill>
                <a:srgbClr val="96969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'GA4'!$A$7:$A$19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'GA4'!$B$7:$B$19</c:f>
              <c:numCache>
                <c:formatCode>0.0%</c:formatCode>
                <c:ptCount val="13"/>
                <c:pt idx="0">
                  <c:v>0.31865810736125599</c:v>
                </c:pt>
                <c:pt idx="1">
                  <c:v>0.51446712910801295</c:v>
                </c:pt>
                <c:pt idx="2">
                  <c:v>0.114342375046217</c:v>
                </c:pt>
                <c:pt idx="3">
                  <c:v>4.5968967930310597E-3</c:v>
                </c:pt>
                <c:pt idx="4">
                  <c:v>5.1410390369471801E-2</c:v>
                </c:pt>
                <c:pt idx="5">
                  <c:v>-6.0104348024745798E-2</c:v>
                </c:pt>
                <c:pt idx="6">
                  <c:v>-8.3576569149528698E-2</c:v>
                </c:pt>
                <c:pt idx="7">
                  <c:v>-0.110098799814336</c:v>
                </c:pt>
                <c:pt idx="8">
                  <c:v>-0.13094297820763101</c:v>
                </c:pt>
                <c:pt idx="9">
                  <c:v>-0.117039823034141</c:v>
                </c:pt>
                <c:pt idx="10">
                  <c:v>-5.5350828215149903E-2</c:v>
                </c:pt>
                <c:pt idx="11">
                  <c:v>-2.3985170312545999E-5</c:v>
                </c:pt>
                <c:pt idx="12">
                  <c:v>0.50170300544482005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0-9647-ADCB-43F5C115BB48}"/>
            </c:ext>
          </c:extLst>
        </c:ser>
        <c:ser>
          <c:idx val="1"/>
          <c:order val="1"/>
          <c:tx>
            <c:strRef>
              <c:f>'GA4'!$C$3</c:f>
              <c:strCache>
                <c:ptCount val="1"/>
                <c:pt idx="0">
                  <c:v>EPA</c:v>
                </c:pt>
              </c:strCache>
            </c:strRef>
          </c:tx>
          <c:spPr>
            <a:ln w="25560">
              <a:solidFill>
                <a:srgbClr val="FFC000"/>
              </a:solidFill>
              <a:round/>
            </a:ln>
          </c:spPr>
          <c:marker>
            <c:symbol val="square"/>
            <c:size val="5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'GA4'!$A$7:$A$19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'GA4'!$C$7:$C$19</c:f>
              <c:numCache>
                <c:formatCode>0.0%</c:formatCode>
                <c:ptCount val="13"/>
                <c:pt idx="0">
                  <c:v>0.476493011435832</c:v>
                </c:pt>
                <c:pt idx="1">
                  <c:v>0.81970740103270201</c:v>
                </c:pt>
                <c:pt idx="2">
                  <c:v>0.13974934972806799</c:v>
                </c:pt>
                <c:pt idx="3">
                  <c:v>7.9668049792531101E-2</c:v>
                </c:pt>
                <c:pt idx="4">
                  <c:v>9.3774019984627199E-2</c:v>
                </c:pt>
                <c:pt idx="5">
                  <c:v>-4.2867182009838398E-2</c:v>
                </c:pt>
                <c:pt idx="6">
                  <c:v>-0.11361967694566801</c:v>
                </c:pt>
                <c:pt idx="7">
                  <c:v>-0.11679436736384299</c:v>
                </c:pt>
                <c:pt idx="8">
                  <c:v>-0.19695193434935501</c:v>
                </c:pt>
                <c:pt idx="9">
                  <c:v>-0.108613138686131</c:v>
                </c:pt>
                <c:pt idx="10">
                  <c:v>-4.45463478545692E-2</c:v>
                </c:pt>
                <c:pt idx="11">
                  <c:v>4.2000000000000003E-2</c:v>
                </c:pt>
                <c:pt idx="12">
                  <c:v>0.33815789473684199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0-9647-ADCB-43F5C115B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43032893"/>
        <c:axId val="61926301"/>
      </c:lineChart>
      <c:catAx>
        <c:axId val="4303289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1926301"/>
        <c:crosses val="autoZero"/>
        <c:auto val="1"/>
        <c:lblAlgn val="ctr"/>
        <c:lblOffset val="100"/>
        <c:noMultiLvlLbl val="0"/>
      </c:catAx>
      <c:valAx>
        <c:axId val="61926301"/>
        <c:scaling>
          <c:orientation val="minMax"/>
        </c:scaling>
        <c:delete val="0"/>
        <c:axPos val="l"/>
        <c:majorGridlines>
          <c:spPr>
            <a:ln w="3240">
              <a:solidFill>
                <a:srgbClr val="C0C0C0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3032893"/>
        <c:crosses val="autoZero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33771106941838602"/>
          <c:y val="0.15564202334630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CAD9FDB-77A3-4762-AB3D-947855EAD2DC}" type="doc">
      <dgm:prSet loTypeId="urn:microsoft.com/office/officeart/2005/8/layout/hierarchy1" loCatId="hierarchy" qsTypeId="urn:microsoft.com/office/officeart/2005/8/quickstyle/simple1" qsCatId="simple" csTypeId="urn:microsoft.com/office/officeart/2005/8/colors/colorful4" csCatId="colorful" phldr="1"/>
      <dgm:spPr/>
      <dgm:t>
        <a:bodyPr/>
        <a:lstStyle/>
        <a:p>
          <a:endParaRPr lang="es-ES"/>
        </a:p>
      </dgm:t>
    </dgm:pt>
    <dgm:pt modelId="{30A67C56-5F7A-443B-B07D-88DC22306411}">
      <dgm:prSet phldrT="[Texto]"/>
      <dgm:spPr/>
      <dgm:t>
        <a:bodyPr/>
        <a:lstStyle/>
        <a:p>
          <a:r>
            <a:rPr lang="es-ES" b="1" i="0" strike="noStrike">
              <a:latin typeface="Arial"/>
              <a:cs typeface="Arial"/>
            </a:rPr>
            <a:t>POBLACIÓ DE 16 O MÉS ANYS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1.022.400 (+1,7%)</a:t>
          </a:r>
          <a:endParaRPr lang="es-ES"/>
        </a:p>
      </dgm:t>
    </dgm:pt>
    <dgm:pt modelId="{62DAF9DA-D19F-46F4-ADFD-AA07220026CC}" type="parTrans" cxnId="{CF2D0B1F-75A5-414D-8F4B-D1F9B776460B}">
      <dgm:prSet/>
      <dgm:spPr/>
      <dgm:t>
        <a:bodyPr/>
        <a:lstStyle/>
        <a:p>
          <a:endParaRPr lang="es-ES"/>
        </a:p>
      </dgm:t>
    </dgm:pt>
    <dgm:pt modelId="{34421636-70CD-4037-BE75-B8286C87E1CC}" type="sibTrans" cxnId="{CF2D0B1F-75A5-414D-8F4B-D1F9B776460B}">
      <dgm:prSet/>
      <dgm:spPr/>
      <dgm:t>
        <a:bodyPr/>
        <a:lstStyle/>
        <a:p>
          <a:endParaRPr lang="es-ES"/>
        </a:p>
      </dgm:t>
    </dgm:pt>
    <dgm:pt modelId="{66EE7278-6C9F-4D95-BADC-C74BD4F5E4AE}">
      <dgm:prSet phldrT="[Texto]"/>
      <dgm:spPr/>
      <dgm:t>
        <a:bodyPr/>
        <a:lstStyle/>
        <a:p>
          <a:r>
            <a:rPr lang="es-ES" b="1" i="0" strike="noStrike">
              <a:latin typeface="Arial"/>
              <a:cs typeface="Arial"/>
            </a:rPr>
            <a:t>POBLACIÓ ACTIVA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630.000 (-2,7%)</a:t>
          </a:r>
          <a:endParaRPr lang="es-ES"/>
        </a:p>
      </dgm:t>
    </dgm:pt>
    <dgm:pt modelId="{3626B5AD-DE5C-4137-97BB-659B05AB27E6}" type="parTrans" cxnId="{0ED0ACB9-4121-446E-9112-7BF3719B17B8}">
      <dgm:prSet/>
      <dgm:spPr/>
      <dgm:t>
        <a:bodyPr/>
        <a:lstStyle/>
        <a:p>
          <a:endParaRPr lang="es-ES"/>
        </a:p>
      </dgm:t>
    </dgm:pt>
    <dgm:pt modelId="{C867F255-C728-4361-8A32-79EF2A785D0F}" type="sibTrans" cxnId="{0ED0ACB9-4121-446E-9112-7BF3719B17B8}">
      <dgm:prSet/>
      <dgm:spPr/>
      <dgm:t>
        <a:bodyPr/>
        <a:lstStyle/>
        <a:p>
          <a:endParaRPr lang="es-ES"/>
        </a:p>
      </dgm:t>
    </dgm:pt>
    <dgm:pt modelId="{FEF0D10C-DC25-4C30-B7DF-01247803B12D}">
      <dgm:prSet phldrT="[Texto]"/>
      <dgm:spPr/>
      <dgm:t>
        <a:bodyPr/>
        <a:lstStyle/>
        <a:p>
          <a:r>
            <a:rPr lang="es-ES" b="1" i="0" strike="noStrike">
              <a:latin typeface="Arial"/>
              <a:cs typeface="Arial"/>
            </a:rPr>
            <a:t>POBLACIÓ NO ACTIVA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392.500 (+9,7%)</a:t>
          </a:r>
          <a:endParaRPr lang="es-ES"/>
        </a:p>
      </dgm:t>
    </dgm:pt>
    <dgm:pt modelId="{1EA3A326-F042-48F5-AC9F-BF92D8B4DDC6}" type="sibTrans" cxnId="{88BDFF7D-B080-438A-8C0C-1CAEA22E3284}">
      <dgm:prSet/>
      <dgm:spPr/>
      <dgm:t>
        <a:bodyPr/>
        <a:lstStyle/>
        <a:p>
          <a:endParaRPr lang="es-ES"/>
        </a:p>
      </dgm:t>
    </dgm:pt>
    <dgm:pt modelId="{3824D2DE-54B1-444A-8BDC-92171304BEDC}" type="parTrans" cxnId="{88BDFF7D-B080-438A-8C0C-1CAEA22E3284}">
      <dgm:prSet/>
      <dgm:spPr/>
      <dgm:t>
        <a:bodyPr/>
        <a:lstStyle/>
        <a:p>
          <a:endParaRPr lang="es-ES"/>
        </a:p>
      </dgm:t>
    </dgm:pt>
    <dgm:pt modelId="{9979764E-2168-4524-8FDA-AB7A1CA8734A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POBLACIÓ ATURADA </a:t>
          </a:r>
        </a:p>
        <a:p>
          <a:pPr rtl="0"/>
          <a:r>
            <a:rPr lang="es-ES" b="0" i="0" strike="noStrike">
              <a:latin typeface="Arial"/>
              <a:cs typeface="Arial"/>
            </a:rPr>
            <a:t>101.700</a:t>
          </a:r>
          <a:r>
            <a:rPr lang="es-ES" b="0" i="0" strike="noStrike" baseline="0">
              <a:latin typeface="Arial"/>
              <a:cs typeface="Arial"/>
            </a:rPr>
            <a:t> </a:t>
          </a:r>
          <a:r>
            <a:rPr lang="es-ES" b="0" i="0" strike="noStrike">
              <a:latin typeface="Arial"/>
              <a:cs typeface="Arial"/>
            </a:rPr>
            <a:t>(+33,8%)</a:t>
          </a:r>
          <a:endParaRPr lang="es-ES"/>
        </a:p>
      </dgm:t>
    </dgm:pt>
    <dgm:pt modelId="{A62685A7-81E8-40C5-8AF1-E1283C1A16CD}" type="parTrans" cxnId="{4B0A71E5-577C-411E-8FCC-4E16F894C3ED}">
      <dgm:prSet/>
      <dgm:spPr/>
      <dgm:t>
        <a:bodyPr/>
        <a:lstStyle/>
        <a:p>
          <a:endParaRPr lang="es-ES"/>
        </a:p>
      </dgm:t>
    </dgm:pt>
    <dgm:pt modelId="{E7DCB9FA-057A-4136-B5BE-9E2DD376E6F0}" type="sibTrans" cxnId="{4B0A71E5-577C-411E-8FCC-4E16F894C3ED}">
      <dgm:prSet/>
      <dgm:spPr/>
      <dgm:t>
        <a:bodyPr/>
        <a:lstStyle/>
        <a:p>
          <a:endParaRPr lang="es-ES"/>
        </a:p>
      </dgm:t>
    </dgm:pt>
    <dgm:pt modelId="{0E9567F6-B18C-410E-B1AC-7E4DE3C5EAD3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POBLACIÓ OCUPADA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528.200 (-7,5%)</a:t>
          </a:r>
        </a:p>
      </dgm:t>
    </dgm:pt>
    <dgm:pt modelId="{45ED4699-40E7-46B8-A891-1A830748D25C}" type="parTrans" cxnId="{6F1FB092-C4B0-4E59-9DAD-5856B2F84EA7}">
      <dgm:prSet/>
      <dgm:spPr/>
      <dgm:t>
        <a:bodyPr/>
        <a:lstStyle/>
        <a:p>
          <a:endParaRPr lang="es-ES"/>
        </a:p>
      </dgm:t>
    </dgm:pt>
    <dgm:pt modelId="{780A157A-2767-4461-80D1-43F236CFAF67}" type="sibTrans" cxnId="{6F1FB092-C4B0-4E59-9DAD-5856B2F84EA7}">
      <dgm:prSet/>
      <dgm:spPr/>
      <dgm:t>
        <a:bodyPr/>
        <a:lstStyle/>
        <a:p>
          <a:endParaRPr lang="es-ES"/>
        </a:p>
      </dgm:t>
    </dgm:pt>
    <dgm:pt modelId="{87C75AFB-31D4-487A-AE43-947BE8DCB968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ASSALARIATS</a:t>
          </a:r>
        </a:p>
        <a:p>
          <a:pPr rtl="0"/>
          <a:r>
            <a:rPr lang="es-ES" b="0" i="0" strike="noStrike">
              <a:latin typeface="Arial"/>
              <a:cs typeface="Arial"/>
            </a:rPr>
            <a:t>427.500 (-9,2%)</a:t>
          </a:r>
          <a:endParaRPr lang="es-ES"/>
        </a:p>
      </dgm:t>
    </dgm:pt>
    <dgm:pt modelId="{DF5AB915-5676-4262-AB66-F0AB6CCF3F3F}" type="parTrans" cxnId="{047B76CA-8AAF-47E2-AB4C-5732E33E0888}">
      <dgm:prSet/>
      <dgm:spPr/>
      <dgm:t>
        <a:bodyPr/>
        <a:lstStyle/>
        <a:p>
          <a:endParaRPr lang="es-ES"/>
        </a:p>
      </dgm:t>
    </dgm:pt>
    <dgm:pt modelId="{E989DB84-F09B-428E-B1D7-7D41FF84865A}" type="sibTrans" cxnId="{047B76CA-8AAF-47E2-AB4C-5732E33E0888}">
      <dgm:prSet/>
      <dgm:spPr/>
      <dgm:t>
        <a:bodyPr/>
        <a:lstStyle/>
        <a:p>
          <a:endParaRPr lang="es-ES"/>
        </a:p>
      </dgm:t>
    </dgm:pt>
    <dgm:pt modelId="{F67E7A30-5A85-4D00-B6E4-17B2EE4F878C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NO ASSALARIATS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100.700 (+0,4%)</a:t>
          </a:r>
        </a:p>
      </dgm:t>
    </dgm:pt>
    <dgm:pt modelId="{8E5034F9-74E3-4F94-81C2-22B9C13DF6D5}" type="parTrans" cxnId="{605D7D86-56AA-42A4-97D3-4C29C35E87FF}">
      <dgm:prSet/>
      <dgm:spPr/>
      <dgm:t>
        <a:bodyPr/>
        <a:lstStyle/>
        <a:p>
          <a:endParaRPr lang="es-ES"/>
        </a:p>
      </dgm:t>
    </dgm:pt>
    <dgm:pt modelId="{1840B178-68A6-4024-9889-5846F16A810E}" type="sibTrans" cxnId="{605D7D86-56AA-42A4-97D3-4C29C35E87FF}">
      <dgm:prSet/>
      <dgm:spPr/>
      <dgm:t>
        <a:bodyPr/>
        <a:lstStyle/>
        <a:p>
          <a:endParaRPr lang="es-ES"/>
        </a:p>
      </dgm:t>
    </dgm:pt>
    <dgm:pt modelId="{5DA65EDC-AE5D-409B-8264-7FE58B69ED91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SECTOR PÚBLIC</a:t>
          </a:r>
        </a:p>
        <a:p>
          <a:pPr rtl="0"/>
          <a:r>
            <a:rPr lang="es-ES" b="0" i="0" strike="noStrike">
              <a:latin typeface="Arial"/>
              <a:cs typeface="Arial"/>
            </a:rPr>
            <a:t>81.000 (+6,7%)</a:t>
          </a:r>
          <a:endParaRPr lang="es-ES"/>
        </a:p>
      </dgm:t>
    </dgm:pt>
    <dgm:pt modelId="{BF016250-16B8-4D19-B900-8D04C54A5CEC}" type="parTrans" cxnId="{DB97EC2B-086F-438C-9E15-8D62DCEEFD38}">
      <dgm:prSet/>
      <dgm:spPr/>
      <dgm:t>
        <a:bodyPr/>
        <a:lstStyle/>
        <a:p>
          <a:endParaRPr lang="es-ES"/>
        </a:p>
      </dgm:t>
    </dgm:pt>
    <dgm:pt modelId="{E4FF2C1A-2F23-4616-9162-906FF1E2273D}" type="sibTrans" cxnId="{DB97EC2B-086F-438C-9E15-8D62DCEEFD38}">
      <dgm:prSet/>
      <dgm:spPr/>
      <dgm:t>
        <a:bodyPr/>
        <a:lstStyle/>
        <a:p>
          <a:endParaRPr lang="es-ES"/>
        </a:p>
      </dgm:t>
    </dgm:pt>
    <dgm:pt modelId="{7D97B8FB-1093-417E-B98E-4FF83692DCDB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SECTOR PRIVAT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346.500 (-12,3%)</a:t>
          </a:r>
          <a:endParaRPr lang="es-ES" b="0" i="0" strike="noStrike">
            <a:latin typeface="Arial"/>
            <a:cs typeface="Arial"/>
          </a:endParaRPr>
        </a:p>
      </dgm:t>
    </dgm:pt>
    <dgm:pt modelId="{25B8AC32-CE4B-4818-81C2-F8EE4BE0F35C}" type="parTrans" cxnId="{EFB83546-591C-4C26-A59B-8A788DF6ABC9}">
      <dgm:prSet/>
      <dgm:spPr/>
      <dgm:t>
        <a:bodyPr/>
        <a:lstStyle/>
        <a:p>
          <a:endParaRPr lang="es-ES"/>
        </a:p>
      </dgm:t>
    </dgm:pt>
    <dgm:pt modelId="{0EFCF4A3-F790-4908-A552-A8E7ED4C4155}" type="sibTrans" cxnId="{EFB83546-591C-4C26-A59B-8A788DF6ABC9}">
      <dgm:prSet/>
      <dgm:spPr/>
      <dgm:t>
        <a:bodyPr/>
        <a:lstStyle/>
        <a:p>
          <a:endParaRPr lang="es-ES"/>
        </a:p>
      </dgm:t>
    </dgm:pt>
    <dgm:pt modelId="{442A9A04-AA68-4760-B984-5CD2CCDD3FB0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INDEFINIT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56.500 (+7,0%)</a:t>
          </a:r>
          <a:endParaRPr lang="es-ES"/>
        </a:p>
      </dgm:t>
    </dgm:pt>
    <dgm:pt modelId="{2EC52DAE-14CF-43D1-BE28-D86748D8C3C2}" type="parTrans" cxnId="{AD6B1D63-884B-4555-8E78-9DDF08B784A5}">
      <dgm:prSet/>
      <dgm:spPr/>
      <dgm:t>
        <a:bodyPr/>
        <a:lstStyle/>
        <a:p>
          <a:endParaRPr lang="es-ES"/>
        </a:p>
      </dgm:t>
    </dgm:pt>
    <dgm:pt modelId="{EF2CDA06-982C-4C67-A64A-0D1B72162346}" type="sibTrans" cxnId="{AD6B1D63-884B-4555-8E78-9DDF08B784A5}">
      <dgm:prSet/>
      <dgm:spPr/>
      <dgm:t>
        <a:bodyPr/>
        <a:lstStyle/>
        <a:p>
          <a:endParaRPr lang="es-ES"/>
        </a:p>
      </dgm:t>
    </dgm:pt>
    <dgm:pt modelId="{A08C06D5-E9C9-4B0E-9A17-77E332695623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TEMPORAL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24.500 (+6,1%)</a:t>
          </a:r>
          <a:endParaRPr lang="es-ES" b="1" i="0" strike="noStrike">
            <a:latin typeface="Arial"/>
            <a:cs typeface="Arial"/>
          </a:endParaRPr>
        </a:p>
      </dgm:t>
    </dgm:pt>
    <dgm:pt modelId="{4E94AE6A-C724-44DF-A727-B8B427809B9F}" type="parTrans" cxnId="{73A058C3-5E91-4022-8151-1BC839D915DD}">
      <dgm:prSet/>
      <dgm:spPr/>
      <dgm:t>
        <a:bodyPr/>
        <a:lstStyle/>
        <a:p>
          <a:endParaRPr lang="es-ES"/>
        </a:p>
      </dgm:t>
    </dgm:pt>
    <dgm:pt modelId="{3ED316A8-1F12-474E-B674-93EAE2273B4B}" type="sibTrans" cxnId="{73A058C3-5E91-4022-8151-1BC839D915DD}">
      <dgm:prSet/>
      <dgm:spPr/>
      <dgm:t>
        <a:bodyPr/>
        <a:lstStyle/>
        <a:p>
          <a:endParaRPr lang="es-ES"/>
        </a:p>
      </dgm:t>
    </dgm:pt>
    <dgm:pt modelId="{04F94E8F-24D9-4FA2-8801-555F799C55A8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INDEFINIT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274.300 (-5,7%)</a:t>
          </a:r>
          <a:endParaRPr lang="es-ES" b="1" i="0" strike="noStrike">
            <a:latin typeface="Arial"/>
            <a:cs typeface="Arial"/>
          </a:endParaRPr>
        </a:p>
      </dgm:t>
    </dgm:pt>
    <dgm:pt modelId="{3C72C5F8-65E5-40BC-9890-5CFE034CCFA9}" type="parTrans" cxnId="{48C36455-5271-47BF-A44D-EDB86FAFEB0A}">
      <dgm:prSet/>
      <dgm:spPr/>
      <dgm:t>
        <a:bodyPr/>
        <a:lstStyle/>
        <a:p>
          <a:endParaRPr lang="es-ES"/>
        </a:p>
      </dgm:t>
    </dgm:pt>
    <dgm:pt modelId="{648E6383-8401-423D-8E68-B6016DD9FAC0}" type="sibTrans" cxnId="{48C36455-5271-47BF-A44D-EDB86FAFEB0A}">
      <dgm:prSet/>
      <dgm:spPr/>
      <dgm:t>
        <a:bodyPr/>
        <a:lstStyle/>
        <a:p>
          <a:endParaRPr lang="es-ES"/>
        </a:p>
      </dgm:t>
    </dgm:pt>
    <dgm:pt modelId="{06147520-A8AA-4D93-BC86-9F64E16CFC72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TEMPORAL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72.200</a:t>
          </a:r>
          <a:r>
            <a:rPr lang="es-ES" b="0" i="0" strike="noStrike" baseline="0">
              <a:latin typeface="Arial"/>
              <a:ea typeface="+mn-ea"/>
              <a:cs typeface="Arial"/>
            </a:rPr>
            <a:t> </a:t>
          </a:r>
          <a:r>
            <a:rPr lang="es-ES" b="0" i="0" strike="noStrike">
              <a:latin typeface="Arial"/>
              <a:ea typeface="+mn-ea"/>
              <a:cs typeface="Arial"/>
            </a:rPr>
            <a:t>(</a:t>
          </a:r>
          <a:r>
            <a:rPr lang="ca-ES"/>
            <a:t>–30</a:t>
          </a:r>
          <a:r>
            <a:rPr lang="es-ES" b="0" i="0" strike="noStrike">
              <a:latin typeface="Arial"/>
              <a:ea typeface="+mn-ea"/>
              <a:cs typeface="Arial"/>
            </a:rPr>
            <a:t>,6%)</a:t>
          </a:r>
          <a:endParaRPr lang="es-ES" b="1" i="0" strike="noStrike">
            <a:latin typeface="Arial"/>
            <a:cs typeface="Arial"/>
          </a:endParaRPr>
        </a:p>
      </dgm:t>
    </dgm:pt>
    <dgm:pt modelId="{11142668-1BC6-469B-9CE0-5ACCB4821202}" type="parTrans" cxnId="{70A0208C-3D6B-4FF5-A7F7-CB58B2B61CCE}">
      <dgm:prSet/>
      <dgm:spPr/>
      <dgm:t>
        <a:bodyPr/>
        <a:lstStyle/>
        <a:p>
          <a:endParaRPr lang="es-ES"/>
        </a:p>
      </dgm:t>
    </dgm:pt>
    <dgm:pt modelId="{4F371997-0DC9-40EE-ADC0-126381947602}" type="sibTrans" cxnId="{70A0208C-3D6B-4FF5-A7F7-CB58B2B61CCE}">
      <dgm:prSet/>
      <dgm:spPr/>
      <dgm:t>
        <a:bodyPr/>
        <a:lstStyle/>
        <a:p>
          <a:endParaRPr lang="es-ES"/>
        </a:p>
      </dgm:t>
    </dgm:pt>
    <dgm:pt modelId="{9CC499B7-AD6B-4C3E-AEC0-F360365453C8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PERMANENT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223.700 (-4,6%)</a:t>
          </a:r>
          <a:endParaRPr lang="es-ES" b="0" i="0" strike="noStrike">
            <a:latin typeface="Arial"/>
            <a:cs typeface="Arial"/>
          </a:endParaRPr>
        </a:p>
      </dgm:t>
    </dgm:pt>
    <dgm:pt modelId="{748EA30B-675F-46AD-A8D7-0F28C29C531C}" type="parTrans" cxnId="{0EEC65FA-BA6A-4E4A-A7D0-2F9C4C7D2891}">
      <dgm:prSet/>
      <dgm:spPr/>
      <dgm:t>
        <a:bodyPr/>
        <a:lstStyle/>
        <a:p>
          <a:endParaRPr lang="es-ES"/>
        </a:p>
      </dgm:t>
    </dgm:pt>
    <dgm:pt modelId="{B3D59BF9-FC09-448C-A96F-B100762F19C4}" type="sibTrans" cxnId="{0EEC65FA-BA6A-4E4A-A7D0-2F9C4C7D2891}">
      <dgm:prSet/>
      <dgm:spPr/>
      <dgm:t>
        <a:bodyPr/>
        <a:lstStyle/>
        <a:p>
          <a:endParaRPr lang="es-ES"/>
        </a:p>
      </dgm:t>
    </dgm:pt>
    <dgm:pt modelId="{9A630DFE-3382-4746-B5E0-45566F8B4925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DISCONTINU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50.500 (-10,2%)</a:t>
          </a:r>
          <a:endParaRPr lang="es-ES" b="0" i="0" strike="noStrike">
            <a:latin typeface="Arial"/>
            <a:cs typeface="Arial"/>
          </a:endParaRPr>
        </a:p>
      </dgm:t>
    </dgm:pt>
    <dgm:pt modelId="{D5F94666-3CB0-46B5-851F-49DC3A742A35}" type="parTrans" cxnId="{F0C329D7-EBFA-40FD-8AD4-8997AE921978}">
      <dgm:prSet/>
      <dgm:spPr/>
      <dgm:t>
        <a:bodyPr/>
        <a:lstStyle/>
        <a:p>
          <a:endParaRPr lang="es-ES"/>
        </a:p>
      </dgm:t>
    </dgm:pt>
    <dgm:pt modelId="{0087447B-ECF8-450F-A483-97AC0B39E817}" type="sibTrans" cxnId="{F0C329D7-EBFA-40FD-8AD4-8997AE921978}">
      <dgm:prSet/>
      <dgm:spPr/>
      <dgm:t>
        <a:bodyPr/>
        <a:lstStyle/>
        <a:p>
          <a:endParaRPr lang="es-ES"/>
        </a:p>
      </dgm:t>
    </dgm:pt>
    <dgm:pt modelId="{4E46580C-D305-4DE1-988B-3DEE5FBFD894}" type="pres">
      <dgm:prSet presAssocID="{ECAD9FDB-77A3-4762-AB3D-947855EAD2DC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C800495D-545D-41F7-A537-5B828B40CEB3}" type="pres">
      <dgm:prSet presAssocID="{30A67C56-5F7A-443B-B07D-88DC22306411}" presName="hierRoot1" presStyleCnt="0"/>
      <dgm:spPr/>
    </dgm:pt>
    <dgm:pt modelId="{D645421F-1555-4736-BF84-1102EB247E3B}" type="pres">
      <dgm:prSet presAssocID="{30A67C56-5F7A-443B-B07D-88DC22306411}" presName="composite" presStyleCnt="0"/>
      <dgm:spPr/>
    </dgm:pt>
    <dgm:pt modelId="{A537CFB2-575F-405D-B168-E0A40CB2DDBA}" type="pres">
      <dgm:prSet presAssocID="{30A67C56-5F7A-443B-B07D-88DC22306411}" presName="background" presStyleLbl="node0" presStyleIdx="0" presStyleCnt="1"/>
      <dgm:spPr/>
    </dgm:pt>
    <dgm:pt modelId="{84B247C1-5799-47FC-BBC8-033B4A1B521C}" type="pres">
      <dgm:prSet presAssocID="{30A67C56-5F7A-443B-B07D-88DC22306411}" presName="text" presStyleLbl="fgAcc0" presStyleIdx="0" presStyleCnt="1">
        <dgm:presLayoutVars>
          <dgm:chPref val="3"/>
        </dgm:presLayoutVars>
      </dgm:prSet>
      <dgm:spPr/>
    </dgm:pt>
    <dgm:pt modelId="{0413C0DA-AEC8-408A-ADA7-5088695BDFAC}" type="pres">
      <dgm:prSet presAssocID="{30A67C56-5F7A-443B-B07D-88DC22306411}" presName="hierChild2" presStyleCnt="0"/>
      <dgm:spPr/>
    </dgm:pt>
    <dgm:pt modelId="{B0571A58-D7E9-4611-A823-E38A70228462}" type="pres">
      <dgm:prSet presAssocID="{3626B5AD-DE5C-4137-97BB-659B05AB27E6}" presName="Name10" presStyleLbl="parChTrans1D2" presStyleIdx="0" presStyleCnt="2"/>
      <dgm:spPr/>
    </dgm:pt>
    <dgm:pt modelId="{FB33C070-0038-4B80-90CC-1AA3E9B9F535}" type="pres">
      <dgm:prSet presAssocID="{66EE7278-6C9F-4D95-BADC-C74BD4F5E4AE}" presName="hierRoot2" presStyleCnt="0"/>
      <dgm:spPr/>
    </dgm:pt>
    <dgm:pt modelId="{FF9B49AD-7B39-4DAD-8717-1423C9D05159}" type="pres">
      <dgm:prSet presAssocID="{66EE7278-6C9F-4D95-BADC-C74BD4F5E4AE}" presName="composite2" presStyleCnt="0"/>
      <dgm:spPr/>
    </dgm:pt>
    <dgm:pt modelId="{5C7C6C5A-E526-4FDF-AE70-F1AE950E2738}" type="pres">
      <dgm:prSet presAssocID="{66EE7278-6C9F-4D95-BADC-C74BD4F5E4AE}" presName="background2" presStyleLbl="node2" presStyleIdx="0" presStyleCnt="2"/>
      <dgm:spPr/>
    </dgm:pt>
    <dgm:pt modelId="{0BB03EC0-76E3-443D-9029-08DF82891332}" type="pres">
      <dgm:prSet presAssocID="{66EE7278-6C9F-4D95-BADC-C74BD4F5E4AE}" presName="text2" presStyleLbl="fgAcc2" presStyleIdx="0" presStyleCnt="2">
        <dgm:presLayoutVars>
          <dgm:chPref val="3"/>
        </dgm:presLayoutVars>
      </dgm:prSet>
      <dgm:spPr/>
    </dgm:pt>
    <dgm:pt modelId="{857CD802-59C8-4A27-8A41-EC4F35F206E8}" type="pres">
      <dgm:prSet presAssocID="{66EE7278-6C9F-4D95-BADC-C74BD4F5E4AE}" presName="hierChild3" presStyleCnt="0"/>
      <dgm:spPr/>
    </dgm:pt>
    <dgm:pt modelId="{36CC0D02-F77B-4E51-B6C2-F48565A9C03A}" type="pres">
      <dgm:prSet presAssocID="{A62685A7-81E8-40C5-8AF1-E1283C1A16CD}" presName="Name17" presStyleLbl="parChTrans1D3" presStyleIdx="0" presStyleCnt="2"/>
      <dgm:spPr/>
    </dgm:pt>
    <dgm:pt modelId="{71BA1352-3558-4409-84D4-9D800996BD05}" type="pres">
      <dgm:prSet presAssocID="{9979764E-2168-4524-8FDA-AB7A1CA8734A}" presName="hierRoot3" presStyleCnt="0"/>
      <dgm:spPr/>
    </dgm:pt>
    <dgm:pt modelId="{2069785F-03C1-4BE4-9436-AD0C1F1F1FBB}" type="pres">
      <dgm:prSet presAssocID="{9979764E-2168-4524-8FDA-AB7A1CA8734A}" presName="composite3" presStyleCnt="0"/>
      <dgm:spPr/>
    </dgm:pt>
    <dgm:pt modelId="{42F3D707-BB07-4769-B0B8-7E1566BEC212}" type="pres">
      <dgm:prSet presAssocID="{9979764E-2168-4524-8FDA-AB7A1CA8734A}" presName="background3" presStyleLbl="node3" presStyleIdx="0" presStyleCnt="2"/>
      <dgm:spPr/>
    </dgm:pt>
    <dgm:pt modelId="{6EB5302E-D8E0-4C7B-AA44-6638BA5A1EDD}" type="pres">
      <dgm:prSet presAssocID="{9979764E-2168-4524-8FDA-AB7A1CA8734A}" presName="text3" presStyleLbl="fgAcc3" presStyleIdx="0" presStyleCnt="2">
        <dgm:presLayoutVars>
          <dgm:chPref val="3"/>
        </dgm:presLayoutVars>
      </dgm:prSet>
      <dgm:spPr/>
    </dgm:pt>
    <dgm:pt modelId="{9BF28F6F-BC94-427C-8ADD-731AF0D74A57}" type="pres">
      <dgm:prSet presAssocID="{9979764E-2168-4524-8FDA-AB7A1CA8734A}" presName="hierChild4" presStyleCnt="0"/>
      <dgm:spPr/>
    </dgm:pt>
    <dgm:pt modelId="{8161A149-9B4F-4C9E-AFF7-3AF4885A7E32}" type="pres">
      <dgm:prSet presAssocID="{45ED4699-40E7-46B8-A891-1A830748D25C}" presName="Name17" presStyleLbl="parChTrans1D3" presStyleIdx="1" presStyleCnt="2"/>
      <dgm:spPr/>
    </dgm:pt>
    <dgm:pt modelId="{C94D8AB2-B4A9-4B51-888C-EEBC00490B00}" type="pres">
      <dgm:prSet presAssocID="{0E9567F6-B18C-410E-B1AC-7E4DE3C5EAD3}" presName="hierRoot3" presStyleCnt="0"/>
      <dgm:spPr/>
    </dgm:pt>
    <dgm:pt modelId="{C90CB1DE-A6D3-40E3-ABD1-06D4B1A5BB83}" type="pres">
      <dgm:prSet presAssocID="{0E9567F6-B18C-410E-B1AC-7E4DE3C5EAD3}" presName="composite3" presStyleCnt="0"/>
      <dgm:spPr/>
    </dgm:pt>
    <dgm:pt modelId="{E3E90660-ACE5-43EC-82C0-B94B39E07260}" type="pres">
      <dgm:prSet presAssocID="{0E9567F6-B18C-410E-B1AC-7E4DE3C5EAD3}" presName="background3" presStyleLbl="node3" presStyleIdx="1" presStyleCnt="2"/>
      <dgm:spPr/>
    </dgm:pt>
    <dgm:pt modelId="{578291A1-5BBE-487E-A2B9-5966F3E1BABE}" type="pres">
      <dgm:prSet presAssocID="{0E9567F6-B18C-410E-B1AC-7E4DE3C5EAD3}" presName="text3" presStyleLbl="fgAcc3" presStyleIdx="1" presStyleCnt="2">
        <dgm:presLayoutVars>
          <dgm:chPref val="3"/>
        </dgm:presLayoutVars>
      </dgm:prSet>
      <dgm:spPr/>
    </dgm:pt>
    <dgm:pt modelId="{80AF0028-A88C-4EB7-910A-0398786EA917}" type="pres">
      <dgm:prSet presAssocID="{0E9567F6-B18C-410E-B1AC-7E4DE3C5EAD3}" presName="hierChild4" presStyleCnt="0"/>
      <dgm:spPr/>
    </dgm:pt>
    <dgm:pt modelId="{202D3196-153E-4269-8EE6-4D5C8507AB9F}" type="pres">
      <dgm:prSet presAssocID="{DF5AB915-5676-4262-AB66-F0AB6CCF3F3F}" presName="Name23" presStyleLbl="parChTrans1D4" presStyleIdx="0" presStyleCnt="10"/>
      <dgm:spPr/>
    </dgm:pt>
    <dgm:pt modelId="{4F5A6D93-4D24-4B87-BD4C-79AC1F5D6729}" type="pres">
      <dgm:prSet presAssocID="{87C75AFB-31D4-487A-AE43-947BE8DCB968}" presName="hierRoot4" presStyleCnt="0"/>
      <dgm:spPr/>
    </dgm:pt>
    <dgm:pt modelId="{2271170F-F5DC-46D8-9253-F6A6836CA436}" type="pres">
      <dgm:prSet presAssocID="{87C75AFB-31D4-487A-AE43-947BE8DCB968}" presName="composite4" presStyleCnt="0"/>
      <dgm:spPr/>
    </dgm:pt>
    <dgm:pt modelId="{04629E31-247E-4820-9DDD-62CACA7B7419}" type="pres">
      <dgm:prSet presAssocID="{87C75AFB-31D4-487A-AE43-947BE8DCB968}" presName="background4" presStyleLbl="node4" presStyleIdx="0" presStyleCnt="10"/>
      <dgm:spPr/>
    </dgm:pt>
    <dgm:pt modelId="{AC6D0E08-3EB1-43DC-A40C-7E9BF1F68276}" type="pres">
      <dgm:prSet presAssocID="{87C75AFB-31D4-487A-AE43-947BE8DCB968}" presName="text4" presStyleLbl="fgAcc4" presStyleIdx="0" presStyleCnt="10">
        <dgm:presLayoutVars>
          <dgm:chPref val="3"/>
        </dgm:presLayoutVars>
      </dgm:prSet>
      <dgm:spPr/>
    </dgm:pt>
    <dgm:pt modelId="{BFFC676B-51B0-4C00-BDE5-18BB48FA0858}" type="pres">
      <dgm:prSet presAssocID="{87C75AFB-31D4-487A-AE43-947BE8DCB968}" presName="hierChild5" presStyleCnt="0"/>
      <dgm:spPr/>
    </dgm:pt>
    <dgm:pt modelId="{1B01D2F2-12DE-4A25-BAE6-E75A193311D5}" type="pres">
      <dgm:prSet presAssocID="{BF016250-16B8-4D19-B900-8D04C54A5CEC}" presName="Name23" presStyleLbl="parChTrans1D4" presStyleIdx="1" presStyleCnt="10"/>
      <dgm:spPr/>
    </dgm:pt>
    <dgm:pt modelId="{998DC045-009D-4391-BAA2-55EBF0B7E990}" type="pres">
      <dgm:prSet presAssocID="{5DA65EDC-AE5D-409B-8264-7FE58B69ED91}" presName="hierRoot4" presStyleCnt="0"/>
      <dgm:spPr/>
    </dgm:pt>
    <dgm:pt modelId="{6D0D1213-E6C7-431E-BA12-941A0922DE1E}" type="pres">
      <dgm:prSet presAssocID="{5DA65EDC-AE5D-409B-8264-7FE58B69ED91}" presName="composite4" presStyleCnt="0"/>
      <dgm:spPr/>
    </dgm:pt>
    <dgm:pt modelId="{A70FC82A-D5C2-4194-A44B-FBD7765BDCB2}" type="pres">
      <dgm:prSet presAssocID="{5DA65EDC-AE5D-409B-8264-7FE58B69ED91}" presName="background4" presStyleLbl="node4" presStyleIdx="1" presStyleCnt="10"/>
      <dgm:spPr/>
    </dgm:pt>
    <dgm:pt modelId="{7F6E47B5-B56F-47CD-B8A5-A5D76EFEDED5}" type="pres">
      <dgm:prSet presAssocID="{5DA65EDC-AE5D-409B-8264-7FE58B69ED91}" presName="text4" presStyleLbl="fgAcc4" presStyleIdx="1" presStyleCnt="10">
        <dgm:presLayoutVars>
          <dgm:chPref val="3"/>
        </dgm:presLayoutVars>
      </dgm:prSet>
      <dgm:spPr/>
    </dgm:pt>
    <dgm:pt modelId="{AC48EC18-C536-480E-9025-3211C62B5B52}" type="pres">
      <dgm:prSet presAssocID="{5DA65EDC-AE5D-409B-8264-7FE58B69ED91}" presName="hierChild5" presStyleCnt="0"/>
      <dgm:spPr/>
    </dgm:pt>
    <dgm:pt modelId="{93A54D1E-9FEB-4BB7-89C9-D51DD9753821}" type="pres">
      <dgm:prSet presAssocID="{2EC52DAE-14CF-43D1-BE28-D86748D8C3C2}" presName="Name23" presStyleLbl="parChTrans1D4" presStyleIdx="2" presStyleCnt="10"/>
      <dgm:spPr/>
    </dgm:pt>
    <dgm:pt modelId="{78868DCA-1E37-4763-9E01-38B197B2096F}" type="pres">
      <dgm:prSet presAssocID="{442A9A04-AA68-4760-B984-5CD2CCDD3FB0}" presName="hierRoot4" presStyleCnt="0"/>
      <dgm:spPr/>
    </dgm:pt>
    <dgm:pt modelId="{45A8C2EB-6321-4D77-A812-5C36605DAB5B}" type="pres">
      <dgm:prSet presAssocID="{442A9A04-AA68-4760-B984-5CD2CCDD3FB0}" presName="composite4" presStyleCnt="0"/>
      <dgm:spPr/>
    </dgm:pt>
    <dgm:pt modelId="{92259E17-2FDE-4593-A0F8-4A760965A2C2}" type="pres">
      <dgm:prSet presAssocID="{442A9A04-AA68-4760-B984-5CD2CCDD3FB0}" presName="background4" presStyleLbl="node4" presStyleIdx="2" presStyleCnt="10"/>
      <dgm:spPr/>
    </dgm:pt>
    <dgm:pt modelId="{1EFC20C8-2D5C-428A-80AA-F2E2A2BA82B6}" type="pres">
      <dgm:prSet presAssocID="{442A9A04-AA68-4760-B984-5CD2CCDD3FB0}" presName="text4" presStyleLbl="fgAcc4" presStyleIdx="2" presStyleCnt="10">
        <dgm:presLayoutVars>
          <dgm:chPref val="3"/>
        </dgm:presLayoutVars>
      </dgm:prSet>
      <dgm:spPr/>
    </dgm:pt>
    <dgm:pt modelId="{409B03FF-02BC-4545-A3FE-4FC6F5F0FA05}" type="pres">
      <dgm:prSet presAssocID="{442A9A04-AA68-4760-B984-5CD2CCDD3FB0}" presName="hierChild5" presStyleCnt="0"/>
      <dgm:spPr/>
    </dgm:pt>
    <dgm:pt modelId="{4AF2E6D2-8F4D-4258-B428-175D4B8036AD}" type="pres">
      <dgm:prSet presAssocID="{4E94AE6A-C724-44DF-A727-B8B427809B9F}" presName="Name23" presStyleLbl="parChTrans1D4" presStyleIdx="3" presStyleCnt="10"/>
      <dgm:spPr/>
    </dgm:pt>
    <dgm:pt modelId="{08141DF1-1FF6-4704-AF67-77FFBC0AA828}" type="pres">
      <dgm:prSet presAssocID="{A08C06D5-E9C9-4B0E-9A17-77E332695623}" presName="hierRoot4" presStyleCnt="0"/>
      <dgm:spPr/>
    </dgm:pt>
    <dgm:pt modelId="{A1CB9FD1-4597-4EEE-BCA5-E24EB52A898A}" type="pres">
      <dgm:prSet presAssocID="{A08C06D5-E9C9-4B0E-9A17-77E332695623}" presName="composite4" presStyleCnt="0"/>
      <dgm:spPr/>
    </dgm:pt>
    <dgm:pt modelId="{196C4BE9-03D6-4432-BFAA-105873E1ECF0}" type="pres">
      <dgm:prSet presAssocID="{A08C06D5-E9C9-4B0E-9A17-77E332695623}" presName="background4" presStyleLbl="node4" presStyleIdx="3" presStyleCnt="10"/>
      <dgm:spPr/>
    </dgm:pt>
    <dgm:pt modelId="{08CB05AC-02E8-4DE5-B264-648BC5335ED6}" type="pres">
      <dgm:prSet presAssocID="{A08C06D5-E9C9-4B0E-9A17-77E332695623}" presName="text4" presStyleLbl="fgAcc4" presStyleIdx="3" presStyleCnt="10">
        <dgm:presLayoutVars>
          <dgm:chPref val="3"/>
        </dgm:presLayoutVars>
      </dgm:prSet>
      <dgm:spPr/>
    </dgm:pt>
    <dgm:pt modelId="{B6386522-9ADC-419F-B0D0-11498FC378DE}" type="pres">
      <dgm:prSet presAssocID="{A08C06D5-E9C9-4B0E-9A17-77E332695623}" presName="hierChild5" presStyleCnt="0"/>
      <dgm:spPr/>
    </dgm:pt>
    <dgm:pt modelId="{9ED9CA2F-993A-48BE-BFD2-A281E63F8CA1}" type="pres">
      <dgm:prSet presAssocID="{25B8AC32-CE4B-4818-81C2-F8EE4BE0F35C}" presName="Name23" presStyleLbl="parChTrans1D4" presStyleIdx="4" presStyleCnt="10"/>
      <dgm:spPr/>
    </dgm:pt>
    <dgm:pt modelId="{7CBFEA64-9290-46F0-9829-B77CE8C2A7EF}" type="pres">
      <dgm:prSet presAssocID="{7D97B8FB-1093-417E-B98E-4FF83692DCDB}" presName="hierRoot4" presStyleCnt="0"/>
      <dgm:spPr/>
    </dgm:pt>
    <dgm:pt modelId="{8955EA59-4ACA-4AE8-BE6D-AF63123E5D03}" type="pres">
      <dgm:prSet presAssocID="{7D97B8FB-1093-417E-B98E-4FF83692DCDB}" presName="composite4" presStyleCnt="0"/>
      <dgm:spPr/>
    </dgm:pt>
    <dgm:pt modelId="{23947006-6C18-42F6-B00F-E97A95D9B910}" type="pres">
      <dgm:prSet presAssocID="{7D97B8FB-1093-417E-B98E-4FF83692DCDB}" presName="background4" presStyleLbl="node4" presStyleIdx="4" presStyleCnt="10"/>
      <dgm:spPr/>
    </dgm:pt>
    <dgm:pt modelId="{3C6DB900-34DB-4F5D-B8E8-8B32FEEF8D20}" type="pres">
      <dgm:prSet presAssocID="{7D97B8FB-1093-417E-B98E-4FF83692DCDB}" presName="text4" presStyleLbl="fgAcc4" presStyleIdx="4" presStyleCnt="10">
        <dgm:presLayoutVars>
          <dgm:chPref val="3"/>
        </dgm:presLayoutVars>
      </dgm:prSet>
      <dgm:spPr/>
    </dgm:pt>
    <dgm:pt modelId="{AA24460E-B047-48BB-94E4-2EEE634B5F74}" type="pres">
      <dgm:prSet presAssocID="{7D97B8FB-1093-417E-B98E-4FF83692DCDB}" presName="hierChild5" presStyleCnt="0"/>
      <dgm:spPr/>
    </dgm:pt>
    <dgm:pt modelId="{841A042C-9D74-4C0F-A5B6-4B4AA1B9ECFE}" type="pres">
      <dgm:prSet presAssocID="{3C72C5F8-65E5-40BC-9890-5CFE034CCFA9}" presName="Name23" presStyleLbl="parChTrans1D4" presStyleIdx="5" presStyleCnt="10"/>
      <dgm:spPr/>
    </dgm:pt>
    <dgm:pt modelId="{FAAC867F-8F60-4A04-8D3C-C70B6B9AA0EF}" type="pres">
      <dgm:prSet presAssocID="{04F94E8F-24D9-4FA2-8801-555F799C55A8}" presName="hierRoot4" presStyleCnt="0"/>
      <dgm:spPr/>
    </dgm:pt>
    <dgm:pt modelId="{1C0DFC5A-9A48-4A48-9952-6BDF7BCA4711}" type="pres">
      <dgm:prSet presAssocID="{04F94E8F-24D9-4FA2-8801-555F799C55A8}" presName="composite4" presStyleCnt="0"/>
      <dgm:spPr/>
    </dgm:pt>
    <dgm:pt modelId="{B15782BA-8B2C-4710-B782-E4A2C838D1A7}" type="pres">
      <dgm:prSet presAssocID="{04F94E8F-24D9-4FA2-8801-555F799C55A8}" presName="background4" presStyleLbl="node4" presStyleIdx="5" presStyleCnt="10"/>
      <dgm:spPr/>
    </dgm:pt>
    <dgm:pt modelId="{26F0F5FC-E6CF-46B4-B890-B29FC8DAE16F}" type="pres">
      <dgm:prSet presAssocID="{04F94E8F-24D9-4FA2-8801-555F799C55A8}" presName="text4" presStyleLbl="fgAcc4" presStyleIdx="5" presStyleCnt="10">
        <dgm:presLayoutVars>
          <dgm:chPref val="3"/>
        </dgm:presLayoutVars>
      </dgm:prSet>
      <dgm:spPr/>
    </dgm:pt>
    <dgm:pt modelId="{BD494B7D-EA9F-4D47-962F-73626594B5F5}" type="pres">
      <dgm:prSet presAssocID="{04F94E8F-24D9-4FA2-8801-555F799C55A8}" presName="hierChild5" presStyleCnt="0"/>
      <dgm:spPr/>
    </dgm:pt>
    <dgm:pt modelId="{A4AC69DB-763E-4B72-9E78-37762F0A2FBB}" type="pres">
      <dgm:prSet presAssocID="{748EA30B-675F-46AD-A8D7-0F28C29C531C}" presName="Name23" presStyleLbl="parChTrans1D4" presStyleIdx="6" presStyleCnt="10"/>
      <dgm:spPr/>
    </dgm:pt>
    <dgm:pt modelId="{B31D7E1D-93B5-44EE-A32D-986D64BAAD21}" type="pres">
      <dgm:prSet presAssocID="{9CC499B7-AD6B-4C3E-AEC0-F360365453C8}" presName="hierRoot4" presStyleCnt="0"/>
      <dgm:spPr/>
    </dgm:pt>
    <dgm:pt modelId="{26F968C9-8FE7-4385-853D-C0EC442BAB2F}" type="pres">
      <dgm:prSet presAssocID="{9CC499B7-AD6B-4C3E-AEC0-F360365453C8}" presName="composite4" presStyleCnt="0"/>
      <dgm:spPr/>
    </dgm:pt>
    <dgm:pt modelId="{E971A1C7-211C-4DD1-A97D-AB5B3E1B74C8}" type="pres">
      <dgm:prSet presAssocID="{9CC499B7-AD6B-4C3E-AEC0-F360365453C8}" presName="background4" presStyleLbl="node4" presStyleIdx="6" presStyleCnt="10"/>
      <dgm:spPr/>
    </dgm:pt>
    <dgm:pt modelId="{A29810DE-8B95-4F6D-AE63-ADD70D95DE4B}" type="pres">
      <dgm:prSet presAssocID="{9CC499B7-AD6B-4C3E-AEC0-F360365453C8}" presName="text4" presStyleLbl="fgAcc4" presStyleIdx="6" presStyleCnt="10">
        <dgm:presLayoutVars>
          <dgm:chPref val="3"/>
        </dgm:presLayoutVars>
      </dgm:prSet>
      <dgm:spPr/>
    </dgm:pt>
    <dgm:pt modelId="{321E624B-CF77-4DB0-9086-C51AA62F9A4E}" type="pres">
      <dgm:prSet presAssocID="{9CC499B7-AD6B-4C3E-AEC0-F360365453C8}" presName="hierChild5" presStyleCnt="0"/>
      <dgm:spPr/>
    </dgm:pt>
    <dgm:pt modelId="{E772184D-D003-494C-85C2-26EF253E01F3}" type="pres">
      <dgm:prSet presAssocID="{D5F94666-3CB0-46B5-851F-49DC3A742A35}" presName="Name23" presStyleLbl="parChTrans1D4" presStyleIdx="7" presStyleCnt="10"/>
      <dgm:spPr/>
    </dgm:pt>
    <dgm:pt modelId="{E286B49E-EBEC-4FF5-9DE9-757F8FA601C1}" type="pres">
      <dgm:prSet presAssocID="{9A630DFE-3382-4746-B5E0-45566F8B4925}" presName="hierRoot4" presStyleCnt="0"/>
      <dgm:spPr/>
    </dgm:pt>
    <dgm:pt modelId="{32DD9BE3-8CDF-49A5-BAB5-C1BAF5087F4A}" type="pres">
      <dgm:prSet presAssocID="{9A630DFE-3382-4746-B5E0-45566F8B4925}" presName="composite4" presStyleCnt="0"/>
      <dgm:spPr/>
    </dgm:pt>
    <dgm:pt modelId="{2FE43B92-6093-48B8-9D3E-6B86D2A90946}" type="pres">
      <dgm:prSet presAssocID="{9A630DFE-3382-4746-B5E0-45566F8B4925}" presName="background4" presStyleLbl="node4" presStyleIdx="7" presStyleCnt="10"/>
      <dgm:spPr/>
    </dgm:pt>
    <dgm:pt modelId="{251210A4-E3CB-447A-BF35-E27A0FAF6AC0}" type="pres">
      <dgm:prSet presAssocID="{9A630DFE-3382-4746-B5E0-45566F8B4925}" presName="text4" presStyleLbl="fgAcc4" presStyleIdx="7" presStyleCnt="10">
        <dgm:presLayoutVars>
          <dgm:chPref val="3"/>
        </dgm:presLayoutVars>
      </dgm:prSet>
      <dgm:spPr/>
    </dgm:pt>
    <dgm:pt modelId="{3AAC2B76-7F56-40E4-A8F9-FF2D17A65761}" type="pres">
      <dgm:prSet presAssocID="{9A630DFE-3382-4746-B5E0-45566F8B4925}" presName="hierChild5" presStyleCnt="0"/>
      <dgm:spPr/>
    </dgm:pt>
    <dgm:pt modelId="{7123F9CF-B8F8-44A6-BC57-4AAC6E32A2D6}" type="pres">
      <dgm:prSet presAssocID="{11142668-1BC6-469B-9CE0-5ACCB4821202}" presName="Name23" presStyleLbl="parChTrans1D4" presStyleIdx="8" presStyleCnt="10"/>
      <dgm:spPr/>
    </dgm:pt>
    <dgm:pt modelId="{92CF42AF-B180-4501-8C8B-5DCFC994B658}" type="pres">
      <dgm:prSet presAssocID="{06147520-A8AA-4D93-BC86-9F64E16CFC72}" presName="hierRoot4" presStyleCnt="0"/>
      <dgm:spPr/>
    </dgm:pt>
    <dgm:pt modelId="{E1E9F2F8-6AAE-437B-9E2E-A8FBD4169ABA}" type="pres">
      <dgm:prSet presAssocID="{06147520-A8AA-4D93-BC86-9F64E16CFC72}" presName="composite4" presStyleCnt="0"/>
      <dgm:spPr/>
    </dgm:pt>
    <dgm:pt modelId="{222B53CC-D8CB-4B31-8162-113D40D4F26F}" type="pres">
      <dgm:prSet presAssocID="{06147520-A8AA-4D93-BC86-9F64E16CFC72}" presName="background4" presStyleLbl="node4" presStyleIdx="8" presStyleCnt="10"/>
      <dgm:spPr/>
    </dgm:pt>
    <dgm:pt modelId="{C60966A2-B646-4207-AC4D-B2323E52F601}" type="pres">
      <dgm:prSet presAssocID="{06147520-A8AA-4D93-BC86-9F64E16CFC72}" presName="text4" presStyleLbl="fgAcc4" presStyleIdx="8" presStyleCnt="10">
        <dgm:presLayoutVars>
          <dgm:chPref val="3"/>
        </dgm:presLayoutVars>
      </dgm:prSet>
      <dgm:spPr/>
    </dgm:pt>
    <dgm:pt modelId="{2E53C3AF-95F6-4D5D-9E52-A7CF39DB229F}" type="pres">
      <dgm:prSet presAssocID="{06147520-A8AA-4D93-BC86-9F64E16CFC72}" presName="hierChild5" presStyleCnt="0"/>
      <dgm:spPr/>
    </dgm:pt>
    <dgm:pt modelId="{0E3F8668-7AD9-499E-9B94-A41A09327155}" type="pres">
      <dgm:prSet presAssocID="{8E5034F9-74E3-4F94-81C2-22B9C13DF6D5}" presName="Name23" presStyleLbl="parChTrans1D4" presStyleIdx="9" presStyleCnt="10"/>
      <dgm:spPr/>
    </dgm:pt>
    <dgm:pt modelId="{BA3F6570-807A-49D4-BD1F-82C7B2BDA5DD}" type="pres">
      <dgm:prSet presAssocID="{F67E7A30-5A85-4D00-B6E4-17B2EE4F878C}" presName="hierRoot4" presStyleCnt="0"/>
      <dgm:spPr/>
    </dgm:pt>
    <dgm:pt modelId="{0A47643E-8052-4535-9EA4-ABFD3BF29FDD}" type="pres">
      <dgm:prSet presAssocID="{F67E7A30-5A85-4D00-B6E4-17B2EE4F878C}" presName="composite4" presStyleCnt="0"/>
      <dgm:spPr/>
    </dgm:pt>
    <dgm:pt modelId="{2641584A-C2CE-4049-87AB-3616523EE2C0}" type="pres">
      <dgm:prSet presAssocID="{F67E7A30-5A85-4D00-B6E4-17B2EE4F878C}" presName="background4" presStyleLbl="node4" presStyleIdx="9" presStyleCnt="10"/>
      <dgm:spPr/>
    </dgm:pt>
    <dgm:pt modelId="{63FEA929-7210-4DA5-B2DE-7D37BF056C0A}" type="pres">
      <dgm:prSet presAssocID="{F67E7A30-5A85-4D00-B6E4-17B2EE4F878C}" presName="text4" presStyleLbl="fgAcc4" presStyleIdx="9" presStyleCnt="10">
        <dgm:presLayoutVars>
          <dgm:chPref val="3"/>
        </dgm:presLayoutVars>
      </dgm:prSet>
      <dgm:spPr/>
    </dgm:pt>
    <dgm:pt modelId="{B0D4D16B-9BD0-4077-AF23-7BD849BE2106}" type="pres">
      <dgm:prSet presAssocID="{F67E7A30-5A85-4D00-B6E4-17B2EE4F878C}" presName="hierChild5" presStyleCnt="0"/>
      <dgm:spPr/>
    </dgm:pt>
    <dgm:pt modelId="{E8C7D735-2970-49EC-92CC-346DAEE68CB2}" type="pres">
      <dgm:prSet presAssocID="{3824D2DE-54B1-444A-8BDC-92171304BEDC}" presName="Name10" presStyleLbl="parChTrans1D2" presStyleIdx="1" presStyleCnt="2"/>
      <dgm:spPr/>
    </dgm:pt>
    <dgm:pt modelId="{76ACC415-5FC5-4D8B-8DB7-770BEDD5F4DD}" type="pres">
      <dgm:prSet presAssocID="{FEF0D10C-DC25-4C30-B7DF-01247803B12D}" presName="hierRoot2" presStyleCnt="0"/>
      <dgm:spPr/>
    </dgm:pt>
    <dgm:pt modelId="{9DA71F35-9BA9-4019-9B38-A22C01C61E3C}" type="pres">
      <dgm:prSet presAssocID="{FEF0D10C-DC25-4C30-B7DF-01247803B12D}" presName="composite2" presStyleCnt="0"/>
      <dgm:spPr/>
    </dgm:pt>
    <dgm:pt modelId="{3CAAE861-EC7F-4C51-9E31-647E1B73EC58}" type="pres">
      <dgm:prSet presAssocID="{FEF0D10C-DC25-4C30-B7DF-01247803B12D}" presName="background2" presStyleLbl="node2" presStyleIdx="1" presStyleCnt="2"/>
      <dgm:spPr/>
    </dgm:pt>
    <dgm:pt modelId="{D8822D5C-5D29-46C7-9A24-200C1DA7FEE2}" type="pres">
      <dgm:prSet presAssocID="{FEF0D10C-DC25-4C30-B7DF-01247803B12D}" presName="text2" presStyleLbl="fgAcc2" presStyleIdx="1" presStyleCnt="2">
        <dgm:presLayoutVars>
          <dgm:chPref val="3"/>
        </dgm:presLayoutVars>
      </dgm:prSet>
      <dgm:spPr/>
    </dgm:pt>
    <dgm:pt modelId="{4AAA954E-FA1C-4103-818C-12CE2D8C1C13}" type="pres">
      <dgm:prSet presAssocID="{FEF0D10C-DC25-4C30-B7DF-01247803B12D}" presName="hierChild3" presStyleCnt="0"/>
      <dgm:spPr/>
    </dgm:pt>
  </dgm:ptLst>
  <dgm:cxnLst>
    <dgm:cxn modelId="{62D66808-FD6D-4CCD-A662-6D9842B36FB4}" type="presOf" srcId="{0E9567F6-B18C-410E-B1AC-7E4DE3C5EAD3}" destId="{578291A1-5BBE-487E-A2B9-5966F3E1BABE}" srcOrd="0" destOrd="0" presId="urn:microsoft.com/office/officeart/2005/8/layout/hierarchy1"/>
    <dgm:cxn modelId="{302CF61B-254A-4C9F-AFAB-30DEE5347B8E}" type="presOf" srcId="{3824D2DE-54B1-444A-8BDC-92171304BEDC}" destId="{E8C7D735-2970-49EC-92CC-346DAEE68CB2}" srcOrd="0" destOrd="0" presId="urn:microsoft.com/office/officeart/2005/8/layout/hierarchy1"/>
    <dgm:cxn modelId="{4B3E631E-C811-4398-8205-BED7F3F8472E}" type="presOf" srcId="{11142668-1BC6-469B-9CE0-5ACCB4821202}" destId="{7123F9CF-B8F8-44A6-BC57-4AAC6E32A2D6}" srcOrd="0" destOrd="0" presId="urn:microsoft.com/office/officeart/2005/8/layout/hierarchy1"/>
    <dgm:cxn modelId="{CF2D0B1F-75A5-414D-8F4B-D1F9B776460B}" srcId="{ECAD9FDB-77A3-4762-AB3D-947855EAD2DC}" destId="{30A67C56-5F7A-443B-B07D-88DC22306411}" srcOrd="0" destOrd="0" parTransId="{62DAF9DA-D19F-46F4-ADFD-AA07220026CC}" sibTransId="{34421636-70CD-4037-BE75-B8286C87E1CC}"/>
    <dgm:cxn modelId="{F0D95121-0E30-4913-B6F2-DB7DB936B4E3}" type="presOf" srcId="{ECAD9FDB-77A3-4762-AB3D-947855EAD2DC}" destId="{4E46580C-D305-4DE1-988B-3DEE5FBFD894}" srcOrd="0" destOrd="0" presId="urn:microsoft.com/office/officeart/2005/8/layout/hierarchy1"/>
    <dgm:cxn modelId="{A2FC9524-AA70-4819-BF86-62E087D40976}" type="presOf" srcId="{BF016250-16B8-4D19-B900-8D04C54A5CEC}" destId="{1B01D2F2-12DE-4A25-BAE6-E75A193311D5}" srcOrd="0" destOrd="0" presId="urn:microsoft.com/office/officeart/2005/8/layout/hierarchy1"/>
    <dgm:cxn modelId="{DB97EC2B-086F-438C-9E15-8D62DCEEFD38}" srcId="{87C75AFB-31D4-487A-AE43-947BE8DCB968}" destId="{5DA65EDC-AE5D-409B-8264-7FE58B69ED91}" srcOrd="0" destOrd="0" parTransId="{BF016250-16B8-4D19-B900-8D04C54A5CEC}" sibTransId="{E4FF2C1A-2F23-4616-9162-906FF1E2273D}"/>
    <dgm:cxn modelId="{D1829431-193C-4F34-9A4F-8DA7F85E7B27}" type="presOf" srcId="{3C72C5F8-65E5-40BC-9890-5CFE034CCFA9}" destId="{841A042C-9D74-4C0F-A5B6-4B4AA1B9ECFE}" srcOrd="0" destOrd="0" presId="urn:microsoft.com/office/officeart/2005/8/layout/hierarchy1"/>
    <dgm:cxn modelId="{AD6B1D63-884B-4555-8E78-9DDF08B784A5}" srcId="{5DA65EDC-AE5D-409B-8264-7FE58B69ED91}" destId="{442A9A04-AA68-4760-B984-5CD2CCDD3FB0}" srcOrd="0" destOrd="0" parTransId="{2EC52DAE-14CF-43D1-BE28-D86748D8C3C2}" sibTransId="{EF2CDA06-982C-4C67-A64A-0D1B72162346}"/>
    <dgm:cxn modelId="{6E0CD743-F77C-46C7-8D08-313A16EB6318}" type="presOf" srcId="{9979764E-2168-4524-8FDA-AB7A1CA8734A}" destId="{6EB5302E-D8E0-4C7B-AA44-6638BA5A1EDD}" srcOrd="0" destOrd="0" presId="urn:microsoft.com/office/officeart/2005/8/layout/hierarchy1"/>
    <dgm:cxn modelId="{FAD8C645-5CF0-4704-959F-40381BCBE613}" type="presOf" srcId="{FEF0D10C-DC25-4C30-B7DF-01247803B12D}" destId="{D8822D5C-5D29-46C7-9A24-200C1DA7FEE2}" srcOrd="0" destOrd="0" presId="urn:microsoft.com/office/officeart/2005/8/layout/hierarchy1"/>
    <dgm:cxn modelId="{EFB83546-591C-4C26-A59B-8A788DF6ABC9}" srcId="{87C75AFB-31D4-487A-AE43-947BE8DCB968}" destId="{7D97B8FB-1093-417E-B98E-4FF83692DCDB}" srcOrd="1" destOrd="0" parTransId="{25B8AC32-CE4B-4818-81C2-F8EE4BE0F35C}" sibTransId="{0EFCF4A3-F790-4908-A552-A8E7ED4C4155}"/>
    <dgm:cxn modelId="{59A41968-40BF-4545-9A24-4F2B043A1C9F}" type="presOf" srcId="{04F94E8F-24D9-4FA2-8801-555F799C55A8}" destId="{26F0F5FC-E6CF-46B4-B890-B29FC8DAE16F}" srcOrd="0" destOrd="0" presId="urn:microsoft.com/office/officeart/2005/8/layout/hierarchy1"/>
    <dgm:cxn modelId="{B0EB314C-2F43-4D6C-89E1-E661855552C6}" type="presOf" srcId="{8E5034F9-74E3-4F94-81C2-22B9C13DF6D5}" destId="{0E3F8668-7AD9-499E-9B94-A41A09327155}" srcOrd="0" destOrd="0" presId="urn:microsoft.com/office/officeart/2005/8/layout/hierarchy1"/>
    <dgm:cxn modelId="{09CE416C-8139-4F92-9EF3-3493A4AEBE4B}" type="presOf" srcId="{F67E7A30-5A85-4D00-B6E4-17B2EE4F878C}" destId="{63FEA929-7210-4DA5-B2DE-7D37BF056C0A}" srcOrd="0" destOrd="0" presId="urn:microsoft.com/office/officeart/2005/8/layout/hierarchy1"/>
    <dgm:cxn modelId="{90ACBF6C-839A-4FBA-8E19-698955C8038A}" type="presOf" srcId="{A08C06D5-E9C9-4B0E-9A17-77E332695623}" destId="{08CB05AC-02E8-4DE5-B264-648BC5335ED6}" srcOrd="0" destOrd="0" presId="urn:microsoft.com/office/officeart/2005/8/layout/hierarchy1"/>
    <dgm:cxn modelId="{4D7AC34E-EEAB-42A2-9C59-A6976ED71FE7}" type="presOf" srcId="{D5F94666-3CB0-46B5-851F-49DC3A742A35}" destId="{E772184D-D003-494C-85C2-26EF253E01F3}" srcOrd="0" destOrd="0" presId="urn:microsoft.com/office/officeart/2005/8/layout/hierarchy1"/>
    <dgm:cxn modelId="{06BE334F-1571-4188-8B2F-4C568ED88723}" type="presOf" srcId="{25B8AC32-CE4B-4818-81C2-F8EE4BE0F35C}" destId="{9ED9CA2F-993A-48BE-BFD2-A281E63F8CA1}" srcOrd="0" destOrd="0" presId="urn:microsoft.com/office/officeart/2005/8/layout/hierarchy1"/>
    <dgm:cxn modelId="{F210F151-CE8C-4DDB-9938-718117D4079D}" type="presOf" srcId="{2EC52DAE-14CF-43D1-BE28-D86748D8C3C2}" destId="{93A54D1E-9FEB-4BB7-89C9-D51DD9753821}" srcOrd="0" destOrd="0" presId="urn:microsoft.com/office/officeart/2005/8/layout/hierarchy1"/>
    <dgm:cxn modelId="{4D6F8973-D9F1-4E21-8B7B-D926F7F3C401}" type="presOf" srcId="{4E94AE6A-C724-44DF-A727-B8B427809B9F}" destId="{4AF2E6D2-8F4D-4258-B428-175D4B8036AD}" srcOrd="0" destOrd="0" presId="urn:microsoft.com/office/officeart/2005/8/layout/hierarchy1"/>
    <dgm:cxn modelId="{48C36455-5271-47BF-A44D-EDB86FAFEB0A}" srcId="{7D97B8FB-1093-417E-B98E-4FF83692DCDB}" destId="{04F94E8F-24D9-4FA2-8801-555F799C55A8}" srcOrd="0" destOrd="0" parTransId="{3C72C5F8-65E5-40BC-9890-5CFE034CCFA9}" sibTransId="{648E6383-8401-423D-8E68-B6016DD9FAC0}"/>
    <dgm:cxn modelId="{26BAC075-CCE3-4473-958A-943FC85B0813}" type="presOf" srcId="{748EA30B-675F-46AD-A8D7-0F28C29C531C}" destId="{A4AC69DB-763E-4B72-9E78-37762F0A2FBB}" srcOrd="0" destOrd="0" presId="urn:microsoft.com/office/officeart/2005/8/layout/hierarchy1"/>
    <dgm:cxn modelId="{051A5378-D255-4178-9192-219CC85F4AF0}" type="presOf" srcId="{5DA65EDC-AE5D-409B-8264-7FE58B69ED91}" destId="{7F6E47B5-B56F-47CD-B8A5-A5D76EFEDED5}" srcOrd="0" destOrd="0" presId="urn:microsoft.com/office/officeart/2005/8/layout/hierarchy1"/>
    <dgm:cxn modelId="{1E9C0C79-2B50-4848-9454-006B425F8065}" type="presOf" srcId="{3626B5AD-DE5C-4137-97BB-659B05AB27E6}" destId="{B0571A58-D7E9-4611-A823-E38A70228462}" srcOrd="0" destOrd="0" presId="urn:microsoft.com/office/officeart/2005/8/layout/hierarchy1"/>
    <dgm:cxn modelId="{88BDFF7D-B080-438A-8C0C-1CAEA22E3284}" srcId="{30A67C56-5F7A-443B-B07D-88DC22306411}" destId="{FEF0D10C-DC25-4C30-B7DF-01247803B12D}" srcOrd="1" destOrd="0" parTransId="{3824D2DE-54B1-444A-8BDC-92171304BEDC}" sibTransId="{1EA3A326-F042-48F5-AC9F-BF92D8B4DDC6}"/>
    <dgm:cxn modelId="{605D7D86-56AA-42A4-97D3-4C29C35E87FF}" srcId="{0E9567F6-B18C-410E-B1AC-7E4DE3C5EAD3}" destId="{F67E7A30-5A85-4D00-B6E4-17B2EE4F878C}" srcOrd="1" destOrd="0" parTransId="{8E5034F9-74E3-4F94-81C2-22B9C13DF6D5}" sibTransId="{1840B178-68A6-4024-9889-5846F16A810E}"/>
    <dgm:cxn modelId="{70A0208C-3D6B-4FF5-A7F7-CB58B2B61CCE}" srcId="{7D97B8FB-1093-417E-B98E-4FF83692DCDB}" destId="{06147520-A8AA-4D93-BC86-9F64E16CFC72}" srcOrd="1" destOrd="0" parTransId="{11142668-1BC6-469B-9CE0-5ACCB4821202}" sibTransId="{4F371997-0DC9-40EE-ADC0-126381947602}"/>
    <dgm:cxn modelId="{6F1FB092-C4B0-4E59-9DAD-5856B2F84EA7}" srcId="{66EE7278-6C9F-4D95-BADC-C74BD4F5E4AE}" destId="{0E9567F6-B18C-410E-B1AC-7E4DE3C5EAD3}" srcOrd="1" destOrd="0" parTransId="{45ED4699-40E7-46B8-A891-1A830748D25C}" sibTransId="{780A157A-2767-4461-80D1-43F236CFAF67}"/>
    <dgm:cxn modelId="{4716FF98-8ADD-4638-8DC6-7959C0E6F8BF}" type="presOf" srcId="{9A630DFE-3382-4746-B5E0-45566F8B4925}" destId="{251210A4-E3CB-447A-BF35-E27A0FAF6AC0}" srcOrd="0" destOrd="0" presId="urn:microsoft.com/office/officeart/2005/8/layout/hierarchy1"/>
    <dgm:cxn modelId="{89200E9F-75D5-4E67-991D-5494845E5FF0}" type="presOf" srcId="{87C75AFB-31D4-487A-AE43-947BE8DCB968}" destId="{AC6D0E08-3EB1-43DC-A40C-7E9BF1F68276}" srcOrd="0" destOrd="0" presId="urn:microsoft.com/office/officeart/2005/8/layout/hierarchy1"/>
    <dgm:cxn modelId="{BC5CB19F-248A-4993-80B9-258AE67BF3F7}" type="presOf" srcId="{06147520-A8AA-4D93-BC86-9F64E16CFC72}" destId="{C60966A2-B646-4207-AC4D-B2323E52F601}" srcOrd="0" destOrd="0" presId="urn:microsoft.com/office/officeart/2005/8/layout/hierarchy1"/>
    <dgm:cxn modelId="{0705AEAC-756C-4BCE-AF89-9B35251ECF6C}" type="presOf" srcId="{7D97B8FB-1093-417E-B98E-4FF83692DCDB}" destId="{3C6DB900-34DB-4F5D-B8E8-8B32FEEF8D20}" srcOrd="0" destOrd="0" presId="urn:microsoft.com/office/officeart/2005/8/layout/hierarchy1"/>
    <dgm:cxn modelId="{92CA6EB2-408B-4939-B540-6A254FE156F2}" type="presOf" srcId="{9CC499B7-AD6B-4C3E-AEC0-F360365453C8}" destId="{A29810DE-8B95-4F6D-AE63-ADD70D95DE4B}" srcOrd="0" destOrd="0" presId="urn:microsoft.com/office/officeart/2005/8/layout/hierarchy1"/>
    <dgm:cxn modelId="{0ED0ACB9-4121-446E-9112-7BF3719B17B8}" srcId="{30A67C56-5F7A-443B-B07D-88DC22306411}" destId="{66EE7278-6C9F-4D95-BADC-C74BD4F5E4AE}" srcOrd="0" destOrd="0" parTransId="{3626B5AD-DE5C-4137-97BB-659B05AB27E6}" sibTransId="{C867F255-C728-4361-8A32-79EF2A785D0F}"/>
    <dgm:cxn modelId="{797B85BA-4145-4864-AC44-0F5F2A5940F7}" type="presOf" srcId="{30A67C56-5F7A-443B-B07D-88DC22306411}" destId="{84B247C1-5799-47FC-BBC8-033B4A1B521C}" srcOrd="0" destOrd="0" presId="urn:microsoft.com/office/officeart/2005/8/layout/hierarchy1"/>
    <dgm:cxn modelId="{73A058C3-5E91-4022-8151-1BC839D915DD}" srcId="{5DA65EDC-AE5D-409B-8264-7FE58B69ED91}" destId="{A08C06D5-E9C9-4B0E-9A17-77E332695623}" srcOrd="1" destOrd="0" parTransId="{4E94AE6A-C724-44DF-A727-B8B427809B9F}" sibTransId="{3ED316A8-1F12-474E-B674-93EAE2273B4B}"/>
    <dgm:cxn modelId="{047B76CA-8AAF-47E2-AB4C-5732E33E0888}" srcId="{0E9567F6-B18C-410E-B1AC-7E4DE3C5EAD3}" destId="{87C75AFB-31D4-487A-AE43-947BE8DCB968}" srcOrd="0" destOrd="0" parTransId="{DF5AB915-5676-4262-AB66-F0AB6CCF3F3F}" sibTransId="{E989DB84-F09B-428E-B1D7-7D41FF84865A}"/>
    <dgm:cxn modelId="{F0C329D7-EBFA-40FD-8AD4-8997AE921978}" srcId="{04F94E8F-24D9-4FA2-8801-555F799C55A8}" destId="{9A630DFE-3382-4746-B5E0-45566F8B4925}" srcOrd="1" destOrd="0" parTransId="{D5F94666-3CB0-46B5-851F-49DC3A742A35}" sibTransId="{0087447B-ECF8-450F-A483-97AC0B39E817}"/>
    <dgm:cxn modelId="{8186C4DA-212A-4BA2-812E-E601663BC3E5}" type="presOf" srcId="{A62685A7-81E8-40C5-8AF1-E1283C1A16CD}" destId="{36CC0D02-F77B-4E51-B6C2-F48565A9C03A}" srcOrd="0" destOrd="0" presId="urn:microsoft.com/office/officeart/2005/8/layout/hierarchy1"/>
    <dgm:cxn modelId="{4B0A71E5-577C-411E-8FCC-4E16F894C3ED}" srcId="{66EE7278-6C9F-4D95-BADC-C74BD4F5E4AE}" destId="{9979764E-2168-4524-8FDA-AB7A1CA8734A}" srcOrd="0" destOrd="0" parTransId="{A62685A7-81E8-40C5-8AF1-E1283C1A16CD}" sibTransId="{E7DCB9FA-057A-4136-B5BE-9E2DD376E6F0}"/>
    <dgm:cxn modelId="{3C0440EB-FB3A-4ACB-A999-C5CDE9074872}" type="presOf" srcId="{DF5AB915-5676-4262-AB66-F0AB6CCF3F3F}" destId="{202D3196-153E-4269-8EE6-4D5C8507AB9F}" srcOrd="0" destOrd="0" presId="urn:microsoft.com/office/officeart/2005/8/layout/hierarchy1"/>
    <dgm:cxn modelId="{DCEC63EB-5AED-44D0-AEF3-D65FBB238A41}" type="presOf" srcId="{45ED4699-40E7-46B8-A891-1A830748D25C}" destId="{8161A149-9B4F-4C9E-AFF7-3AF4885A7E32}" srcOrd="0" destOrd="0" presId="urn:microsoft.com/office/officeart/2005/8/layout/hierarchy1"/>
    <dgm:cxn modelId="{B020D6F8-A954-4D38-9189-90AFFCC467D9}" type="presOf" srcId="{66EE7278-6C9F-4D95-BADC-C74BD4F5E4AE}" destId="{0BB03EC0-76E3-443D-9029-08DF82891332}" srcOrd="0" destOrd="0" presId="urn:microsoft.com/office/officeart/2005/8/layout/hierarchy1"/>
    <dgm:cxn modelId="{0EEC65FA-BA6A-4E4A-A7D0-2F9C4C7D2891}" srcId="{04F94E8F-24D9-4FA2-8801-555F799C55A8}" destId="{9CC499B7-AD6B-4C3E-AEC0-F360365453C8}" srcOrd="0" destOrd="0" parTransId="{748EA30B-675F-46AD-A8D7-0F28C29C531C}" sibTransId="{B3D59BF9-FC09-448C-A96F-B100762F19C4}"/>
    <dgm:cxn modelId="{C9A903FC-0F8B-4FC4-A903-9941EA45C786}" type="presOf" srcId="{442A9A04-AA68-4760-B984-5CD2CCDD3FB0}" destId="{1EFC20C8-2D5C-428A-80AA-F2E2A2BA82B6}" srcOrd="0" destOrd="0" presId="urn:microsoft.com/office/officeart/2005/8/layout/hierarchy1"/>
    <dgm:cxn modelId="{99092DBE-F43A-455C-899F-A3BB7E654A03}" type="presParOf" srcId="{4E46580C-D305-4DE1-988B-3DEE5FBFD894}" destId="{C800495D-545D-41F7-A537-5B828B40CEB3}" srcOrd="0" destOrd="0" presId="urn:microsoft.com/office/officeart/2005/8/layout/hierarchy1"/>
    <dgm:cxn modelId="{E090BC75-6951-4072-A857-07569967718C}" type="presParOf" srcId="{C800495D-545D-41F7-A537-5B828B40CEB3}" destId="{D645421F-1555-4736-BF84-1102EB247E3B}" srcOrd="0" destOrd="0" presId="urn:microsoft.com/office/officeart/2005/8/layout/hierarchy1"/>
    <dgm:cxn modelId="{868A13B7-A60F-4A00-AA8B-06234D58DFAE}" type="presParOf" srcId="{D645421F-1555-4736-BF84-1102EB247E3B}" destId="{A537CFB2-575F-405D-B168-E0A40CB2DDBA}" srcOrd="0" destOrd="0" presId="urn:microsoft.com/office/officeart/2005/8/layout/hierarchy1"/>
    <dgm:cxn modelId="{C401C6CA-B7CB-46D4-917E-F27C40784559}" type="presParOf" srcId="{D645421F-1555-4736-BF84-1102EB247E3B}" destId="{84B247C1-5799-47FC-BBC8-033B4A1B521C}" srcOrd="1" destOrd="0" presId="urn:microsoft.com/office/officeart/2005/8/layout/hierarchy1"/>
    <dgm:cxn modelId="{A4688A31-8F29-4C69-8D75-DDCB638EA0EA}" type="presParOf" srcId="{C800495D-545D-41F7-A537-5B828B40CEB3}" destId="{0413C0DA-AEC8-408A-ADA7-5088695BDFAC}" srcOrd="1" destOrd="0" presId="urn:microsoft.com/office/officeart/2005/8/layout/hierarchy1"/>
    <dgm:cxn modelId="{FD0AE2D5-F7B8-45EC-9960-E51E2E41DA55}" type="presParOf" srcId="{0413C0DA-AEC8-408A-ADA7-5088695BDFAC}" destId="{B0571A58-D7E9-4611-A823-E38A70228462}" srcOrd="0" destOrd="0" presId="urn:microsoft.com/office/officeart/2005/8/layout/hierarchy1"/>
    <dgm:cxn modelId="{3FFEF18F-5B00-4C64-BAA7-3ED3B3EB68FE}" type="presParOf" srcId="{0413C0DA-AEC8-408A-ADA7-5088695BDFAC}" destId="{FB33C070-0038-4B80-90CC-1AA3E9B9F535}" srcOrd="1" destOrd="0" presId="urn:microsoft.com/office/officeart/2005/8/layout/hierarchy1"/>
    <dgm:cxn modelId="{65B3D9A5-6386-4BAA-89DE-32CB1CF9BFAA}" type="presParOf" srcId="{FB33C070-0038-4B80-90CC-1AA3E9B9F535}" destId="{FF9B49AD-7B39-4DAD-8717-1423C9D05159}" srcOrd="0" destOrd="0" presId="urn:microsoft.com/office/officeart/2005/8/layout/hierarchy1"/>
    <dgm:cxn modelId="{A311C66D-17E5-4E89-81BC-11B66FDE0062}" type="presParOf" srcId="{FF9B49AD-7B39-4DAD-8717-1423C9D05159}" destId="{5C7C6C5A-E526-4FDF-AE70-F1AE950E2738}" srcOrd="0" destOrd="0" presId="urn:microsoft.com/office/officeart/2005/8/layout/hierarchy1"/>
    <dgm:cxn modelId="{23D9CBCC-7DE1-42B5-9B30-DA868D112B28}" type="presParOf" srcId="{FF9B49AD-7B39-4DAD-8717-1423C9D05159}" destId="{0BB03EC0-76E3-443D-9029-08DF82891332}" srcOrd="1" destOrd="0" presId="urn:microsoft.com/office/officeart/2005/8/layout/hierarchy1"/>
    <dgm:cxn modelId="{B982372E-E91D-46F1-B47B-535AF1F410A7}" type="presParOf" srcId="{FB33C070-0038-4B80-90CC-1AA3E9B9F535}" destId="{857CD802-59C8-4A27-8A41-EC4F35F206E8}" srcOrd="1" destOrd="0" presId="urn:microsoft.com/office/officeart/2005/8/layout/hierarchy1"/>
    <dgm:cxn modelId="{C79BE9D2-84F1-4A72-A887-EC59C777FEA9}" type="presParOf" srcId="{857CD802-59C8-4A27-8A41-EC4F35F206E8}" destId="{36CC0D02-F77B-4E51-B6C2-F48565A9C03A}" srcOrd="0" destOrd="0" presId="urn:microsoft.com/office/officeart/2005/8/layout/hierarchy1"/>
    <dgm:cxn modelId="{39A435F2-8033-4119-8E08-094BDE91C8AD}" type="presParOf" srcId="{857CD802-59C8-4A27-8A41-EC4F35F206E8}" destId="{71BA1352-3558-4409-84D4-9D800996BD05}" srcOrd="1" destOrd="0" presId="urn:microsoft.com/office/officeart/2005/8/layout/hierarchy1"/>
    <dgm:cxn modelId="{7FF0AEA8-CB97-4E1B-923E-470748DB37BA}" type="presParOf" srcId="{71BA1352-3558-4409-84D4-9D800996BD05}" destId="{2069785F-03C1-4BE4-9436-AD0C1F1F1FBB}" srcOrd="0" destOrd="0" presId="urn:microsoft.com/office/officeart/2005/8/layout/hierarchy1"/>
    <dgm:cxn modelId="{CBB7179E-6CDA-46FE-8C9E-0B3A44D3C6DD}" type="presParOf" srcId="{2069785F-03C1-4BE4-9436-AD0C1F1F1FBB}" destId="{42F3D707-BB07-4769-B0B8-7E1566BEC212}" srcOrd="0" destOrd="0" presId="urn:microsoft.com/office/officeart/2005/8/layout/hierarchy1"/>
    <dgm:cxn modelId="{E60AEEFA-4C5C-479C-9BD1-96E81C570D8F}" type="presParOf" srcId="{2069785F-03C1-4BE4-9436-AD0C1F1F1FBB}" destId="{6EB5302E-D8E0-4C7B-AA44-6638BA5A1EDD}" srcOrd="1" destOrd="0" presId="urn:microsoft.com/office/officeart/2005/8/layout/hierarchy1"/>
    <dgm:cxn modelId="{6E62E8BA-68F0-4E54-A23D-2727F6CC5DD4}" type="presParOf" srcId="{71BA1352-3558-4409-84D4-9D800996BD05}" destId="{9BF28F6F-BC94-427C-8ADD-731AF0D74A57}" srcOrd="1" destOrd="0" presId="urn:microsoft.com/office/officeart/2005/8/layout/hierarchy1"/>
    <dgm:cxn modelId="{FA9BEB11-5C07-4E52-9C22-E1A9872BF94F}" type="presParOf" srcId="{857CD802-59C8-4A27-8A41-EC4F35F206E8}" destId="{8161A149-9B4F-4C9E-AFF7-3AF4885A7E32}" srcOrd="2" destOrd="0" presId="urn:microsoft.com/office/officeart/2005/8/layout/hierarchy1"/>
    <dgm:cxn modelId="{F71375F9-B239-4D81-ABC5-B183128DD606}" type="presParOf" srcId="{857CD802-59C8-4A27-8A41-EC4F35F206E8}" destId="{C94D8AB2-B4A9-4B51-888C-EEBC00490B00}" srcOrd="3" destOrd="0" presId="urn:microsoft.com/office/officeart/2005/8/layout/hierarchy1"/>
    <dgm:cxn modelId="{87DBD502-3689-4390-A361-8CD931814BD5}" type="presParOf" srcId="{C94D8AB2-B4A9-4B51-888C-EEBC00490B00}" destId="{C90CB1DE-A6D3-40E3-ABD1-06D4B1A5BB83}" srcOrd="0" destOrd="0" presId="urn:microsoft.com/office/officeart/2005/8/layout/hierarchy1"/>
    <dgm:cxn modelId="{EF6C50C2-EDC4-47C5-995C-96EEB044C6CF}" type="presParOf" srcId="{C90CB1DE-A6D3-40E3-ABD1-06D4B1A5BB83}" destId="{E3E90660-ACE5-43EC-82C0-B94B39E07260}" srcOrd="0" destOrd="0" presId="urn:microsoft.com/office/officeart/2005/8/layout/hierarchy1"/>
    <dgm:cxn modelId="{064A5999-0093-4F5E-AF74-6B4710B81A9F}" type="presParOf" srcId="{C90CB1DE-A6D3-40E3-ABD1-06D4B1A5BB83}" destId="{578291A1-5BBE-487E-A2B9-5966F3E1BABE}" srcOrd="1" destOrd="0" presId="urn:microsoft.com/office/officeart/2005/8/layout/hierarchy1"/>
    <dgm:cxn modelId="{267CFD3F-A831-4093-8330-2888068674A8}" type="presParOf" srcId="{C94D8AB2-B4A9-4B51-888C-EEBC00490B00}" destId="{80AF0028-A88C-4EB7-910A-0398786EA917}" srcOrd="1" destOrd="0" presId="urn:microsoft.com/office/officeart/2005/8/layout/hierarchy1"/>
    <dgm:cxn modelId="{0EDA72BC-CFD3-43A8-860F-67647A3999FD}" type="presParOf" srcId="{80AF0028-A88C-4EB7-910A-0398786EA917}" destId="{202D3196-153E-4269-8EE6-4D5C8507AB9F}" srcOrd="0" destOrd="0" presId="urn:microsoft.com/office/officeart/2005/8/layout/hierarchy1"/>
    <dgm:cxn modelId="{6F29EF23-94B8-47D5-8308-99ABC9E88CA3}" type="presParOf" srcId="{80AF0028-A88C-4EB7-910A-0398786EA917}" destId="{4F5A6D93-4D24-4B87-BD4C-79AC1F5D6729}" srcOrd="1" destOrd="0" presId="urn:microsoft.com/office/officeart/2005/8/layout/hierarchy1"/>
    <dgm:cxn modelId="{384531B5-5E7F-4C9D-956A-5D3E58884B3A}" type="presParOf" srcId="{4F5A6D93-4D24-4B87-BD4C-79AC1F5D6729}" destId="{2271170F-F5DC-46D8-9253-F6A6836CA436}" srcOrd="0" destOrd="0" presId="urn:microsoft.com/office/officeart/2005/8/layout/hierarchy1"/>
    <dgm:cxn modelId="{7088FDEE-5BF4-4D41-AE5C-F832AE78B37C}" type="presParOf" srcId="{2271170F-F5DC-46D8-9253-F6A6836CA436}" destId="{04629E31-247E-4820-9DDD-62CACA7B7419}" srcOrd="0" destOrd="0" presId="urn:microsoft.com/office/officeart/2005/8/layout/hierarchy1"/>
    <dgm:cxn modelId="{47143B25-4F81-43D9-9AE0-A1FD7DEB0D5B}" type="presParOf" srcId="{2271170F-F5DC-46D8-9253-F6A6836CA436}" destId="{AC6D0E08-3EB1-43DC-A40C-7E9BF1F68276}" srcOrd="1" destOrd="0" presId="urn:microsoft.com/office/officeart/2005/8/layout/hierarchy1"/>
    <dgm:cxn modelId="{150BC761-58CA-42FE-9B43-72DEF9574650}" type="presParOf" srcId="{4F5A6D93-4D24-4B87-BD4C-79AC1F5D6729}" destId="{BFFC676B-51B0-4C00-BDE5-18BB48FA0858}" srcOrd="1" destOrd="0" presId="urn:microsoft.com/office/officeart/2005/8/layout/hierarchy1"/>
    <dgm:cxn modelId="{538DA9CE-884A-4D1F-91EF-5FBADA6CB127}" type="presParOf" srcId="{BFFC676B-51B0-4C00-BDE5-18BB48FA0858}" destId="{1B01D2F2-12DE-4A25-BAE6-E75A193311D5}" srcOrd="0" destOrd="0" presId="urn:microsoft.com/office/officeart/2005/8/layout/hierarchy1"/>
    <dgm:cxn modelId="{09CF1316-6099-4A58-8BF4-40FF647C94F4}" type="presParOf" srcId="{BFFC676B-51B0-4C00-BDE5-18BB48FA0858}" destId="{998DC045-009D-4391-BAA2-55EBF0B7E990}" srcOrd="1" destOrd="0" presId="urn:microsoft.com/office/officeart/2005/8/layout/hierarchy1"/>
    <dgm:cxn modelId="{4351D94A-0D78-4D7B-BE70-A66E52341A72}" type="presParOf" srcId="{998DC045-009D-4391-BAA2-55EBF0B7E990}" destId="{6D0D1213-E6C7-431E-BA12-941A0922DE1E}" srcOrd="0" destOrd="0" presId="urn:microsoft.com/office/officeart/2005/8/layout/hierarchy1"/>
    <dgm:cxn modelId="{495AF599-78F1-4070-A1C5-A55C0172B13F}" type="presParOf" srcId="{6D0D1213-E6C7-431E-BA12-941A0922DE1E}" destId="{A70FC82A-D5C2-4194-A44B-FBD7765BDCB2}" srcOrd="0" destOrd="0" presId="urn:microsoft.com/office/officeart/2005/8/layout/hierarchy1"/>
    <dgm:cxn modelId="{FD7C198C-9EF3-47C6-A6C3-3CB61A99D958}" type="presParOf" srcId="{6D0D1213-E6C7-431E-BA12-941A0922DE1E}" destId="{7F6E47B5-B56F-47CD-B8A5-A5D76EFEDED5}" srcOrd="1" destOrd="0" presId="urn:microsoft.com/office/officeart/2005/8/layout/hierarchy1"/>
    <dgm:cxn modelId="{DF6972B7-5B6E-42B3-A764-56469682FA07}" type="presParOf" srcId="{998DC045-009D-4391-BAA2-55EBF0B7E990}" destId="{AC48EC18-C536-480E-9025-3211C62B5B52}" srcOrd="1" destOrd="0" presId="urn:microsoft.com/office/officeart/2005/8/layout/hierarchy1"/>
    <dgm:cxn modelId="{76B8E8E5-1C10-4613-991F-C1042B7C1A02}" type="presParOf" srcId="{AC48EC18-C536-480E-9025-3211C62B5B52}" destId="{93A54D1E-9FEB-4BB7-89C9-D51DD9753821}" srcOrd="0" destOrd="0" presId="urn:microsoft.com/office/officeart/2005/8/layout/hierarchy1"/>
    <dgm:cxn modelId="{9EBA1402-2EE9-4D7E-9DBB-4DB3FEC8169F}" type="presParOf" srcId="{AC48EC18-C536-480E-9025-3211C62B5B52}" destId="{78868DCA-1E37-4763-9E01-38B197B2096F}" srcOrd="1" destOrd="0" presId="urn:microsoft.com/office/officeart/2005/8/layout/hierarchy1"/>
    <dgm:cxn modelId="{74E2EE89-1F86-400E-BD80-DB59DFED8D97}" type="presParOf" srcId="{78868DCA-1E37-4763-9E01-38B197B2096F}" destId="{45A8C2EB-6321-4D77-A812-5C36605DAB5B}" srcOrd="0" destOrd="0" presId="urn:microsoft.com/office/officeart/2005/8/layout/hierarchy1"/>
    <dgm:cxn modelId="{F099E4DF-ECBC-41AF-A44D-B11F6FC5B219}" type="presParOf" srcId="{45A8C2EB-6321-4D77-A812-5C36605DAB5B}" destId="{92259E17-2FDE-4593-A0F8-4A760965A2C2}" srcOrd="0" destOrd="0" presId="urn:microsoft.com/office/officeart/2005/8/layout/hierarchy1"/>
    <dgm:cxn modelId="{58D0CD71-3237-499D-8C48-9468C72FF4D8}" type="presParOf" srcId="{45A8C2EB-6321-4D77-A812-5C36605DAB5B}" destId="{1EFC20C8-2D5C-428A-80AA-F2E2A2BA82B6}" srcOrd="1" destOrd="0" presId="urn:microsoft.com/office/officeart/2005/8/layout/hierarchy1"/>
    <dgm:cxn modelId="{F66867D7-421C-4368-A98B-EE4ACDE22532}" type="presParOf" srcId="{78868DCA-1E37-4763-9E01-38B197B2096F}" destId="{409B03FF-02BC-4545-A3FE-4FC6F5F0FA05}" srcOrd="1" destOrd="0" presId="urn:microsoft.com/office/officeart/2005/8/layout/hierarchy1"/>
    <dgm:cxn modelId="{C375E40B-F1C8-4CA6-8296-53ECC22F6F91}" type="presParOf" srcId="{AC48EC18-C536-480E-9025-3211C62B5B52}" destId="{4AF2E6D2-8F4D-4258-B428-175D4B8036AD}" srcOrd="2" destOrd="0" presId="urn:microsoft.com/office/officeart/2005/8/layout/hierarchy1"/>
    <dgm:cxn modelId="{76982447-02B5-4264-99A4-C7D4BA1CDAFB}" type="presParOf" srcId="{AC48EC18-C536-480E-9025-3211C62B5B52}" destId="{08141DF1-1FF6-4704-AF67-77FFBC0AA828}" srcOrd="3" destOrd="0" presId="urn:microsoft.com/office/officeart/2005/8/layout/hierarchy1"/>
    <dgm:cxn modelId="{8A4A706A-1293-49CE-B041-41875925A6A4}" type="presParOf" srcId="{08141DF1-1FF6-4704-AF67-77FFBC0AA828}" destId="{A1CB9FD1-4597-4EEE-BCA5-E24EB52A898A}" srcOrd="0" destOrd="0" presId="urn:microsoft.com/office/officeart/2005/8/layout/hierarchy1"/>
    <dgm:cxn modelId="{D9D12820-C4A4-4AEC-A4E2-75E07AB755F4}" type="presParOf" srcId="{A1CB9FD1-4597-4EEE-BCA5-E24EB52A898A}" destId="{196C4BE9-03D6-4432-BFAA-105873E1ECF0}" srcOrd="0" destOrd="0" presId="urn:microsoft.com/office/officeart/2005/8/layout/hierarchy1"/>
    <dgm:cxn modelId="{FBAF469A-79B5-441E-AC47-40D64FEABB13}" type="presParOf" srcId="{A1CB9FD1-4597-4EEE-BCA5-E24EB52A898A}" destId="{08CB05AC-02E8-4DE5-B264-648BC5335ED6}" srcOrd="1" destOrd="0" presId="urn:microsoft.com/office/officeart/2005/8/layout/hierarchy1"/>
    <dgm:cxn modelId="{07A6F29E-36B7-46E4-8C23-3881D28A8037}" type="presParOf" srcId="{08141DF1-1FF6-4704-AF67-77FFBC0AA828}" destId="{B6386522-9ADC-419F-B0D0-11498FC378DE}" srcOrd="1" destOrd="0" presId="urn:microsoft.com/office/officeart/2005/8/layout/hierarchy1"/>
    <dgm:cxn modelId="{F2B167B8-1B41-4884-BCCC-0C1C2112289F}" type="presParOf" srcId="{BFFC676B-51B0-4C00-BDE5-18BB48FA0858}" destId="{9ED9CA2F-993A-48BE-BFD2-A281E63F8CA1}" srcOrd="2" destOrd="0" presId="urn:microsoft.com/office/officeart/2005/8/layout/hierarchy1"/>
    <dgm:cxn modelId="{EFD67F4C-C402-45F4-9E7C-CB397BC199F1}" type="presParOf" srcId="{BFFC676B-51B0-4C00-BDE5-18BB48FA0858}" destId="{7CBFEA64-9290-46F0-9829-B77CE8C2A7EF}" srcOrd="3" destOrd="0" presId="urn:microsoft.com/office/officeart/2005/8/layout/hierarchy1"/>
    <dgm:cxn modelId="{3B53DD0E-3E04-4BF0-AB68-ACA4413F2236}" type="presParOf" srcId="{7CBFEA64-9290-46F0-9829-B77CE8C2A7EF}" destId="{8955EA59-4ACA-4AE8-BE6D-AF63123E5D03}" srcOrd="0" destOrd="0" presId="urn:microsoft.com/office/officeart/2005/8/layout/hierarchy1"/>
    <dgm:cxn modelId="{249DA92A-2980-4252-B7A4-43EB9CCF6C1D}" type="presParOf" srcId="{8955EA59-4ACA-4AE8-BE6D-AF63123E5D03}" destId="{23947006-6C18-42F6-B00F-E97A95D9B910}" srcOrd="0" destOrd="0" presId="urn:microsoft.com/office/officeart/2005/8/layout/hierarchy1"/>
    <dgm:cxn modelId="{2E53AA47-0A85-42E0-B79E-E4007D287363}" type="presParOf" srcId="{8955EA59-4ACA-4AE8-BE6D-AF63123E5D03}" destId="{3C6DB900-34DB-4F5D-B8E8-8B32FEEF8D20}" srcOrd="1" destOrd="0" presId="urn:microsoft.com/office/officeart/2005/8/layout/hierarchy1"/>
    <dgm:cxn modelId="{AFBB6201-C3F8-4528-A9B4-2DBBA672BCA8}" type="presParOf" srcId="{7CBFEA64-9290-46F0-9829-B77CE8C2A7EF}" destId="{AA24460E-B047-48BB-94E4-2EEE634B5F74}" srcOrd="1" destOrd="0" presId="urn:microsoft.com/office/officeart/2005/8/layout/hierarchy1"/>
    <dgm:cxn modelId="{5D556F2B-A64C-458F-AD6A-47F80D21FB65}" type="presParOf" srcId="{AA24460E-B047-48BB-94E4-2EEE634B5F74}" destId="{841A042C-9D74-4C0F-A5B6-4B4AA1B9ECFE}" srcOrd="0" destOrd="0" presId="urn:microsoft.com/office/officeart/2005/8/layout/hierarchy1"/>
    <dgm:cxn modelId="{2225F4A1-21BB-4E5E-9653-63446C408E6E}" type="presParOf" srcId="{AA24460E-B047-48BB-94E4-2EEE634B5F74}" destId="{FAAC867F-8F60-4A04-8D3C-C70B6B9AA0EF}" srcOrd="1" destOrd="0" presId="urn:microsoft.com/office/officeart/2005/8/layout/hierarchy1"/>
    <dgm:cxn modelId="{C2B8C8F3-BF17-4127-A907-DAB1F720A5CB}" type="presParOf" srcId="{FAAC867F-8F60-4A04-8D3C-C70B6B9AA0EF}" destId="{1C0DFC5A-9A48-4A48-9952-6BDF7BCA4711}" srcOrd="0" destOrd="0" presId="urn:microsoft.com/office/officeart/2005/8/layout/hierarchy1"/>
    <dgm:cxn modelId="{386C61B9-2DE9-48A1-9755-43F1FEF91602}" type="presParOf" srcId="{1C0DFC5A-9A48-4A48-9952-6BDF7BCA4711}" destId="{B15782BA-8B2C-4710-B782-E4A2C838D1A7}" srcOrd="0" destOrd="0" presId="urn:microsoft.com/office/officeart/2005/8/layout/hierarchy1"/>
    <dgm:cxn modelId="{A2E651E1-D6D3-4EA9-B22A-6EB605557271}" type="presParOf" srcId="{1C0DFC5A-9A48-4A48-9952-6BDF7BCA4711}" destId="{26F0F5FC-E6CF-46B4-B890-B29FC8DAE16F}" srcOrd="1" destOrd="0" presId="urn:microsoft.com/office/officeart/2005/8/layout/hierarchy1"/>
    <dgm:cxn modelId="{EF3413C0-CC93-4C41-8D61-03E1DC28D619}" type="presParOf" srcId="{FAAC867F-8F60-4A04-8D3C-C70B6B9AA0EF}" destId="{BD494B7D-EA9F-4D47-962F-73626594B5F5}" srcOrd="1" destOrd="0" presId="urn:microsoft.com/office/officeart/2005/8/layout/hierarchy1"/>
    <dgm:cxn modelId="{29DE0344-5ABD-40C9-A57A-C58EAD793E4B}" type="presParOf" srcId="{BD494B7D-EA9F-4D47-962F-73626594B5F5}" destId="{A4AC69DB-763E-4B72-9E78-37762F0A2FBB}" srcOrd="0" destOrd="0" presId="urn:microsoft.com/office/officeart/2005/8/layout/hierarchy1"/>
    <dgm:cxn modelId="{07EAAF28-3E68-497E-8238-37BBF72A6875}" type="presParOf" srcId="{BD494B7D-EA9F-4D47-962F-73626594B5F5}" destId="{B31D7E1D-93B5-44EE-A32D-986D64BAAD21}" srcOrd="1" destOrd="0" presId="urn:microsoft.com/office/officeart/2005/8/layout/hierarchy1"/>
    <dgm:cxn modelId="{9A4CFC2E-275B-4B6B-A9D8-351771F0C2A5}" type="presParOf" srcId="{B31D7E1D-93B5-44EE-A32D-986D64BAAD21}" destId="{26F968C9-8FE7-4385-853D-C0EC442BAB2F}" srcOrd="0" destOrd="0" presId="urn:microsoft.com/office/officeart/2005/8/layout/hierarchy1"/>
    <dgm:cxn modelId="{FE37BFCA-9B08-40DF-B869-9A8022C7AABE}" type="presParOf" srcId="{26F968C9-8FE7-4385-853D-C0EC442BAB2F}" destId="{E971A1C7-211C-4DD1-A97D-AB5B3E1B74C8}" srcOrd="0" destOrd="0" presId="urn:microsoft.com/office/officeart/2005/8/layout/hierarchy1"/>
    <dgm:cxn modelId="{67849A79-27A3-4981-BC92-DA7EBCD7CEF3}" type="presParOf" srcId="{26F968C9-8FE7-4385-853D-C0EC442BAB2F}" destId="{A29810DE-8B95-4F6D-AE63-ADD70D95DE4B}" srcOrd="1" destOrd="0" presId="urn:microsoft.com/office/officeart/2005/8/layout/hierarchy1"/>
    <dgm:cxn modelId="{2D937A3F-F05C-4140-BA0E-29E821B44BC7}" type="presParOf" srcId="{B31D7E1D-93B5-44EE-A32D-986D64BAAD21}" destId="{321E624B-CF77-4DB0-9086-C51AA62F9A4E}" srcOrd="1" destOrd="0" presId="urn:microsoft.com/office/officeart/2005/8/layout/hierarchy1"/>
    <dgm:cxn modelId="{82225E0E-7E2B-4338-831B-552A3A169A97}" type="presParOf" srcId="{BD494B7D-EA9F-4D47-962F-73626594B5F5}" destId="{E772184D-D003-494C-85C2-26EF253E01F3}" srcOrd="2" destOrd="0" presId="urn:microsoft.com/office/officeart/2005/8/layout/hierarchy1"/>
    <dgm:cxn modelId="{76585134-6593-4171-AB36-5FCB57DB1319}" type="presParOf" srcId="{BD494B7D-EA9F-4D47-962F-73626594B5F5}" destId="{E286B49E-EBEC-4FF5-9DE9-757F8FA601C1}" srcOrd="3" destOrd="0" presId="urn:microsoft.com/office/officeart/2005/8/layout/hierarchy1"/>
    <dgm:cxn modelId="{94BF40DC-8B34-428E-BDC2-438169694CDA}" type="presParOf" srcId="{E286B49E-EBEC-4FF5-9DE9-757F8FA601C1}" destId="{32DD9BE3-8CDF-49A5-BAB5-C1BAF5087F4A}" srcOrd="0" destOrd="0" presId="urn:microsoft.com/office/officeart/2005/8/layout/hierarchy1"/>
    <dgm:cxn modelId="{452BC869-8B9B-4F3B-8A49-D9DCC1AE6BAD}" type="presParOf" srcId="{32DD9BE3-8CDF-49A5-BAB5-C1BAF5087F4A}" destId="{2FE43B92-6093-48B8-9D3E-6B86D2A90946}" srcOrd="0" destOrd="0" presId="urn:microsoft.com/office/officeart/2005/8/layout/hierarchy1"/>
    <dgm:cxn modelId="{A78E14AF-6B6C-4FB6-BA40-928AD87BCFAC}" type="presParOf" srcId="{32DD9BE3-8CDF-49A5-BAB5-C1BAF5087F4A}" destId="{251210A4-E3CB-447A-BF35-E27A0FAF6AC0}" srcOrd="1" destOrd="0" presId="urn:microsoft.com/office/officeart/2005/8/layout/hierarchy1"/>
    <dgm:cxn modelId="{976D04FC-3608-44C3-8CC1-8A9BE59CDB57}" type="presParOf" srcId="{E286B49E-EBEC-4FF5-9DE9-757F8FA601C1}" destId="{3AAC2B76-7F56-40E4-A8F9-FF2D17A65761}" srcOrd="1" destOrd="0" presId="urn:microsoft.com/office/officeart/2005/8/layout/hierarchy1"/>
    <dgm:cxn modelId="{570791F6-ECEE-4704-A7C8-AE11A66F9259}" type="presParOf" srcId="{AA24460E-B047-48BB-94E4-2EEE634B5F74}" destId="{7123F9CF-B8F8-44A6-BC57-4AAC6E32A2D6}" srcOrd="2" destOrd="0" presId="urn:microsoft.com/office/officeart/2005/8/layout/hierarchy1"/>
    <dgm:cxn modelId="{CFF520B4-9EA0-40E2-AA29-6F7794E63E0A}" type="presParOf" srcId="{AA24460E-B047-48BB-94E4-2EEE634B5F74}" destId="{92CF42AF-B180-4501-8C8B-5DCFC994B658}" srcOrd="3" destOrd="0" presId="urn:microsoft.com/office/officeart/2005/8/layout/hierarchy1"/>
    <dgm:cxn modelId="{CE03E30B-A5A0-4184-A12D-D62CA5F3863D}" type="presParOf" srcId="{92CF42AF-B180-4501-8C8B-5DCFC994B658}" destId="{E1E9F2F8-6AAE-437B-9E2E-A8FBD4169ABA}" srcOrd="0" destOrd="0" presId="urn:microsoft.com/office/officeart/2005/8/layout/hierarchy1"/>
    <dgm:cxn modelId="{6565EC20-D4E2-4995-9786-45E3E2D5CC2A}" type="presParOf" srcId="{E1E9F2F8-6AAE-437B-9E2E-A8FBD4169ABA}" destId="{222B53CC-D8CB-4B31-8162-113D40D4F26F}" srcOrd="0" destOrd="0" presId="urn:microsoft.com/office/officeart/2005/8/layout/hierarchy1"/>
    <dgm:cxn modelId="{32784D79-51EC-4395-9CF4-36BD8A48D8B7}" type="presParOf" srcId="{E1E9F2F8-6AAE-437B-9E2E-A8FBD4169ABA}" destId="{C60966A2-B646-4207-AC4D-B2323E52F601}" srcOrd="1" destOrd="0" presId="urn:microsoft.com/office/officeart/2005/8/layout/hierarchy1"/>
    <dgm:cxn modelId="{3B39CC28-C10A-434B-815C-49C16FA7150B}" type="presParOf" srcId="{92CF42AF-B180-4501-8C8B-5DCFC994B658}" destId="{2E53C3AF-95F6-4D5D-9E52-A7CF39DB229F}" srcOrd="1" destOrd="0" presId="urn:microsoft.com/office/officeart/2005/8/layout/hierarchy1"/>
    <dgm:cxn modelId="{0DA4EA66-7102-418F-AD81-4B72BDB92EA1}" type="presParOf" srcId="{80AF0028-A88C-4EB7-910A-0398786EA917}" destId="{0E3F8668-7AD9-499E-9B94-A41A09327155}" srcOrd="2" destOrd="0" presId="urn:microsoft.com/office/officeart/2005/8/layout/hierarchy1"/>
    <dgm:cxn modelId="{741392FF-256A-4857-B369-AAF1271E440F}" type="presParOf" srcId="{80AF0028-A88C-4EB7-910A-0398786EA917}" destId="{BA3F6570-807A-49D4-BD1F-82C7B2BDA5DD}" srcOrd="3" destOrd="0" presId="urn:microsoft.com/office/officeart/2005/8/layout/hierarchy1"/>
    <dgm:cxn modelId="{43681C05-712A-4DCD-99AF-4F28DB9D484B}" type="presParOf" srcId="{BA3F6570-807A-49D4-BD1F-82C7B2BDA5DD}" destId="{0A47643E-8052-4535-9EA4-ABFD3BF29FDD}" srcOrd="0" destOrd="0" presId="urn:microsoft.com/office/officeart/2005/8/layout/hierarchy1"/>
    <dgm:cxn modelId="{0DAB7B35-F11E-456E-B9F4-077105EDC78A}" type="presParOf" srcId="{0A47643E-8052-4535-9EA4-ABFD3BF29FDD}" destId="{2641584A-C2CE-4049-87AB-3616523EE2C0}" srcOrd="0" destOrd="0" presId="urn:microsoft.com/office/officeart/2005/8/layout/hierarchy1"/>
    <dgm:cxn modelId="{6F2C41DE-3965-4668-A57A-A8DAE383F66E}" type="presParOf" srcId="{0A47643E-8052-4535-9EA4-ABFD3BF29FDD}" destId="{63FEA929-7210-4DA5-B2DE-7D37BF056C0A}" srcOrd="1" destOrd="0" presId="urn:microsoft.com/office/officeart/2005/8/layout/hierarchy1"/>
    <dgm:cxn modelId="{A56C6719-9043-4EE8-BF6F-BCB0BED3745E}" type="presParOf" srcId="{BA3F6570-807A-49D4-BD1F-82C7B2BDA5DD}" destId="{B0D4D16B-9BD0-4077-AF23-7BD849BE2106}" srcOrd="1" destOrd="0" presId="urn:microsoft.com/office/officeart/2005/8/layout/hierarchy1"/>
    <dgm:cxn modelId="{585042CA-49B0-4D5C-B935-A39947645356}" type="presParOf" srcId="{0413C0DA-AEC8-408A-ADA7-5088695BDFAC}" destId="{E8C7D735-2970-49EC-92CC-346DAEE68CB2}" srcOrd="2" destOrd="0" presId="urn:microsoft.com/office/officeart/2005/8/layout/hierarchy1"/>
    <dgm:cxn modelId="{D43B96F7-B975-4475-9CD5-DBCB2E8EABA6}" type="presParOf" srcId="{0413C0DA-AEC8-408A-ADA7-5088695BDFAC}" destId="{76ACC415-5FC5-4D8B-8DB7-770BEDD5F4DD}" srcOrd="3" destOrd="0" presId="urn:microsoft.com/office/officeart/2005/8/layout/hierarchy1"/>
    <dgm:cxn modelId="{8E1B4F5A-6DBA-485F-9AE9-997AACC10A2B}" type="presParOf" srcId="{76ACC415-5FC5-4D8B-8DB7-770BEDD5F4DD}" destId="{9DA71F35-9BA9-4019-9B38-A22C01C61E3C}" srcOrd="0" destOrd="0" presId="urn:microsoft.com/office/officeart/2005/8/layout/hierarchy1"/>
    <dgm:cxn modelId="{0B0DAE1C-C733-42C2-A70C-765B2F886631}" type="presParOf" srcId="{9DA71F35-9BA9-4019-9B38-A22C01C61E3C}" destId="{3CAAE861-EC7F-4C51-9E31-647E1B73EC58}" srcOrd="0" destOrd="0" presId="urn:microsoft.com/office/officeart/2005/8/layout/hierarchy1"/>
    <dgm:cxn modelId="{D7D358AE-474A-4722-9870-A193A357AE27}" type="presParOf" srcId="{9DA71F35-9BA9-4019-9B38-A22C01C61E3C}" destId="{D8822D5C-5D29-46C7-9A24-200C1DA7FEE2}" srcOrd="1" destOrd="0" presId="urn:microsoft.com/office/officeart/2005/8/layout/hierarchy1"/>
    <dgm:cxn modelId="{2A6ABF92-05D7-44F8-8FFA-B1AC750491CF}" type="presParOf" srcId="{76ACC415-5FC5-4D8B-8DB7-770BEDD5F4DD}" destId="{4AAA954E-FA1C-4103-818C-12CE2D8C1C13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8C7D735-2970-49EC-92CC-346DAEE68CB2}">
      <dsp:nvSpPr>
        <dsp:cNvPr id="0" name=""/>
        <dsp:cNvSpPr/>
      </dsp:nvSpPr>
      <dsp:spPr>
        <a:xfrm>
          <a:off x="3000269" y="63774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748"/>
              </a:lnTo>
              <a:lnTo>
                <a:pt x="612818" y="198748"/>
              </a:lnTo>
              <a:lnTo>
                <a:pt x="612818" y="291645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E3F8668-7AD9-499E-9B94-A41A09327155}">
      <dsp:nvSpPr>
        <dsp:cNvPr id="0" name=""/>
        <dsp:cNvSpPr/>
      </dsp:nvSpPr>
      <dsp:spPr>
        <a:xfrm>
          <a:off x="3000269" y="249458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748"/>
              </a:lnTo>
              <a:lnTo>
                <a:pt x="612818" y="198748"/>
              </a:lnTo>
              <a:lnTo>
                <a:pt x="612818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23F9CF-B8F8-44A6-BC57-4AAC6E32A2D6}">
      <dsp:nvSpPr>
        <dsp:cNvPr id="0" name=""/>
        <dsp:cNvSpPr/>
      </dsp:nvSpPr>
      <dsp:spPr>
        <a:xfrm>
          <a:off x="3613088" y="435142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748"/>
              </a:lnTo>
              <a:lnTo>
                <a:pt x="612818" y="198748"/>
              </a:lnTo>
              <a:lnTo>
                <a:pt x="612818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772184D-D003-494C-85C2-26EF253E01F3}">
      <dsp:nvSpPr>
        <dsp:cNvPr id="0" name=""/>
        <dsp:cNvSpPr/>
      </dsp:nvSpPr>
      <dsp:spPr>
        <a:xfrm>
          <a:off x="3000269" y="527984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748"/>
              </a:lnTo>
              <a:lnTo>
                <a:pt x="612818" y="198748"/>
              </a:lnTo>
              <a:lnTo>
                <a:pt x="612818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4AC69DB-763E-4B72-9E78-37762F0A2FBB}">
      <dsp:nvSpPr>
        <dsp:cNvPr id="0" name=""/>
        <dsp:cNvSpPr/>
      </dsp:nvSpPr>
      <dsp:spPr>
        <a:xfrm>
          <a:off x="2387451" y="527984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612818" y="0"/>
              </a:moveTo>
              <a:lnTo>
                <a:pt x="612818" y="198748"/>
              </a:lnTo>
              <a:lnTo>
                <a:pt x="0" y="198748"/>
              </a:lnTo>
              <a:lnTo>
                <a:pt x="0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1A042C-9D74-4C0F-A5B6-4B4AA1B9ECFE}">
      <dsp:nvSpPr>
        <dsp:cNvPr id="0" name=""/>
        <dsp:cNvSpPr/>
      </dsp:nvSpPr>
      <dsp:spPr>
        <a:xfrm>
          <a:off x="3000269" y="435142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612818" y="0"/>
              </a:moveTo>
              <a:lnTo>
                <a:pt x="612818" y="198748"/>
              </a:lnTo>
              <a:lnTo>
                <a:pt x="0" y="198748"/>
              </a:lnTo>
              <a:lnTo>
                <a:pt x="0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D9CA2F-993A-48BE-BFD2-A281E63F8CA1}">
      <dsp:nvSpPr>
        <dsp:cNvPr id="0" name=""/>
        <dsp:cNvSpPr/>
      </dsp:nvSpPr>
      <dsp:spPr>
        <a:xfrm>
          <a:off x="2387451" y="3423000"/>
          <a:ext cx="1225637" cy="2916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748"/>
              </a:lnTo>
              <a:lnTo>
                <a:pt x="1225637" y="198748"/>
              </a:lnTo>
              <a:lnTo>
                <a:pt x="1225637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AF2E6D2-8F4D-4258-B428-175D4B8036AD}">
      <dsp:nvSpPr>
        <dsp:cNvPr id="0" name=""/>
        <dsp:cNvSpPr/>
      </dsp:nvSpPr>
      <dsp:spPr>
        <a:xfrm>
          <a:off x="1161814" y="435142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748"/>
              </a:lnTo>
              <a:lnTo>
                <a:pt x="612818" y="198748"/>
              </a:lnTo>
              <a:lnTo>
                <a:pt x="612818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3A54D1E-9FEB-4BB7-89C9-D51DD9753821}">
      <dsp:nvSpPr>
        <dsp:cNvPr id="0" name=""/>
        <dsp:cNvSpPr/>
      </dsp:nvSpPr>
      <dsp:spPr>
        <a:xfrm>
          <a:off x="548995" y="435142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612818" y="0"/>
              </a:moveTo>
              <a:lnTo>
                <a:pt x="612818" y="198748"/>
              </a:lnTo>
              <a:lnTo>
                <a:pt x="0" y="198748"/>
              </a:lnTo>
              <a:lnTo>
                <a:pt x="0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01D2F2-12DE-4A25-BAE6-E75A193311D5}">
      <dsp:nvSpPr>
        <dsp:cNvPr id="0" name=""/>
        <dsp:cNvSpPr/>
      </dsp:nvSpPr>
      <dsp:spPr>
        <a:xfrm>
          <a:off x="1161814" y="3423000"/>
          <a:ext cx="1225637" cy="291645"/>
        </a:xfrm>
        <a:custGeom>
          <a:avLst/>
          <a:gdLst/>
          <a:ahLst/>
          <a:cxnLst/>
          <a:rect l="0" t="0" r="0" b="0"/>
          <a:pathLst>
            <a:path>
              <a:moveTo>
                <a:pt x="1225637" y="0"/>
              </a:moveTo>
              <a:lnTo>
                <a:pt x="1225637" y="198748"/>
              </a:lnTo>
              <a:lnTo>
                <a:pt x="0" y="198748"/>
              </a:lnTo>
              <a:lnTo>
                <a:pt x="0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2D3196-153E-4269-8EE6-4D5C8507AB9F}">
      <dsp:nvSpPr>
        <dsp:cNvPr id="0" name=""/>
        <dsp:cNvSpPr/>
      </dsp:nvSpPr>
      <dsp:spPr>
        <a:xfrm>
          <a:off x="2387451" y="249458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612818" y="0"/>
              </a:moveTo>
              <a:lnTo>
                <a:pt x="612818" y="198748"/>
              </a:lnTo>
              <a:lnTo>
                <a:pt x="0" y="198748"/>
              </a:lnTo>
              <a:lnTo>
                <a:pt x="0" y="291645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61A149-9B4F-4C9E-AFF7-3AF4885A7E32}">
      <dsp:nvSpPr>
        <dsp:cNvPr id="0" name=""/>
        <dsp:cNvSpPr/>
      </dsp:nvSpPr>
      <dsp:spPr>
        <a:xfrm>
          <a:off x="2387451" y="156616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748"/>
              </a:lnTo>
              <a:lnTo>
                <a:pt x="612818" y="198748"/>
              </a:lnTo>
              <a:lnTo>
                <a:pt x="612818" y="291645"/>
              </a:lnTo>
            </a:path>
          </a:pathLst>
        </a:custGeom>
        <a:noFill/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6CC0D02-F77B-4E51-B6C2-F48565A9C03A}">
      <dsp:nvSpPr>
        <dsp:cNvPr id="0" name=""/>
        <dsp:cNvSpPr/>
      </dsp:nvSpPr>
      <dsp:spPr>
        <a:xfrm>
          <a:off x="1774632" y="156616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612818" y="0"/>
              </a:moveTo>
              <a:lnTo>
                <a:pt x="612818" y="198748"/>
              </a:lnTo>
              <a:lnTo>
                <a:pt x="0" y="198748"/>
              </a:lnTo>
              <a:lnTo>
                <a:pt x="0" y="291645"/>
              </a:lnTo>
            </a:path>
          </a:pathLst>
        </a:custGeom>
        <a:noFill/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571A58-D7E9-4611-A823-E38A70228462}">
      <dsp:nvSpPr>
        <dsp:cNvPr id="0" name=""/>
        <dsp:cNvSpPr/>
      </dsp:nvSpPr>
      <dsp:spPr>
        <a:xfrm>
          <a:off x="2387451" y="637740"/>
          <a:ext cx="612818" cy="291645"/>
        </a:xfrm>
        <a:custGeom>
          <a:avLst/>
          <a:gdLst/>
          <a:ahLst/>
          <a:cxnLst/>
          <a:rect l="0" t="0" r="0" b="0"/>
          <a:pathLst>
            <a:path>
              <a:moveTo>
                <a:pt x="612818" y="0"/>
              </a:moveTo>
              <a:lnTo>
                <a:pt x="612818" y="198748"/>
              </a:lnTo>
              <a:lnTo>
                <a:pt x="0" y="198748"/>
              </a:lnTo>
              <a:lnTo>
                <a:pt x="0" y="291645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37CFB2-575F-405D-B168-E0A40CB2DDBA}">
      <dsp:nvSpPr>
        <dsp:cNvPr id="0" name=""/>
        <dsp:cNvSpPr/>
      </dsp:nvSpPr>
      <dsp:spPr>
        <a:xfrm>
          <a:off x="2498872" y="966"/>
          <a:ext cx="1002793" cy="636774"/>
        </a:xfrm>
        <a:prstGeom prst="roundRect">
          <a:avLst>
            <a:gd name="adj" fmla="val 10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4B247C1-5799-47FC-BBC8-033B4A1B521C}">
      <dsp:nvSpPr>
        <dsp:cNvPr id="0" name=""/>
        <dsp:cNvSpPr/>
      </dsp:nvSpPr>
      <dsp:spPr>
        <a:xfrm>
          <a:off x="2610294" y="10681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DE 16 O MÉS ANYS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1.022.400 (+1,7%)</a:t>
          </a:r>
          <a:endParaRPr lang="es-ES" sz="800" kern="1200"/>
        </a:p>
      </dsp:txBody>
      <dsp:txXfrm>
        <a:off x="2628944" y="125466"/>
        <a:ext cx="965493" cy="599474"/>
      </dsp:txXfrm>
    </dsp:sp>
    <dsp:sp modelId="{5C7C6C5A-E526-4FDF-AE70-F1AE950E2738}">
      <dsp:nvSpPr>
        <dsp:cNvPr id="0" name=""/>
        <dsp:cNvSpPr/>
      </dsp:nvSpPr>
      <dsp:spPr>
        <a:xfrm>
          <a:off x="1886054" y="929386"/>
          <a:ext cx="1002793" cy="636774"/>
        </a:xfrm>
        <a:prstGeom prst="roundRect">
          <a:avLst>
            <a:gd name="adj" fmla="val 1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BB03EC0-76E3-443D-9029-08DF82891332}">
      <dsp:nvSpPr>
        <dsp:cNvPr id="0" name=""/>
        <dsp:cNvSpPr/>
      </dsp:nvSpPr>
      <dsp:spPr>
        <a:xfrm>
          <a:off x="1997475" y="103523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ACTIVA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630.000 (-2,7%)</a:t>
          </a:r>
          <a:endParaRPr lang="es-ES" sz="800" kern="1200"/>
        </a:p>
      </dsp:txBody>
      <dsp:txXfrm>
        <a:off x="2016125" y="1053886"/>
        <a:ext cx="965493" cy="599474"/>
      </dsp:txXfrm>
    </dsp:sp>
    <dsp:sp modelId="{42F3D707-BB07-4769-B0B8-7E1566BEC212}">
      <dsp:nvSpPr>
        <dsp:cNvPr id="0" name=""/>
        <dsp:cNvSpPr/>
      </dsp:nvSpPr>
      <dsp:spPr>
        <a:xfrm>
          <a:off x="1273235" y="1857806"/>
          <a:ext cx="1002793" cy="636774"/>
        </a:xfrm>
        <a:prstGeom prst="roundRect">
          <a:avLst>
            <a:gd name="adj" fmla="val 10000"/>
          </a:avLst>
        </a:prstGeom>
        <a:solidFill>
          <a:schemeClr val="accent6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EB5302E-D8E0-4C7B-AA44-6638BA5A1EDD}">
      <dsp:nvSpPr>
        <dsp:cNvPr id="0" name=""/>
        <dsp:cNvSpPr/>
      </dsp:nvSpPr>
      <dsp:spPr>
        <a:xfrm>
          <a:off x="1384657" y="196365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ATURADA 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101.700</a:t>
          </a:r>
          <a:r>
            <a:rPr lang="es-ES" sz="800" b="0" i="0" strike="noStrike" kern="1200" baseline="0">
              <a:latin typeface="Arial"/>
              <a:cs typeface="Arial"/>
            </a:rPr>
            <a:t> </a:t>
          </a:r>
          <a:r>
            <a:rPr lang="es-ES" sz="800" b="0" i="0" strike="noStrike" kern="1200">
              <a:latin typeface="Arial"/>
              <a:cs typeface="Arial"/>
            </a:rPr>
            <a:t>(+33,8%)</a:t>
          </a:r>
          <a:endParaRPr lang="es-ES" sz="800" kern="1200"/>
        </a:p>
      </dsp:txBody>
      <dsp:txXfrm>
        <a:off x="1403307" y="1982306"/>
        <a:ext cx="965493" cy="599474"/>
      </dsp:txXfrm>
    </dsp:sp>
    <dsp:sp modelId="{E3E90660-ACE5-43EC-82C0-B94B39E07260}">
      <dsp:nvSpPr>
        <dsp:cNvPr id="0" name=""/>
        <dsp:cNvSpPr/>
      </dsp:nvSpPr>
      <dsp:spPr>
        <a:xfrm>
          <a:off x="2498872" y="1857806"/>
          <a:ext cx="1002793" cy="636774"/>
        </a:xfrm>
        <a:prstGeom prst="roundRect">
          <a:avLst>
            <a:gd name="adj" fmla="val 10000"/>
          </a:avLst>
        </a:prstGeom>
        <a:solidFill>
          <a:schemeClr val="accent6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78291A1-5BBE-487E-A2B9-5966F3E1BABE}">
      <dsp:nvSpPr>
        <dsp:cNvPr id="0" name=""/>
        <dsp:cNvSpPr/>
      </dsp:nvSpPr>
      <dsp:spPr>
        <a:xfrm>
          <a:off x="2610294" y="196365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OCUPADA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528.200 (-7,5%)</a:t>
          </a:r>
        </a:p>
      </dsp:txBody>
      <dsp:txXfrm>
        <a:off x="2628944" y="1982306"/>
        <a:ext cx="965493" cy="599474"/>
      </dsp:txXfrm>
    </dsp:sp>
    <dsp:sp modelId="{04629E31-247E-4820-9DDD-62CACA7B7419}">
      <dsp:nvSpPr>
        <dsp:cNvPr id="0" name=""/>
        <dsp:cNvSpPr/>
      </dsp:nvSpPr>
      <dsp:spPr>
        <a:xfrm>
          <a:off x="1886054" y="278622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C6D0E08-3EB1-43DC-A40C-7E9BF1F68276}">
      <dsp:nvSpPr>
        <dsp:cNvPr id="0" name=""/>
        <dsp:cNvSpPr/>
      </dsp:nvSpPr>
      <dsp:spPr>
        <a:xfrm>
          <a:off x="1997475" y="289207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ASSALARIATS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427.500 (-9,2%)</a:t>
          </a:r>
          <a:endParaRPr lang="es-ES" sz="800" kern="1200"/>
        </a:p>
      </dsp:txBody>
      <dsp:txXfrm>
        <a:off x="2016125" y="2910726"/>
        <a:ext cx="965493" cy="599474"/>
      </dsp:txXfrm>
    </dsp:sp>
    <dsp:sp modelId="{A70FC82A-D5C2-4194-A44B-FBD7765BDCB2}">
      <dsp:nvSpPr>
        <dsp:cNvPr id="0" name=""/>
        <dsp:cNvSpPr/>
      </dsp:nvSpPr>
      <dsp:spPr>
        <a:xfrm>
          <a:off x="660417" y="371464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F6E47B5-B56F-47CD-B8A5-A5D76EFEDED5}">
      <dsp:nvSpPr>
        <dsp:cNvPr id="0" name=""/>
        <dsp:cNvSpPr/>
      </dsp:nvSpPr>
      <dsp:spPr>
        <a:xfrm>
          <a:off x="771838" y="382049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SECTOR PÚBLIC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81.000 (+6,7%)</a:t>
          </a:r>
          <a:endParaRPr lang="es-ES" sz="800" kern="1200"/>
        </a:p>
      </dsp:txBody>
      <dsp:txXfrm>
        <a:off x="790488" y="3839146"/>
        <a:ext cx="965493" cy="599474"/>
      </dsp:txXfrm>
    </dsp:sp>
    <dsp:sp modelId="{92259E17-2FDE-4593-A0F8-4A760965A2C2}">
      <dsp:nvSpPr>
        <dsp:cNvPr id="0" name=""/>
        <dsp:cNvSpPr/>
      </dsp:nvSpPr>
      <dsp:spPr>
        <a:xfrm>
          <a:off x="47598" y="464306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EFC20C8-2D5C-428A-80AA-F2E2A2BA82B6}">
      <dsp:nvSpPr>
        <dsp:cNvPr id="0" name=""/>
        <dsp:cNvSpPr/>
      </dsp:nvSpPr>
      <dsp:spPr>
        <a:xfrm>
          <a:off x="159020" y="474891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INDEFINIT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56.500 (+7,0%)</a:t>
          </a:r>
          <a:endParaRPr lang="es-ES" sz="800" kern="1200"/>
        </a:p>
      </dsp:txBody>
      <dsp:txXfrm>
        <a:off x="177670" y="4767566"/>
        <a:ext cx="965493" cy="599474"/>
      </dsp:txXfrm>
    </dsp:sp>
    <dsp:sp modelId="{196C4BE9-03D6-4432-BFAA-105873E1ECF0}">
      <dsp:nvSpPr>
        <dsp:cNvPr id="0" name=""/>
        <dsp:cNvSpPr/>
      </dsp:nvSpPr>
      <dsp:spPr>
        <a:xfrm>
          <a:off x="1273235" y="464306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8CB05AC-02E8-4DE5-B264-648BC5335ED6}">
      <dsp:nvSpPr>
        <dsp:cNvPr id="0" name=""/>
        <dsp:cNvSpPr/>
      </dsp:nvSpPr>
      <dsp:spPr>
        <a:xfrm>
          <a:off x="1384657" y="474891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TEMPORAL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24.500 (+6,1%)</a:t>
          </a:r>
          <a:endParaRPr lang="es-ES" sz="800" b="1" i="0" strike="noStrike" kern="1200">
            <a:latin typeface="Arial"/>
            <a:cs typeface="Arial"/>
          </a:endParaRPr>
        </a:p>
      </dsp:txBody>
      <dsp:txXfrm>
        <a:off x="1403307" y="4767566"/>
        <a:ext cx="965493" cy="599474"/>
      </dsp:txXfrm>
    </dsp:sp>
    <dsp:sp modelId="{23947006-6C18-42F6-B00F-E97A95D9B910}">
      <dsp:nvSpPr>
        <dsp:cNvPr id="0" name=""/>
        <dsp:cNvSpPr/>
      </dsp:nvSpPr>
      <dsp:spPr>
        <a:xfrm>
          <a:off x="3111691" y="371464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C6DB900-34DB-4F5D-B8E8-8B32FEEF8D20}">
      <dsp:nvSpPr>
        <dsp:cNvPr id="0" name=""/>
        <dsp:cNvSpPr/>
      </dsp:nvSpPr>
      <dsp:spPr>
        <a:xfrm>
          <a:off x="3223112" y="382049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SECTOR PRIVAT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346.500 (-12,3%)</a:t>
          </a:r>
          <a:endParaRPr lang="es-ES" sz="800" b="0" i="0" strike="noStrike" kern="1200">
            <a:latin typeface="Arial"/>
            <a:cs typeface="Arial"/>
          </a:endParaRPr>
        </a:p>
      </dsp:txBody>
      <dsp:txXfrm>
        <a:off x="3241762" y="3839146"/>
        <a:ext cx="965493" cy="599474"/>
      </dsp:txXfrm>
    </dsp:sp>
    <dsp:sp modelId="{B15782BA-8B2C-4710-B782-E4A2C838D1A7}">
      <dsp:nvSpPr>
        <dsp:cNvPr id="0" name=""/>
        <dsp:cNvSpPr/>
      </dsp:nvSpPr>
      <dsp:spPr>
        <a:xfrm>
          <a:off x="2498872" y="464306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6F0F5FC-E6CF-46B4-B890-B29FC8DAE16F}">
      <dsp:nvSpPr>
        <dsp:cNvPr id="0" name=""/>
        <dsp:cNvSpPr/>
      </dsp:nvSpPr>
      <dsp:spPr>
        <a:xfrm>
          <a:off x="2610294" y="474891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INDEFINIT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274.300 (-5,7%)</a:t>
          </a:r>
          <a:endParaRPr lang="es-ES" sz="800" b="1" i="0" strike="noStrike" kern="1200">
            <a:latin typeface="Arial"/>
            <a:cs typeface="Arial"/>
          </a:endParaRPr>
        </a:p>
      </dsp:txBody>
      <dsp:txXfrm>
        <a:off x="2628944" y="4767566"/>
        <a:ext cx="965493" cy="599474"/>
      </dsp:txXfrm>
    </dsp:sp>
    <dsp:sp modelId="{E971A1C7-211C-4DD1-A97D-AB5B3E1B74C8}">
      <dsp:nvSpPr>
        <dsp:cNvPr id="0" name=""/>
        <dsp:cNvSpPr/>
      </dsp:nvSpPr>
      <dsp:spPr>
        <a:xfrm>
          <a:off x="1886054" y="557148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29810DE-8B95-4F6D-AE63-ADD70D95DE4B}">
      <dsp:nvSpPr>
        <dsp:cNvPr id="0" name=""/>
        <dsp:cNvSpPr/>
      </dsp:nvSpPr>
      <dsp:spPr>
        <a:xfrm>
          <a:off x="1997475" y="567733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PERMANENT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223.700 (-4,6%)</a:t>
          </a:r>
          <a:endParaRPr lang="es-ES" sz="800" b="0" i="0" strike="noStrike" kern="1200">
            <a:latin typeface="Arial"/>
            <a:cs typeface="Arial"/>
          </a:endParaRPr>
        </a:p>
      </dsp:txBody>
      <dsp:txXfrm>
        <a:off x="2016125" y="5695986"/>
        <a:ext cx="965493" cy="599474"/>
      </dsp:txXfrm>
    </dsp:sp>
    <dsp:sp modelId="{2FE43B92-6093-48B8-9D3E-6B86D2A90946}">
      <dsp:nvSpPr>
        <dsp:cNvPr id="0" name=""/>
        <dsp:cNvSpPr/>
      </dsp:nvSpPr>
      <dsp:spPr>
        <a:xfrm>
          <a:off x="3111691" y="557148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51210A4-E3CB-447A-BF35-E27A0FAF6AC0}">
      <dsp:nvSpPr>
        <dsp:cNvPr id="0" name=""/>
        <dsp:cNvSpPr/>
      </dsp:nvSpPr>
      <dsp:spPr>
        <a:xfrm>
          <a:off x="3223112" y="567733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DISCONTINU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50.500 (-10,2%)</a:t>
          </a:r>
          <a:endParaRPr lang="es-ES" sz="800" b="0" i="0" strike="noStrike" kern="1200">
            <a:latin typeface="Arial"/>
            <a:cs typeface="Arial"/>
          </a:endParaRPr>
        </a:p>
      </dsp:txBody>
      <dsp:txXfrm>
        <a:off x="3241762" y="5695986"/>
        <a:ext cx="965493" cy="599474"/>
      </dsp:txXfrm>
    </dsp:sp>
    <dsp:sp modelId="{222B53CC-D8CB-4B31-8162-113D40D4F26F}">
      <dsp:nvSpPr>
        <dsp:cNvPr id="0" name=""/>
        <dsp:cNvSpPr/>
      </dsp:nvSpPr>
      <dsp:spPr>
        <a:xfrm>
          <a:off x="3724509" y="464306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60966A2-B646-4207-AC4D-B2323E52F601}">
      <dsp:nvSpPr>
        <dsp:cNvPr id="0" name=""/>
        <dsp:cNvSpPr/>
      </dsp:nvSpPr>
      <dsp:spPr>
        <a:xfrm>
          <a:off x="3835931" y="474891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TEMPORAL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72.200</a:t>
          </a:r>
          <a:r>
            <a:rPr lang="es-ES" sz="800" b="0" i="0" strike="noStrike" kern="1200" baseline="0">
              <a:latin typeface="Arial"/>
              <a:ea typeface="+mn-ea"/>
              <a:cs typeface="Arial"/>
            </a:rPr>
            <a:t> </a:t>
          </a:r>
          <a:r>
            <a:rPr lang="es-ES" sz="800" b="0" i="0" strike="noStrike" kern="1200">
              <a:latin typeface="Arial"/>
              <a:ea typeface="+mn-ea"/>
              <a:cs typeface="Arial"/>
            </a:rPr>
            <a:t>(</a:t>
          </a:r>
          <a:r>
            <a:rPr lang="ca-ES" sz="800" kern="1200"/>
            <a:t>–30</a:t>
          </a:r>
          <a:r>
            <a:rPr lang="es-ES" sz="800" b="0" i="0" strike="noStrike" kern="1200">
              <a:latin typeface="Arial"/>
              <a:ea typeface="+mn-ea"/>
              <a:cs typeface="Arial"/>
            </a:rPr>
            <a:t>,6%)</a:t>
          </a:r>
          <a:endParaRPr lang="es-ES" sz="800" b="1" i="0" strike="noStrike" kern="1200">
            <a:latin typeface="Arial"/>
            <a:cs typeface="Arial"/>
          </a:endParaRPr>
        </a:p>
      </dsp:txBody>
      <dsp:txXfrm>
        <a:off x="3854581" y="4767566"/>
        <a:ext cx="965493" cy="599474"/>
      </dsp:txXfrm>
    </dsp:sp>
    <dsp:sp modelId="{2641584A-C2CE-4049-87AB-3616523EE2C0}">
      <dsp:nvSpPr>
        <dsp:cNvPr id="0" name=""/>
        <dsp:cNvSpPr/>
      </dsp:nvSpPr>
      <dsp:spPr>
        <a:xfrm>
          <a:off x="3111691" y="2786226"/>
          <a:ext cx="1002793" cy="636774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3FEA929-7210-4DA5-B2DE-7D37BF056C0A}">
      <dsp:nvSpPr>
        <dsp:cNvPr id="0" name=""/>
        <dsp:cNvSpPr/>
      </dsp:nvSpPr>
      <dsp:spPr>
        <a:xfrm>
          <a:off x="3223112" y="289207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NO ASSALARIATS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100.700 (+0,4%)</a:t>
          </a:r>
        </a:p>
      </dsp:txBody>
      <dsp:txXfrm>
        <a:off x="3241762" y="2910726"/>
        <a:ext cx="965493" cy="599474"/>
      </dsp:txXfrm>
    </dsp:sp>
    <dsp:sp modelId="{3CAAE861-EC7F-4C51-9E31-647E1B73EC58}">
      <dsp:nvSpPr>
        <dsp:cNvPr id="0" name=""/>
        <dsp:cNvSpPr/>
      </dsp:nvSpPr>
      <dsp:spPr>
        <a:xfrm>
          <a:off x="3111691" y="929386"/>
          <a:ext cx="1002793" cy="636774"/>
        </a:xfrm>
        <a:prstGeom prst="roundRect">
          <a:avLst>
            <a:gd name="adj" fmla="val 1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8822D5C-5D29-46C7-9A24-200C1DA7FEE2}">
      <dsp:nvSpPr>
        <dsp:cNvPr id="0" name=""/>
        <dsp:cNvSpPr/>
      </dsp:nvSpPr>
      <dsp:spPr>
        <a:xfrm>
          <a:off x="3223112" y="1035236"/>
          <a:ext cx="1002793" cy="63677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NO ACTIVA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392.500 (+9,7%)</a:t>
          </a:r>
          <a:endParaRPr lang="es-ES" sz="800" kern="1200"/>
        </a:p>
      </dsp:txBody>
      <dsp:txXfrm>
        <a:off x="3241762" y="1053886"/>
        <a:ext cx="965493" cy="59947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2.wmf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462600</xdr:colOff>
      <xdr:row>3</xdr:row>
      <xdr:rowOff>9000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215360" cy="580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558720</xdr:colOff>
      <xdr:row>4</xdr:row>
      <xdr:rowOff>1080</xdr:rowOff>
    </xdr:from>
    <xdr:to>
      <xdr:col>14</xdr:col>
      <xdr:colOff>12960</xdr:colOff>
      <xdr:row>23</xdr:row>
      <xdr:rowOff>66240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6480</xdr:colOff>
      <xdr:row>0</xdr:row>
      <xdr:rowOff>267480</xdr:rowOff>
    </xdr:from>
    <xdr:to>
      <xdr:col>15</xdr:col>
      <xdr:colOff>361440</xdr:colOff>
      <xdr:row>19</xdr:row>
      <xdr:rowOff>142560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27000</xdr:colOff>
      <xdr:row>0</xdr:row>
      <xdr:rowOff>0</xdr:rowOff>
    </xdr:from>
    <xdr:to>
      <xdr:col>0</xdr:col>
      <xdr:colOff>62280</xdr:colOff>
      <xdr:row>0</xdr:row>
      <xdr:rowOff>35280</xdr:rowOff>
    </xdr:to>
    <xdr:pic>
      <xdr:nvPicPr>
        <xdr:cNvPr id="3" name="RenderedShapes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000" y="0"/>
          <a:ext cx="35280" cy="352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8</xdr:col>
      <xdr:colOff>161924</xdr:colOff>
      <xdr:row>36</xdr:row>
      <xdr:rowOff>114302</xdr:rowOff>
    </xdr:to>
    <xdr:graphicFrame macro="">
      <xdr:nvGraphicFramePr>
        <xdr:cNvPr id="5" name="2 Diagrama">
          <a:extLst>
            <a:ext uri="{FF2B5EF4-FFF2-40B4-BE49-F238E27FC236}">
              <a16:creationId xmlns:a16="http://schemas.microsoft.com/office/drawing/2014/main" id="{CA2D90C5-0BBD-486F-A37D-91D74F18D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216000</xdr:colOff>
      <xdr:row>8</xdr:row>
      <xdr:rowOff>115200</xdr:rowOff>
    </xdr:from>
    <xdr:to>
      <xdr:col>6</xdr:col>
      <xdr:colOff>381600</xdr:colOff>
      <xdr:row>25</xdr:row>
      <xdr:rowOff>162000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130320</xdr:colOff>
      <xdr:row>8</xdr:row>
      <xdr:rowOff>124560</xdr:rowOff>
    </xdr:from>
    <xdr:to>
      <xdr:col>8</xdr:col>
      <xdr:colOff>316080</xdr:colOff>
      <xdr:row>28</xdr:row>
      <xdr:rowOff>75960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244440</xdr:colOff>
      <xdr:row>1</xdr:row>
      <xdr:rowOff>96480</xdr:rowOff>
    </xdr:from>
    <xdr:to>
      <xdr:col>11</xdr:col>
      <xdr:colOff>64080</xdr:colOff>
      <xdr:row>18</xdr:row>
      <xdr:rowOff>114120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0"/>
  <sheetViews>
    <sheetView tabSelected="1" zoomScale="85" zoomScaleNormal="85" workbookViewId="0">
      <selection activeCell="C3" sqref="C3"/>
    </sheetView>
  </sheetViews>
  <sheetFormatPr baseColWidth="10" defaultColWidth="10.7109375" defaultRowHeight="15"/>
  <cols>
    <col min="13" max="13" width="46.85546875" customWidth="1"/>
  </cols>
  <sheetData>
    <row r="2" spans="1:13">
      <c r="C2" s="160" t="s">
        <v>0</v>
      </c>
      <c r="D2" s="160"/>
      <c r="E2" s="160"/>
      <c r="F2" s="160"/>
      <c r="G2" s="160"/>
      <c r="H2" s="160"/>
    </row>
    <row r="5" spans="1:13">
      <c r="A5" s="161" t="s">
        <v>1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13">
      <c r="A6" s="155" t="s">
        <v>2</v>
      </c>
      <c r="B6" s="155"/>
      <c r="C6" s="155"/>
      <c r="D6" s="158" t="s">
        <v>3</v>
      </c>
      <c r="E6" s="158"/>
      <c r="F6" s="158"/>
      <c r="G6" s="158"/>
      <c r="H6" s="158"/>
      <c r="I6" s="158"/>
      <c r="J6" s="158"/>
      <c r="K6" s="158"/>
      <c r="L6" s="158"/>
      <c r="M6" s="158"/>
    </row>
    <row r="7" spans="1:13">
      <c r="A7" s="155" t="s">
        <v>4</v>
      </c>
      <c r="B7" s="155"/>
      <c r="C7" s="155"/>
      <c r="D7" s="158" t="s">
        <v>5</v>
      </c>
      <c r="E7" s="158"/>
      <c r="F7" s="158"/>
      <c r="G7" s="158"/>
      <c r="H7" s="158"/>
      <c r="I7" s="158"/>
      <c r="J7" s="158"/>
      <c r="K7" s="158"/>
      <c r="L7" s="158"/>
      <c r="M7" s="158"/>
    </row>
    <row r="8" spans="1:13">
      <c r="A8" s="155" t="s">
        <v>6</v>
      </c>
      <c r="B8" s="155"/>
      <c r="C8" s="155"/>
      <c r="D8" s="158" t="s">
        <v>7</v>
      </c>
      <c r="E8" s="158"/>
      <c r="F8" s="158"/>
      <c r="G8" s="158"/>
      <c r="H8" s="158"/>
      <c r="I8" s="158"/>
      <c r="J8" s="158"/>
      <c r="K8" s="158"/>
      <c r="L8" s="158"/>
      <c r="M8" s="158"/>
    </row>
    <row r="9" spans="1:13">
      <c r="A9" s="155" t="s">
        <v>8</v>
      </c>
      <c r="B9" s="155"/>
      <c r="C9" s="155"/>
      <c r="D9" s="158" t="s">
        <v>9</v>
      </c>
      <c r="E9" s="158"/>
      <c r="F9" s="158"/>
      <c r="G9" s="158"/>
      <c r="H9" s="158"/>
      <c r="I9" s="158"/>
      <c r="J9" s="158"/>
      <c r="K9" s="158"/>
      <c r="L9" s="158"/>
      <c r="M9" s="158"/>
    </row>
    <row r="10" spans="1:13">
      <c r="A10" s="155" t="s">
        <v>10</v>
      </c>
      <c r="B10" s="155"/>
      <c r="C10" s="155"/>
      <c r="D10" s="158" t="s">
        <v>11</v>
      </c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>
      <c r="A11" s="155" t="s">
        <v>12</v>
      </c>
      <c r="B11" s="155"/>
      <c r="C11" s="155"/>
      <c r="D11" s="158" t="s">
        <v>13</v>
      </c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>
      <c r="A12" s="155" t="s">
        <v>14</v>
      </c>
      <c r="B12" s="155"/>
      <c r="C12" s="155"/>
      <c r="D12" s="158" t="s">
        <v>15</v>
      </c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>
      <c r="A13" s="155" t="s">
        <v>16</v>
      </c>
      <c r="B13" s="155"/>
      <c r="C13" s="155"/>
      <c r="D13" s="158" t="s">
        <v>17</v>
      </c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>
      <c r="A14" s="155" t="s">
        <v>18</v>
      </c>
      <c r="B14" s="155"/>
      <c r="C14" s="155"/>
      <c r="D14" s="158" t="s">
        <v>19</v>
      </c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>
      <c r="A15" s="155" t="s">
        <v>20</v>
      </c>
      <c r="B15" s="155"/>
      <c r="C15" s="155"/>
      <c r="D15" s="158" t="s">
        <v>21</v>
      </c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>
      <c r="A16" s="155" t="s">
        <v>22</v>
      </c>
      <c r="B16" s="155"/>
      <c r="C16" s="155"/>
      <c r="D16" s="158" t="s">
        <v>23</v>
      </c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>
      <c r="A17" s="155" t="s">
        <v>24</v>
      </c>
      <c r="B17" s="155"/>
      <c r="C17" s="155"/>
      <c r="D17" s="158" t="s">
        <v>25</v>
      </c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>
      <c r="A18" s="155" t="s">
        <v>26</v>
      </c>
      <c r="B18" s="155"/>
      <c r="C18" s="155"/>
      <c r="D18" s="158" t="s">
        <v>27</v>
      </c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>
      <c r="A19" s="155" t="s">
        <v>28</v>
      </c>
      <c r="B19" s="155"/>
      <c r="C19" s="155"/>
      <c r="D19" s="158" t="s">
        <v>29</v>
      </c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>
      <c r="A20" s="155" t="s">
        <v>30</v>
      </c>
      <c r="B20" s="155"/>
      <c r="C20" s="155"/>
      <c r="D20" s="158" t="s">
        <v>31</v>
      </c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>
      <c r="A21" s="155" t="s">
        <v>32</v>
      </c>
      <c r="B21" s="155"/>
      <c r="C21" s="155"/>
      <c r="D21" s="158" t="s">
        <v>33</v>
      </c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>
      <c r="A22" s="155" t="s">
        <v>34</v>
      </c>
      <c r="B22" s="155"/>
      <c r="C22" s="155"/>
      <c r="D22" s="158" t="s">
        <v>35</v>
      </c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ht="15" customHeight="1">
      <c r="A23" s="159" t="s">
        <v>36</v>
      </c>
      <c r="B23" s="159"/>
      <c r="C23" s="159"/>
      <c r="D23" s="158" t="s">
        <v>37</v>
      </c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ht="15" customHeight="1">
      <c r="A24" s="159" t="s">
        <v>38</v>
      </c>
      <c r="B24" s="159"/>
      <c r="C24" s="159"/>
      <c r="D24" s="158" t="s">
        <v>39</v>
      </c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>
      <c r="A25" s="155" t="s">
        <v>40</v>
      </c>
      <c r="B25" s="155"/>
      <c r="C25" s="155"/>
      <c r="D25" s="157" t="s">
        <v>17</v>
      </c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13">
      <c r="A26" s="155" t="s">
        <v>41</v>
      </c>
      <c r="B26" s="155"/>
      <c r="C26" s="155"/>
      <c r="D26" s="157" t="s">
        <v>42</v>
      </c>
      <c r="E26" s="157"/>
      <c r="F26" s="157"/>
      <c r="G26" s="157"/>
      <c r="H26" s="157"/>
      <c r="I26" s="157"/>
      <c r="J26" s="157"/>
      <c r="K26" s="157"/>
      <c r="L26" s="157"/>
      <c r="M26" s="157"/>
    </row>
    <row r="27" spans="1:13">
      <c r="A27" s="155" t="s">
        <v>43</v>
      </c>
      <c r="B27" s="155"/>
      <c r="C27" s="155"/>
      <c r="D27" s="157" t="s">
        <v>44</v>
      </c>
      <c r="E27" s="157"/>
      <c r="F27" s="157"/>
      <c r="G27" s="157"/>
      <c r="H27" s="157"/>
      <c r="I27" s="157"/>
      <c r="J27" s="157"/>
      <c r="K27" s="157"/>
      <c r="L27" s="157"/>
      <c r="M27" s="157"/>
    </row>
    <row r="28" spans="1:13" ht="15" customHeight="1">
      <c r="A28" s="155" t="s">
        <v>45</v>
      </c>
      <c r="B28" s="155"/>
      <c r="C28" s="155"/>
      <c r="D28" s="158" t="s">
        <v>46</v>
      </c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ht="15" customHeight="1">
      <c r="A29" s="155" t="s">
        <v>47</v>
      </c>
      <c r="B29" s="155"/>
      <c r="C29" s="155"/>
      <c r="D29" s="156" t="s">
        <v>48</v>
      </c>
      <c r="E29" s="156"/>
      <c r="F29" s="156"/>
      <c r="G29" s="156"/>
      <c r="H29" s="156"/>
      <c r="I29" s="156"/>
      <c r="J29" s="156"/>
      <c r="K29" s="156"/>
      <c r="L29" s="156"/>
      <c r="M29" s="156"/>
    </row>
    <row r="30" spans="1:13" ht="15" customHeight="1">
      <c r="A30" s="155" t="s">
        <v>49</v>
      </c>
      <c r="B30" s="155"/>
      <c r="C30" s="155"/>
      <c r="D30" s="156" t="s">
        <v>50</v>
      </c>
      <c r="E30" s="156"/>
      <c r="F30" s="156"/>
      <c r="G30" s="156"/>
      <c r="H30" s="156"/>
      <c r="I30" s="156"/>
      <c r="J30" s="156"/>
      <c r="K30" s="156"/>
      <c r="L30" s="156"/>
      <c r="M30" s="156"/>
    </row>
  </sheetData>
  <mergeCells count="52">
    <mergeCell ref="C2:H2"/>
    <mergeCell ref="A5:M5"/>
    <mergeCell ref="A6:C6"/>
    <mergeCell ref="D6:M6"/>
    <mergeCell ref="A7:C7"/>
    <mergeCell ref="D7:M7"/>
    <mergeCell ref="A8:C8"/>
    <mergeCell ref="D8:M8"/>
    <mergeCell ref="A9:C9"/>
    <mergeCell ref="D9:M9"/>
    <mergeCell ref="A10:C10"/>
    <mergeCell ref="D10:M10"/>
    <mergeCell ref="A11:C11"/>
    <mergeCell ref="D11:M11"/>
    <mergeCell ref="A12:C12"/>
    <mergeCell ref="D12:M12"/>
    <mergeCell ref="A13:C13"/>
    <mergeCell ref="D13:M13"/>
    <mergeCell ref="A14:C14"/>
    <mergeCell ref="D14:M14"/>
    <mergeCell ref="A15:C15"/>
    <mergeCell ref="D15:M15"/>
    <mergeCell ref="A16:C16"/>
    <mergeCell ref="D16:M16"/>
    <mergeCell ref="A17:C17"/>
    <mergeCell ref="D17:M17"/>
    <mergeCell ref="A18:C18"/>
    <mergeCell ref="D18:M18"/>
    <mergeCell ref="A19:C19"/>
    <mergeCell ref="D19:M19"/>
    <mergeCell ref="A20:C20"/>
    <mergeCell ref="D20:M20"/>
    <mergeCell ref="A21:C21"/>
    <mergeCell ref="D21:M21"/>
    <mergeCell ref="A22:C22"/>
    <mergeCell ref="D22:M22"/>
    <mergeCell ref="A23:C23"/>
    <mergeCell ref="D23:M23"/>
    <mergeCell ref="A24:C24"/>
    <mergeCell ref="D24:M24"/>
    <mergeCell ref="A25:C25"/>
    <mergeCell ref="D25:M25"/>
    <mergeCell ref="A29:C29"/>
    <mergeCell ref="D29:M29"/>
    <mergeCell ref="A30:C30"/>
    <mergeCell ref="D30:M30"/>
    <mergeCell ref="A26:C26"/>
    <mergeCell ref="D26:M26"/>
    <mergeCell ref="A27:C27"/>
    <mergeCell ref="D27:M27"/>
    <mergeCell ref="A28:C28"/>
    <mergeCell ref="D28:M28"/>
  </mergeCells>
  <hyperlinks>
    <hyperlink ref="A6" location="'Q1'!A1" display="Quadre II-2.1." xr:uid="{00000000-0004-0000-0000-000000000000}"/>
    <hyperlink ref="A7" location="'Q2'!A1" display="Quadre II-2.2." xr:uid="{00000000-0004-0000-0000-000001000000}"/>
    <hyperlink ref="A8" location="'Q3'!A1" display="Quadre II-2.3. " xr:uid="{00000000-0004-0000-0000-000002000000}"/>
    <hyperlink ref="A9" location="'Q4'!A1" display="Quadre II-2.4. " xr:uid="{00000000-0004-0000-0000-000003000000}"/>
    <hyperlink ref="A10" location="'Q5'!A1" display="Quadre II-2.5." xr:uid="{00000000-0004-0000-0000-000004000000}"/>
    <hyperlink ref="A11" location="'Q6'!A1" display="Quadre II-2.6." xr:uid="{00000000-0004-0000-0000-000005000000}"/>
    <hyperlink ref="A12" location="'Q7'!A1" display="Quadre II-2.7." xr:uid="{00000000-0004-0000-0000-000006000000}"/>
    <hyperlink ref="A13" location="'Q8'!A1" display="Quadre II- 2.8. " xr:uid="{00000000-0004-0000-0000-000007000000}"/>
    <hyperlink ref="A14" location="'Q9'!A1" display="Quadre II- 2.9. " xr:uid="{00000000-0004-0000-0000-000008000000}"/>
    <hyperlink ref="A15" location="'Q10'!A1" display="Quadre II- 2.10. " xr:uid="{00000000-0004-0000-0000-000009000000}"/>
    <hyperlink ref="A16" location="'Q11'!A1" display="Quadre II-2.11. " xr:uid="{00000000-0004-0000-0000-00000A000000}"/>
    <hyperlink ref="A17" location="'Q12'!A1" display="Quadre II-2.12. " xr:uid="{00000000-0004-0000-0000-00000B000000}"/>
    <hyperlink ref="A18" location="'Q13'!A1" display="Quadre II-2.13." xr:uid="{00000000-0004-0000-0000-00000C000000}"/>
    <hyperlink ref="A19" location="'Q14'!A1" display="Quadre II-2.14." xr:uid="{00000000-0004-0000-0000-00000D000000}"/>
    <hyperlink ref="A20" location="'Q15'!A1" display="Quadre II-2.15." xr:uid="{00000000-0004-0000-0000-00000E000000}"/>
    <hyperlink ref="A21" location="'Q16'!A1" display="Quadre II-2.16. " xr:uid="{00000000-0004-0000-0000-00000F000000}"/>
    <hyperlink ref="A22" location="Q17G2!A1" display="Quadre II-2.17. " xr:uid="{00000000-0004-0000-0000-000010000000}"/>
    <hyperlink ref="A23" location="'G1'!A1" display="Gràfic II-2.1." xr:uid="{00000000-0004-0000-0000-000011000000}"/>
    <hyperlink ref="A24" location="Q17G2!A1" display="Gràfic II-2.2. " xr:uid="{00000000-0004-0000-0000-000012000000}"/>
    <hyperlink ref="A25" location="'QA1'!A1" display="Quadre IIA-2.1 " xr:uid="{00000000-0004-0000-0000-000013000000}"/>
    <hyperlink ref="A26" location="'QA7'!A1" display="Quadre IIA-2.7. " xr:uid="{00000000-0004-0000-0000-000014000000}"/>
    <hyperlink ref="A27" location="'GA1'!A1" display="Gràfic IIA-2.1. " xr:uid="{00000000-0004-0000-0000-000015000000}"/>
    <hyperlink ref="A28" location="'GA2'!A1" display="Gràfic IIA-2.2." xr:uid="{00000000-0004-0000-0000-000016000000}"/>
    <hyperlink ref="A29" location="'GA3'!A1" display="Gràfic IIA-2.3. " xr:uid="{00000000-0004-0000-0000-000017000000}"/>
    <hyperlink ref="A30" location="'GA4'!A1" display="Gràfic IIA-2.4." xr:uid="{00000000-0004-0000-0000-000018000000}"/>
  </hyperlink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AMJ16"/>
  <sheetViews>
    <sheetView zoomScale="120" zoomScaleNormal="120" workbookViewId="0">
      <selection sqref="A1:H1"/>
    </sheetView>
  </sheetViews>
  <sheetFormatPr baseColWidth="10" defaultColWidth="8.85546875" defaultRowHeight="15"/>
  <cols>
    <col min="1" max="5" width="8.85546875" style="16"/>
    <col min="6" max="6" width="9.42578125" style="16" customWidth="1"/>
    <col min="7" max="7" width="8.85546875" style="16"/>
    <col min="8" max="8" width="9.28515625" style="16" customWidth="1"/>
    <col min="9" max="1024" width="8.85546875" style="16"/>
  </cols>
  <sheetData>
    <row r="1" spans="1:9" s="2" customFormat="1" ht="12.75">
      <c r="A1" s="162" t="s">
        <v>133</v>
      </c>
      <c r="B1" s="162"/>
      <c r="C1" s="162"/>
      <c r="D1" s="162"/>
      <c r="E1" s="162"/>
      <c r="F1" s="162"/>
      <c r="G1" s="162"/>
      <c r="H1" s="162"/>
      <c r="I1" s="51"/>
    </row>
    <row r="2" spans="1:9" s="2" customFormat="1" ht="11.25" customHeight="1">
      <c r="A2" s="172"/>
      <c r="B2" s="173" t="s">
        <v>77</v>
      </c>
      <c r="C2" s="167" t="s">
        <v>122</v>
      </c>
      <c r="D2" s="167"/>
      <c r="E2" s="173" t="s">
        <v>134</v>
      </c>
      <c r="F2" s="167" t="s">
        <v>135</v>
      </c>
      <c r="G2" s="167"/>
      <c r="H2" s="167"/>
    </row>
    <row r="3" spans="1:9" s="2" customFormat="1" ht="22.5">
      <c r="A3" s="172"/>
      <c r="B3" s="173"/>
      <c r="C3" s="40" t="s">
        <v>136</v>
      </c>
      <c r="D3" s="17" t="s">
        <v>137</v>
      </c>
      <c r="E3" s="173"/>
      <c r="F3" s="17" t="s">
        <v>77</v>
      </c>
      <c r="G3" s="40" t="s">
        <v>138</v>
      </c>
      <c r="H3" s="17" t="s">
        <v>139</v>
      </c>
    </row>
    <row r="4" spans="1:9" s="26" customFormat="1" ht="11.25">
      <c r="A4" s="35">
        <v>2014</v>
      </c>
      <c r="B4" s="20">
        <v>113663.41666666701</v>
      </c>
      <c r="C4" s="20">
        <v>24072.5</v>
      </c>
      <c r="D4" s="20">
        <v>8384</v>
      </c>
      <c r="E4" s="20">
        <v>4134</v>
      </c>
      <c r="F4" s="20">
        <v>77072.916666666701</v>
      </c>
      <c r="G4" s="20">
        <v>1668.1666666666699</v>
      </c>
      <c r="H4" s="20">
        <v>75404.75</v>
      </c>
    </row>
    <row r="5" spans="1:9" s="26" customFormat="1" ht="11.25">
      <c r="A5" s="35">
        <v>2015</v>
      </c>
      <c r="B5" s="20">
        <v>105405.5</v>
      </c>
      <c r="C5" s="20">
        <v>24252</v>
      </c>
      <c r="D5" s="20">
        <v>8448.6666666666697</v>
      </c>
      <c r="E5" s="20">
        <v>3957.0833333333298</v>
      </c>
      <c r="F5" s="20">
        <v>68747.75</v>
      </c>
      <c r="G5" s="20">
        <v>1644.5833333333301</v>
      </c>
      <c r="H5" s="20">
        <v>67103.166666666701</v>
      </c>
    </row>
    <row r="6" spans="1:9" s="26" customFormat="1" ht="11.25">
      <c r="A6" s="35">
        <v>2016</v>
      </c>
      <c r="B6" s="20">
        <v>95549.416666666701</v>
      </c>
      <c r="C6" s="20">
        <v>23845.75</v>
      </c>
      <c r="D6" s="20">
        <v>8296.1666666666697</v>
      </c>
      <c r="E6" s="20">
        <v>3629.0833333333298</v>
      </c>
      <c r="F6" s="20">
        <v>59778.416666666701</v>
      </c>
      <c r="G6" s="20">
        <v>1462.0833333333301</v>
      </c>
      <c r="H6" s="20">
        <v>58316.333333333299</v>
      </c>
    </row>
    <row r="7" spans="1:9" s="26" customFormat="1" ht="11.25">
      <c r="A7" s="35">
        <v>2017</v>
      </c>
      <c r="B7" s="20">
        <v>88098.333333333299</v>
      </c>
      <c r="C7" s="20">
        <v>23945.333333333299</v>
      </c>
      <c r="D7" s="20">
        <v>8080.3333333333303</v>
      </c>
      <c r="E7" s="20">
        <v>3404.6666666666702</v>
      </c>
      <c r="F7" s="20">
        <v>52668</v>
      </c>
      <c r="G7" s="20">
        <v>1176.75</v>
      </c>
      <c r="H7" s="20">
        <v>51491.25</v>
      </c>
    </row>
    <row r="8" spans="1:9" s="26" customFormat="1" ht="11.25">
      <c r="A8" s="35">
        <v>2018</v>
      </c>
      <c r="B8" s="20">
        <v>86074.666666666701</v>
      </c>
      <c r="C8" s="20">
        <v>24654.333333333299</v>
      </c>
      <c r="D8" s="20">
        <v>8130.6666666666697</v>
      </c>
      <c r="E8" s="20">
        <v>3390.0833333333298</v>
      </c>
      <c r="F8" s="20">
        <v>49899.583333333299</v>
      </c>
      <c r="G8" s="20">
        <v>1258.4166666666699</v>
      </c>
      <c r="H8" s="20">
        <v>48641.166666666701</v>
      </c>
    </row>
    <row r="9" spans="1:9">
      <c r="A9" s="35">
        <v>2019</v>
      </c>
      <c r="B9" s="20">
        <v>88353.75</v>
      </c>
      <c r="C9" s="20">
        <v>26469.25</v>
      </c>
      <c r="D9" s="20">
        <v>7969.0833333333303</v>
      </c>
      <c r="E9" s="20">
        <v>3546.4166666666702</v>
      </c>
      <c r="F9" s="20">
        <v>50369</v>
      </c>
      <c r="G9" s="20">
        <v>1729.5</v>
      </c>
      <c r="H9" s="20">
        <v>48639.5</v>
      </c>
    </row>
    <row r="10" spans="1:9">
      <c r="A10" s="38">
        <v>2020</v>
      </c>
      <c r="B10" s="19">
        <v>187276.66666666701</v>
      </c>
      <c r="C10" s="19">
        <v>36758.166666666701</v>
      </c>
      <c r="D10" s="19">
        <v>68238.833333333299</v>
      </c>
      <c r="E10" s="19">
        <v>6088.3333333333303</v>
      </c>
      <c r="F10" s="19">
        <v>76191.333333333299</v>
      </c>
      <c r="G10" s="19">
        <v>3149.25</v>
      </c>
      <c r="H10" s="19">
        <v>73042.083333333299</v>
      </c>
    </row>
    <row r="11" spans="1:9">
      <c r="A11" s="163" t="s">
        <v>140</v>
      </c>
      <c r="B11" s="163"/>
      <c r="C11" s="163"/>
      <c r="D11" s="163"/>
      <c r="E11" s="163"/>
      <c r="F11" s="163"/>
      <c r="G11" s="163"/>
      <c r="H11" s="163"/>
    </row>
    <row r="13" spans="1:9">
      <c r="B13" s="8">
        <f>B9/B8-1</f>
        <v>2.6477980358138309E-2</v>
      </c>
      <c r="C13" s="8"/>
      <c r="E13" s="8"/>
      <c r="F13" s="8"/>
      <c r="H13" s="42"/>
    </row>
    <row r="15" spans="1:9">
      <c r="B15" s="52"/>
      <c r="C15" s="52"/>
      <c r="D15" s="52"/>
      <c r="E15" s="52"/>
      <c r="F15" s="52"/>
      <c r="G15" s="52"/>
      <c r="H15" s="52"/>
    </row>
    <row r="16" spans="1:9">
      <c r="B16" s="52"/>
      <c r="C16" s="52"/>
      <c r="D16" s="52"/>
      <c r="E16" s="52"/>
      <c r="F16" s="52"/>
      <c r="G16" s="52"/>
      <c r="H16" s="52"/>
    </row>
  </sheetData>
  <mergeCells count="7">
    <mergeCell ref="A11:H11"/>
    <mergeCell ref="A1:H1"/>
    <mergeCell ref="A2:A3"/>
    <mergeCell ref="B2:B3"/>
    <mergeCell ref="C2:D2"/>
    <mergeCell ref="E2:E3"/>
    <mergeCell ref="F2:H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AMJ17"/>
  <sheetViews>
    <sheetView topLeftCell="A10" zoomScale="85" zoomScaleNormal="85" workbookViewId="0">
      <selection sqref="A1:D1"/>
    </sheetView>
  </sheetViews>
  <sheetFormatPr baseColWidth="10" defaultColWidth="8.85546875" defaultRowHeight="15"/>
  <cols>
    <col min="1" max="1024" width="8.85546875" style="16"/>
  </cols>
  <sheetData>
    <row r="1" spans="1:9" ht="22.5" customHeight="1">
      <c r="A1" s="170" t="s">
        <v>289</v>
      </c>
      <c r="B1" s="170"/>
      <c r="C1" s="170"/>
      <c r="D1" s="170"/>
      <c r="E1" s="53"/>
      <c r="F1" s="53"/>
    </row>
    <row r="2" spans="1:9">
      <c r="A2" s="3"/>
      <c r="B2" s="4" t="s">
        <v>77</v>
      </c>
      <c r="C2" s="4" t="s">
        <v>125</v>
      </c>
      <c r="D2" s="4" t="s">
        <v>126</v>
      </c>
    </row>
    <row r="3" spans="1:9">
      <c r="A3" s="35">
        <v>2008</v>
      </c>
      <c r="B3" s="20">
        <v>49111</v>
      </c>
      <c r="C3" s="20">
        <v>25427.666666666701</v>
      </c>
      <c r="D3" s="20">
        <v>23683.666666666701</v>
      </c>
    </row>
    <row r="4" spans="1:9">
      <c r="A4" s="35">
        <v>2009</v>
      </c>
      <c r="B4" s="20">
        <v>74377.5</v>
      </c>
      <c r="C4" s="20">
        <v>40605</v>
      </c>
      <c r="D4" s="20">
        <v>33773</v>
      </c>
    </row>
    <row r="5" spans="1:9">
      <c r="A5" s="35">
        <v>2010</v>
      </c>
      <c r="B5" s="20">
        <v>82882</v>
      </c>
      <c r="C5" s="20">
        <v>44540</v>
      </c>
      <c r="D5" s="20">
        <v>38342</v>
      </c>
    </row>
    <row r="6" spans="1:9">
      <c r="A6" s="35">
        <v>2011</v>
      </c>
      <c r="B6" s="20">
        <v>83262.5</v>
      </c>
      <c r="C6" s="20">
        <v>44276.916666666701</v>
      </c>
      <c r="D6" s="20">
        <v>38985.583333333299</v>
      </c>
    </row>
    <row r="7" spans="1:9">
      <c r="A7" s="35">
        <v>2012</v>
      </c>
      <c r="B7" s="20">
        <v>87543.583333333299</v>
      </c>
      <c r="C7" s="20">
        <v>45728.083333333299</v>
      </c>
      <c r="D7" s="20">
        <v>41815.5</v>
      </c>
    </row>
    <row r="8" spans="1:9">
      <c r="A8" s="35">
        <v>2013</v>
      </c>
      <c r="B8" s="20">
        <v>82281.833333333299</v>
      </c>
      <c r="C8" s="20">
        <v>42320.416666666701</v>
      </c>
      <c r="D8" s="20">
        <v>39961.416666666701</v>
      </c>
    </row>
    <row r="9" spans="1:9">
      <c r="A9" s="35">
        <v>2014</v>
      </c>
      <c r="B9" s="20">
        <v>75404.75</v>
      </c>
      <c r="C9" s="20">
        <v>37528.5</v>
      </c>
      <c r="D9" s="20">
        <v>37876.25</v>
      </c>
    </row>
    <row r="10" spans="1:9">
      <c r="A10" s="35">
        <v>2015</v>
      </c>
      <c r="B10" s="20">
        <v>67103.166666666701</v>
      </c>
      <c r="C10" s="20">
        <v>31856.666666666701</v>
      </c>
      <c r="D10" s="20">
        <v>35246.5</v>
      </c>
    </row>
    <row r="11" spans="1:9">
      <c r="A11" s="35">
        <v>2016</v>
      </c>
      <c r="B11" s="20">
        <v>58316.333333333299</v>
      </c>
      <c r="C11" s="20">
        <v>27014.583333333299</v>
      </c>
      <c r="D11" s="20">
        <v>31301.75</v>
      </c>
    </row>
    <row r="12" spans="1:9">
      <c r="A12" s="35">
        <v>2017</v>
      </c>
      <c r="B12" s="20">
        <v>51491.25</v>
      </c>
      <c r="C12" s="20">
        <v>23151.25</v>
      </c>
      <c r="D12" s="20">
        <v>28340</v>
      </c>
    </row>
    <row r="13" spans="1:9">
      <c r="A13" s="35">
        <v>2018</v>
      </c>
      <c r="B13" s="20">
        <v>48641.166666666701</v>
      </c>
      <c r="C13" s="20">
        <v>21505.75</v>
      </c>
      <c r="D13" s="20">
        <v>27135.416666666701</v>
      </c>
    </row>
    <row r="14" spans="1:9">
      <c r="A14" s="35">
        <v>2019</v>
      </c>
      <c r="B14" s="20">
        <v>48640</v>
      </c>
      <c r="C14" s="20">
        <v>21561.083333333299</v>
      </c>
      <c r="D14" s="20">
        <v>27078.416666666701</v>
      </c>
    </row>
    <row r="15" spans="1:9">
      <c r="A15" s="38">
        <v>2020</v>
      </c>
      <c r="B15" s="19">
        <v>73042</v>
      </c>
      <c r="C15" s="19">
        <v>33500</v>
      </c>
      <c r="D15" s="19">
        <v>39542</v>
      </c>
    </row>
    <row r="16" spans="1:9">
      <c r="A16" s="163" t="s">
        <v>63</v>
      </c>
      <c r="B16" s="163"/>
      <c r="C16" s="163"/>
      <c r="D16" s="163"/>
      <c r="E16" s="163"/>
      <c r="F16" s="163"/>
      <c r="G16" s="163"/>
      <c r="H16" s="163"/>
      <c r="I16" s="163"/>
    </row>
    <row r="17" spans="2:4">
      <c r="B17" s="8"/>
      <c r="C17" s="8"/>
      <c r="D17" s="8"/>
    </row>
  </sheetData>
  <mergeCells count="2">
    <mergeCell ref="A1:D1"/>
    <mergeCell ref="A16:I16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AMJ22"/>
  <sheetViews>
    <sheetView topLeftCell="A13" zoomScale="125" zoomScaleNormal="125" workbookViewId="0">
      <selection sqref="A1:D1"/>
    </sheetView>
  </sheetViews>
  <sheetFormatPr baseColWidth="10" defaultColWidth="8.85546875" defaultRowHeight="15"/>
  <cols>
    <col min="1" max="1024" width="8.85546875" style="16"/>
  </cols>
  <sheetData>
    <row r="1" spans="1:12" ht="25.5" customHeight="1">
      <c r="A1" s="170" t="s">
        <v>141</v>
      </c>
      <c r="B1" s="170"/>
      <c r="C1" s="170"/>
      <c r="D1" s="170"/>
    </row>
    <row r="2" spans="1:12" ht="33.75">
      <c r="A2" s="54"/>
      <c r="B2" s="17" t="s">
        <v>142</v>
      </c>
      <c r="C2" s="17" t="s">
        <v>143</v>
      </c>
      <c r="D2" s="17" t="s">
        <v>52</v>
      </c>
    </row>
    <row r="3" spans="1:12">
      <c r="A3" s="18" t="s">
        <v>74</v>
      </c>
      <c r="B3" s="19">
        <v>3709824.9166666698</v>
      </c>
      <c r="C3" s="19">
        <v>1448547.5</v>
      </c>
      <c r="D3" s="7">
        <f t="shared" ref="D3:D15" si="0">C3/B3*100</f>
        <v>39.046249689366483</v>
      </c>
    </row>
    <row r="4" spans="1:12">
      <c r="A4" s="3" t="s">
        <v>81</v>
      </c>
      <c r="B4" s="20">
        <v>938236.5</v>
      </c>
      <c r="C4" s="20">
        <v>353268</v>
      </c>
      <c r="D4" s="14">
        <f t="shared" si="0"/>
        <v>37.652340321443475</v>
      </c>
    </row>
    <row r="5" spans="1:12">
      <c r="A5" s="3" t="s">
        <v>82</v>
      </c>
      <c r="B5" s="20">
        <v>75924.666666666701</v>
      </c>
      <c r="C5" s="20">
        <v>26400.75</v>
      </c>
      <c r="D5" s="14">
        <f t="shared" si="0"/>
        <v>34.772296223449544</v>
      </c>
    </row>
    <row r="6" spans="1:12">
      <c r="A6" s="3" t="s">
        <v>83</v>
      </c>
      <c r="B6" s="20">
        <v>79018.833333333299</v>
      </c>
      <c r="C6" s="20">
        <v>35664.916666666701</v>
      </c>
      <c r="D6" s="14">
        <f t="shared" si="0"/>
        <v>45.134704173899529</v>
      </c>
      <c r="K6" s="55"/>
      <c r="L6" s="55"/>
    </row>
    <row r="7" spans="1:12">
      <c r="A7" s="18" t="s">
        <v>69</v>
      </c>
      <c r="B7" s="19">
        <v>73042.25</v>
      </c>
      <c r="C7" s="19">
        <v>16862</v>
      </c>
      <c r="D7" s="7">
        <f t="shared" si="0"/>
        <v>23.085269142174564</v>
      </c>
      <c r="K7" s="55"/>
      <c r="L7" s="55"/>
    </row>
    <row r="8" spans="1:12">
      <c r="A8" s="3" t="s">
        <v>84</v>
      </c>
      <c r="B8" s="20">
        <v>249498.5</v>
      </c>
      <c r="C8" s="20">
        <v>99606.416666666701</v>
      </c>
      <c r="D8" s="14">
        <f t="shared" si="0"/>
        <v>39.922651505586884</v>
      </c>
      <c r="K8" s="55"/>
      <c r="L8" s="55"/>
    </row>
    <row r="9" spans="1:12">
      <c r="A9" s="3" t="s">
        <v>85</v>
      </c>
      <c r="B9" s="20">
        <v>40988</v>
      </c>
      <c r="C9" s="20">
        <v>16007.916666666701</v>
      </c>
      <c r="D9" s="14">
        <f t="shared" si="0"/>
        <v>39.055129956735385</v>
      </c>
    </row>
    <row r="10" spans="1:12">
      <c r="A10" s="3" t="s">
        <v>87</v>
      </c>
      <c r="B10" s="20">
        <v>185437</v>
      </c>
      <c r="C10" s="20">
        <v>80033.333333333299</v>
      </c>
      <c r="D10" s="14">
        <f t="shared" si="0"/>
        <v>43.159311967586454</v>
      </c>
    </row>
    <row r="11" spans="1:12">
      <c r="A11" s="3" t="s">
        <v>86</v>
      </c>
      <c r="B11" s="20">
        <v>158152.75</v>
      </c>
      <c r="C11" s="20">
        <v>61400.083333333299</v>
      </c>
      <c r="D11" s="14">
        <f t="shared" si="0"/>
        <v>38.823278971332023</v>
      </c>
    </row>
    <row r="12" spans="1:12">
      <c r="A12" s="3" t="s">
        <v>88</v>
      </c>
      <c r="B12" s="20">
        <v>461419.25</v>
      </c>
      <c r="C12" s="20">
        <v>170843.66666666701</v>
      </c>
      <c r="D12" s="14">
        <f t="shared" si="0"/>
        <v>37.025691205268743</v>
      </c>
    </row>
    <row r="13" spans="1:12">
      <c r="A13" s="3" t="s">
        <v>144</v>
      </c>
      <c r="B13" s="20">
        <v>424157.91666666698</v>
      </c>
      <c r="C13" s="20">
        <v>170696.16666666701</v>
      </c>
      <c r="D13" s="14">
        <f t="shared" si="0"/>
        <v>40.243541369713967</v>
      </c>
    </row>
    <row r="14" spans="1:12">
      <c r="A14" s="3" t="s">
        <v>90</v>
      </c>
      <c r="B14" s="20">
        <v>109055.08333333299</v>
      </c>
      <c r="C14" s="20">
        <v>41821.916666666701</v>
      </c>
      <c r="D14" s="14">
        <f t="shared" si="0"/>
        <v>38.349350977831691</v>
      </c>
    </row>
    <row r="15" spans="1:12">
      <c r="A15" s="3" t="s">
        <v>91</v>
      </c>
      <c r="B15" s="20">
        <v>180252.66666666701</v>
      </c>
      <c r="C15" s="20">
        <v>79414.583333333299</v>
      </c>
      <c r="D15" s="14">
        <f t="shared" si="0"/>
        <v>44.057369470262017</v>
      </c>
    </row>
    <row r="16" spans="1:12">
      <c r="A16" s="3" t="s">
        <v>93</v>
      </c>
      <c r="B16" s="20">
        <v>114156.5</v>
      </c>
      <c r="C16" s="20">
        <v>46116.5</v>
      </c>
      <c r="D16" s="14">
        <f t="shared" ref="D16:D21" si="1">C16/B16*100</f>
        <v>40.397612050124174</v>
      </c>
    </row>
    <row r="17" spans="1:4">
      <c r="A17" s="3" t="s">
        <v>94</v>
      </c>
      <c r="B17" s="20">
        <v>38624.166666666701</v>
      </c>
      <c r="C17" s="20">
        <v>13490.083333333299</v>
      </c>
      <c r="D17" s="14">
        <f t="shared" si="1"/>
        <v>34.9265356318366</v>
      </c>
    </row>
    <row r="18" spans="1:4">
      <c r="A18" s="3" t="s">
        <v>95</v>
      </c>
      <c r="B18" s="20">
        <v>135218.5</v>
      </c>
      <c r="C18" s="20">
        <v>62282.416666666701</v>
      </c>
      <c r="D18" s="14">
        <f t="shared" si="1"/>
        <v>46.060573565500803</v>
      </c>
    </row>
    <row r="19" spans="1:4">
      <c r="A19" s="3" t="s">
        <v>96</v>
      </c>
      <c r="B19" s="20">
        <v>18248</v>
      </c>
      <c r="C19" s="20">
        <v>6707.4166666666697</v>
      </c>
      <c r="D19" s="14">
        <f t="shared" si="1"/>
        <v>36.756996200496872</v>
      </c>
    </row>
    <row r="20" spans="1:4">
      <c r="A20" s="3" t="s">
        <v>145</v>
      </c>
      <c r="B20" s="20">
        <v>12283.75</v>
      </c>
      <c r="C20" s="20">
        <v>7154.75</v>
      </c>
      <c r="D20" s="14">
        <f t="shared" si="1"/>
        <v>58.245649740510842</v>
      </c>
    </row>
    <row r="21" spans="1:4">
      <c r="A21" s="3" t="s">
        <v>146</v>
      </c>
      <c r="B21" s="20">
        <v>9489.5</v>
      </c>
      <c r="C21" s="20">
        <v>5072</v>
      </c>
      <c r="D21" s="14">
        <f t="shared" si="1"/>
        <v>53.448548395595132</v>
      </c>
    </row>
    <row r="22" spans="1:4">
      <c r="A22" s="163" t="s">
        <v>147</v>
      </c>
      <c r="B22" s="163"/>
      <c r="C22" s="163"/>
      <c r="D22" s="163"/>
    </row>
  </sheetData>
  <mergeCells count="2">
    <mergeCell ref="A1:D1"/>
    <mergeCell ref="A22:D22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AMJ23"/>
  <sheetViews>
    <sheetView zoomScaleNormal="100" workbookViewId="0">
      <selection sqref="A1:I1"/>
    </sheetView>
  </sheetViews>
  <sheetFormatPr baseColWidth="10" defaultColWidth="8.85546875" defaultRowHeight="15"/>
  <cols>
    <col min="1" max="11" width="8.85546875" style="16"/>
    <col min="12" max="12" width="14.140625" style="16" customWidth="1"/>
    <col min="13" max="13" width="9.7109375" style="16" customWidth="1"/>
    <col min="14" max="1024" width="8.85546875" style="16"/>
  </cols>
  <sheetData>
    <row r="1" spans="1:18">
      <c r="A1" s="162" t="s">
        <v>148</v>
      </c>
      <c r="B1" s="162"/>
      <c r="C1" s="162"/>
      <c r="D1" s="162"/>
      <c r="E1" s="162"/>
      <c r="F1" s="162"/>
      <c r="G1" s="162"/>
      <c r="H1" s="162"/>
      <c r="I1" s="162"/>
      <c r="J1" s="56"/>
      <c r="K1" s="56"/>
      <c r="L1" s="57"/>
      <c r="M1" s="57"/>
      <c r="N1" s="57"/>
    </row>
    <row r="2" spans="1:18">
      <c r="A2" s="171"/>
      <c r="B2" s="171"/>
      <c r="C2" s="58">
        <v>2014</v>
      </c>
      <c r="D2" s="58">
        <v>2015</v>
      </c>
      <c r="E2" s="58">
        <v>2016</v>
      </c>
      <c r="F2" s="58">
        <v>2017</v>
      </c>
      <c r="G2" s="58">
        <v>2018</v>
      </c>
      <c r="H2" s="58">
        <v>2019</v>
      </c>
      <c r="I2" s="4">
        <v>2020</v>
      </c>
      <c r="J2" s="2"/>
      <c r="K2" s="2"/>
      <c r="L2" s="2"/>
      <c r="M2" s="2"/>
    </row>
    <row r="3" spans="1:18">
      <c r="A3" s="175" t="s">
        <v>149</v>
      </c>
      <c r="B3" s="175"/>
      <c r="C3" s="19">
        <v>27308.75</v>
      </c>
      <c r="D3" s="19">
        <v>23505.416666666701</v>
      </c>
      <c r="E3" s="19">
        <v>19522.333333333299</v>
      </c>
      <c r="F3" s="19">
        <v>15702.583333333299</v>
      </c>
      <c r="G3" s="19">
        <v>13585</v>
      </c>
      <c r="H3" s="19">
        <v>12544</v>
      </c>
      <c r="I3" s="19">
        <v>19395</v>
      </c>
      <c r="J3" s="2"/>
      <c r="K3" s="59"/>
      <c r="L3" s="8"/>
      <c r="M3" s="8"/>
    </row>
    <row r="4" spans="1:18" ht="11.25" customHeight="1">
      <c r="A4" s="174" t="s">
        <v>150</v>
      </c>
      <c r="B4" s="3" t="s">
        <v>125</v>
      </c>
      <c r="C4" s="20">
        <v>12819.083333333299</v>
      </c>
      <c r="D4" s="20">
        <v>10309.583333333299</v>
      </c>
      <c r="E4" s="20">
        <v>8134.25</v>
      </c>
      <c r="F4" s="20">
        <v>6239.5</v>
      </c>
      <c r="G4" s="20">
        <v>5154</v>
      </c>
      <c r="H4" s="20">
        <v>4714</v>
      </c>
      <c r="I4" s="20">
        <v>7585</v>
      </c>
      <c r="J4" s="2"/>
      <c r="K4" s="55"/>
      <c r="L4" s="8"/>
      <c r="M4" s="8"/>
      <c r="O4" s="55"/>
      <c r="R4" s="55"/>
    </row>
    <row r="5" spans="1:18">
      <c r="A5" s="174"/>
      <c r="B5" s="3" t="s">
        <v>126</v>
      </c>
      <c r="C5" s="20">
        <v>14489.666666666701</v>
      </c>
      <c r="D5" s="20">
        <v>13195.833333333299</v>
      </c>
      <c r="E5" s="20">
        <v>11388.083333333299</v>
      </c>
      <c r="F5" s="20">
        <v>9463.0833333333303</v>
      </c>
      <c r="G5" s="20">
        <v>8431</v>
      </c>
      <c r="H5" s="20">
        <v>7830</v>
      </c>
      <c r="I5" s="20">
        <v>11810</v>
      </c>
      <c r="J5" s="2"/>
      <c r="K5" s="55"/>
      <c r="L5" s="8"/>
      <c r="M5" s="8"/>
      <c r="R5" s="55"/>
    </row>
    <row r="6" spans="1:18" ht="11.25" customHeight="1">
      <c r="A6" s="174" t="s">
        <v>151</v>
      </c>
      <c r="B6" s="3" t="s">
        <v>152</v>
      </c>
      <c r="C6" s="20">
        <v>1973.3333333333301</v>
      </c>
      <c r="D6" s="20">
        <v>1661.1666666666699</v>
      </c>
      <c r="E6" s="20">
        <v>1215.5</v>
      </c>
      <c r="F6" s="20">
        <v>819.16666666666697</v>
      </c>
      <c r="G6" s="20">
        <v>766.08330000000001</v>
      </c>
      <c r="H6" s="20">
        <v>633</v>
      </c>
      <c r="I6" s="20">
        <v>3183.5</v>
      </c>
      <c r="J6" s="8"/>
      <c r="K6" s="55"/>
      <c r="L6" s="8"/>
      <c r="M6" s="8"/>
    </row>
    <row r="7" spans="1:18">
      <c r="A7" s="174"/>
      <c r="B7" s="3" t="s">
        <v>153</v>
      </c>
      <c r="C7" s="20">
        <v>9443.8333333333303</v>
      </c>
      <c r="D7" s="20">
        <v>7191.3333333333303</v>
      </c>
      <c r="E7" s="20">
        <v>5537.8333333333303</v>
      </c>
      <c r="F7" s="20">
        <v>4046.8333333333298</v>
      </c>
      <c r="G7" s="20">
        <v>3378.4167000000002</v>
      </c>
      <c r="H7" s="20">
        <v>3057</v>
      </c>
      <c r="I7" s="20">
        <v>5383.0833333333303</v>
      </c>
      <c r="J7" s="8"/>
      <c r="K7" s="55"/>
      <c r="L7" s="8"/>
      <c r="M7" s="60"/>
      <c r="P7" s="60"/>
    </row>
    <row r="8" spans="1:18">
      <c r="A8" s="174"/>
      <c r="B8" s="3" t="s">
        <v>154</v>
      </c>
      <c r="C8" s="20">
        <v>15891.583333333299</v>
      </c>
      <c r="D8" s="20">
        <v>14652.916666666701</v>
      </c>
      <c r="E8" s="20">
        <v>12769</v>
      </c>
      <c r="F8" s="20">
        <v>10836.583333333299</v>
      </c>
      <c r="G8" s="20">
        <v>9440.5833000000002</v>
      </c>
      <c r="H8" s="20">
        <v>8854</v>
      </c>
      <c r="I8" s="20">
        <v>10828.083333333299</v>
      </c>
      <c r="J8" s="8"/>
      <c r="K8" s="55"/>
      <c r="L8" s="8"/>
      <c r="M8" s="60"/>
      <c r="P8" s="60"/>
    </row>
    <row r="9" spans="1:18" ht="11.25" customHeight="1">
      <c r="A9" s="174" t="s">
        <v>155</v>
      </c>
      <c r="B9" s="3" t="s">
        <v>156</v>
      </c>
      <c r="C9" s="20">
        <v>220.583333333333</v>
      </c>
      <c r="D9" s="20">
        <v>193.833333333333</v>
      </c>
      <c r="E9" s="20">
        <v>167.25</v>
      </c>
      <c r="F9" s="20">
        <v>137</v>
      </c>
      <c r="G9" s="20">
        <v>119.08329999999999</v>
      </c>
      <c r="H9" s="20">
        <v>75</v>
      </c>
      <c r="I9" s="20">
        <v>128</v>
      </c>
      <c r="J9" s="2"/>
      <c r="K9" s="55"/>
      <c r="L9" s="8"/>
      <c r="M9" s="60"/>
      <c r="P9" s="60"/>
    </row>
    <row r="10" spans="1:18">
      <c r="A10" s="174"/>
      <c r="B10" s="3" t="s">
        <v>157</v>
      </c>
      <c r="C10" s="20">
        <v>12597.75</v>
      </c>
      <c r="D10" s="20">
        <v>11047.166666666701</v>
      </c>
      <c r="E10" s="20">
        <v>9477.3333333333303</v>
      </c>
      <c r="F10" s="20">
        <v>7640.3333333333303</v>
      </c>
      <c r="G10" s="20">
        <v>6559.0833000000002</v>
      </c>
      <c r="H10" s="20">
        <v>6206</v>
      </c>
      <c r="I10" s="20">
        <v>10415</v>
      </c>
      <c r="J10" s="8"/>
      <c r="K10" s="55"/>
      <c r="L10" s="8"/>
      <c r="M10" s="60"/>
      <c r="P10" s="60"/>
    </row>
    <row r="11" spans="1:18">
      <c r="A11" s="174"/>
      <c r="B11" s="3" t="s">
        <v>158</v>
      </c>
      <c r="C11" s="20">
        <v>12243.5</v>
      </c>
      <c r="D11" s="20">
        <v>10416.416666666701</v>
      </c>
      <c r="E11" s="20">
        <v>8417</v>
      </c>
      <c r="F11" s="20">
        <v>6784.0833333333303</v>
      </c>
      <c r="G11" s="20">
        <v>5887.5</v>
      </c>
      <c r="H11" s="20">
        <v>5267</v>
      </c>
      <c r="I11" s="20">
        <v>7337.1666666666697</v>
      </c>
      <c r="J11" s="8"/>
      <c r="K11" s="55"/>
      <c r="L11" s="8"/>
      <c r="M11" s="60"/>
      <c r="P11" s="60"/>
    </row>
    <row r="12" spans="1:18">
      <c r="A12" s="174"/>
      <c r="B12" s="3" t="s">
        <v>159</v>
      </c>
      <c r="C12" s="20">
        <v>2246.9166666666702</v>
      </c>
      <c r="D12" s="20">
        <v>1848</v>
      </c>
      <c r="E12" s="20">
        <v>1460.75</v>
      </c>
      <c r="F12" s="20">
        <v>1141.1666666666699</v>
      </c>
      <c r="G12" s="20">
        <v>1019.4167</v>
      </c>
      <c r="H12" s="20">
        <v>996</v>
      </c>
      <c r="I12" s="20">
        <v>1514.5833333333301</v>
      </c>
      <c r="J12" s="8"/>
      <c r="K12" s="55"/>
      <c r="L12" s="8"/>
      <c r="M12" s="60"/>
      <c r="P12" s="60"/>
    </row>
    <row r="13" spans="1:18" ht="11.25" customHeight="1">
      <c r="A13" s="174" t="s">
        <v>160</v>
      </c>
      <c r="B13" s="3" t="s">
        <v>130</v>
      </c>
      <c r="C13" s="20">
        <v>447.08333333333297</v>
      </c>
      <c r="D13" s="20">
        <v>479.08333333333297</v>
      </c>
      <c r="E13" s="20">
        <v>401.66666666666703</v>
      </c>
      <c r="F13" s="20">
        <v>298.5</v>
      </c>
      <c r="G13" s="20">
        <v>218.16669999999999</v>
      </c>
      <c r="H13" s="20">
        <v>190</v>
      </c>
      <c r="I13" s="20">
        <v>256.58333333333297</v>
      </c>
      <c r="J13" s="8"/>
      <c r="K13" s="55"/>
      <c r="L13" s="8"/>
      <c r="M13" s="60"/>
      <c r="P13" s="60"/>
    </row>
    <row r="14" spans="1:18">
      <c r="A14" s="174"/>
      <c r="B14" s="3" t="s">
        <v>131</v>
      </c>
      <c r="C14" s="20">
        <v>1670.75</v>
      </c>
      <c r="D14" s="20">
        <v>1397.6666666666699</v>
      </c>
      <c r="E14" s="20">
        <v>1171.9166666666699</v>
      </c>
      <c r="F14" s="20">
        <v>919</v>
      </c>
      <c r="G14" s="20">
        <v>743.16669999999999</v>
      </c>
      <c r="H14" s="20">
        <v>661</v>
      </c>
      <c r="I14" s="20">
        <v>895.83333333333303</v>
      </c>
      <c r="J14" s="8"/>
      <c r="K14" s="55"/>
      <c r="L14" s="8"/>
      <c r="M14" s="60"/>
      <c r="P14" s="60"/>
    </row>
    <row r="15" spans="1:18">
      <c r="A15" s="174"/>
      <c r="B15" s="3" t="s">
        <v>103</v>
      </c>
      <c r="C15" s="20">
        <v>4508.25</v>
      </c>
      <c r="D15" s="20">
        <v>3317.4166666666702</v>
      </c>
      <c r="E15" s="20">
        <v>2550.75</v>
      </c>
      <c r="F15" s="20">
        <v>1851.6666666666699</v>
      </c>
      <c r="G15" s="20">
        <v>1444.5833</v>
      </c>
      <c r="H15" s="20">
        <v>1304</v>
      </c>
      <c r="I15" s="20">
        <v>1718.1666666666699</v>
      </c>
      <c r="J15" s="8"/>
      <c r="K15" s="55"/>
      <c r="L15" s="8"/>
      <c r="M15" s="60"/>
      <c r="P15" s="60"/>
    </row>
    <row r="16" spans="1:18">
      <c r="A16" s="174"/>
      <c r="B16" s="3" t="s">
        <v>132</v>
      </c>
      <c r="C16" s="20">
        <v>19202.083333333299</v>
      </c>
      <c r="D16" s="20">
        <v>16924.166666666701</v>
      </c>
      <c r="E16" s="20">
        <v>14210.583333333299</v>
      </c>
      <c r="F16" s="20">
        <v>11683.166666666701</v>
      </c>
      <c r="G16" s="20">
        <v>10321.0833</v>
      </c>
      <c r="H16" s="20">
        <v>9623</v>
      </c>
      <c r="I16" s="20">
        <v>15108.166666666701</v>
      </c>
      <c r="J16" s="8"/>
      <c r="K16" s="55"/>
      <c r="L16" s="8"/>
      <c r="M16" s="60"/>
    </row>
    <row r="17" spans="1:13">
      <c r="A17" s="174"/>
      <c r="B17" s="28" t="s">
        <v>161</v>
      </c>
      <c r="C17" s="20">
        <v>1480.5833333333301</v>
      </c>
      <c r="D17" s="20">
        <v>1387.0833333333301</v>
      </c>
      <c r="E17" s="20">
        <v>1187.4166666666699</v>
      </c>
      <c r="F17" s="20">
        <v>950.25</v>
      </c>
      <c r="G17" s="20">
        <v>858.08330000000001</v>
      </c>
      <c r="H17" s="20">
        <v>766</v>
      </c>
      <c r="I17" s="20">
        <v>1415.9166666666699</v>
      </c>
      <c r="J17" s="8"/>
      <c r="K17" s="55"/>
      <c r="L17" s="8"/>
      <c r="M17" s="42"/>
    </row>
    <row r="18" spans="1:13" ht="11.25" customHeight="1">
      <c r="A18" s="174" t="s">
        <v>162</v>
      </c>
      <c r="B18" s="3" t="s">
        <v>70</v>
      </c>
      <c r="C18" s="20">
        <v>23581.333333333299</v>
      </c>
      <c r="D18" s="20">
        <v>20391.75</v>
      </c>
      <c r="E18" s="20">
        <v>17004.75</v>
      </c>
      <c r="F18" s="20">
        <v>13672.583333333299</v>
      </c>
      <c r="G18" s="20">
        <v>11824.75</v>
      </c>
      <c r="H18" s="20">
        <v>10882</v>
      </c>
      <c r="I18" s="20">
        <v>16378.333333333299</v>
      </c>
      <c r="J18" s="8"/>
      <c r="K18" s="55"/>
      <c r="L18" s="8"/>
      <c r="M18" s="60"/>
    </row>
    <row r="19" spans="1:13">
      <c r="A19" s="174"/>
      <c r="B19" s="3" t="s">
        <v>71</v>
      </c>
      <c r="C19" s="20">
        <v>1678.75</v>
      </c>
      <c r="D19" s="20">
        <v>1372.5833333333301</v>
      </c>
      <c r="E19" s="20">
        <v>1124.25</v>
      </c>
      <c r="F19" s="20">
        <v>917.08333333333303</v>
      </c>
      <c r="G19" s="20">
        <v>788.91669999999999</v>
      </c>
      <c r="H19" s="20">
        <v>757</v>
      </c>
      <c r="I19" s="20">
        <v>1305.75</v>
      </c>
      <c r="J19" s="8"/>
      <c r="K19" s="55"/>
      <c r="L19" s="8"/>
      <c r="M19" s="60"/>
    </row>
    <row r="20" spans="1:13">
      <c r="A20" s="174"/>
      <c r="B20" s="3" t="s">
        <v>163</v>
      </c>
      <c r="C20" s="20">
        <v>2048.6666666666702</v>
      </c>
      <c r="D20" s="20">
        <v>1741.0833333333301</v>
      </c>
      <c r="E20" s="20">
        <v>1393.3333333333301</v>
      </c>
      <c r="F20" s="20">
        <v>1112.9166666666699</v>
      </c>
      <c r="G20" s="20">
        <v>971.41660000000002</v>
      </c>
      <c r="H20" s="20">
        <v>905</v>
      </c>
      <c r="I20" s="20">
        <v>1710.5833333333301</v>
      </c>
      <c r="J20" s="8"/>
      <c r="K20" s="55"/>
      <c r="L20" s="8"/>
      <c r="M20" s="8"/>
    </row>
    <row r="21" spans="1:13">
      <c r="A21" s="163" t="s">
        <v>140</v>
      </c>
      <c r="B21" s="163"/>
      <c r="C21" s="163"/>
      <c r="D21" s="163"/>
      <c r="E21" s="163"/>
      <c r="F21" s="163"/>
      <c r="G21" s="163"/>
      <c r="H21" s="163"/>
      <c r="I21" s="163"/>
    </row>
    <row r="23" spans="1:13">
      <c r="L23" s="42"/>
    </row>
  </sheetData>
  <mergeCells count="9">
    <mergeCell ref="A9:A12"/>
    <mergeCell ref="A13:A17"/>
    <mergeCell ref="A18:A20"/>
    <mergeCell ref="A21:I21"/>
    <mergeCell ref="A1:I1"/>
    <mergeCell ref="A2:B2"/>
    <mergeCell ref="A3:B3"/>
    <mergeCell ref="A4:A5"/>
    <mergeCell ref="A6:A8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AMJ38"/>
  <sheetViews>
    <sheetView zoomScale="85" zoomScaleNormal="85" workbookViewId="0"/>
  </sheetViews>
  <sheetFormatPr baseColWidth="10" defaultColWidth="8.85546875" defaultRowHeight="15"/>
  <cols>
    <col min="1" max="1" width="33.85546875" style="16" customWidth="1"/>
    <col min="2" max="1024" width="8.85546875" style="16"/>
  </cols>
  <sheetData>
    <row r="1" spans="1:12">
      <c r="A1" s="162" t="s">
        <v>164</v>
      </c>
      <c r="B1" s="162"/>
      <c r="C1" s="162"/>
      <c r="D1" s="162"/>
      <c r="E1" s="162"/>
      <c r="F1" s="162"/>
      <c r="G1" s="162"/>
      <c r="H1" s="162"/>
      <c r="I1" s="162"/>
      <c r="J1" s="162"/>
      <c r="L1" s="2"/>
    </row>
    <row r="2" spans="1:12">
      <c r="A2" s="61"/>
      <c r="B2" s="4">
        <v>2014</v>
      </c>
      <c r="C2" s="4">
        <v>2015</v>
      </c>
      <c r="D2" s="4">
        <v>2016</v>
      </c>
      <c r="E2" s="4">
        <v>2017</v>
      </c>
      <c r="F2" s="4">
        <v>2018</v>
      </c>
      <c r="G2" s="4">
        <v>2019</v>
      </c>
      <c r="H2" s="4">
        <v>2020</v>
      </c>
      <c r="I2" s="4" t="s">
        <v>165</v>
      </c>
      <c r="J2" s="4" t="s">
        <v>166</v>
      </c>
      <c r="L2" s="2"/>
    </row>
    <row r="3" spans="1:12">
      <c r="A3" s="18" t="s">
        <v>167</v>
      </c>
      <c r="B3" s="19">
        <v>389751</v>
      </c>
      <c r="C3" s="19">
        <v>447887</v>
      </c>
      <c r="D3" s="19">
        <v>495810</v>
      </c>
      <c r="E3" s="19">
        <v>536519</v>
      </c>
      <c r="F3" s="19">
        <v>529341</v>
      </c>
      <c r="G3" s="19">
        <v>520066</v>
      </c>
      <c r="H3" s="19">
        <v>251170</v>
      </c>
      <c r="I3" s="19">
        <f t="shared" ref="I3:I28" si="0">H3-G3</f>
        <v>-268896</v>
      </c>
      <c r="J3" s="21">
        <f t="shared" ref="J3:J28" si="1">(+I3/G3)*100</f>
        <v>-51.704206773755637</v>
      </c>
      <c r="L3" s="2"/>
    </row>
    <row r="4" spans="1:12">
      <c r="A4" s="62" t="s">
        <v>168</v>
      </c>
      <c r="B4" s="63">
        <v>46409</v>
      </c>
      <c r="C4" s="63">
        <v>52641</v>
      </c>
      <c r="D4" s="63">
        <v>64266</v>
      </c>
      <c r="E4" s="63">
        <v>76859</v>
      </c>
      <c r="F4" s="63">
        <v>91480</v>
      </c>
      <c r="G4" s="63">
        <v>85436</v>
      </c>
      <c r="H4" s="63">
        <v>45705</v>
      </c>
      <c r="I4" s="63">
        <f t="shared" si="0"/>
        <v>-39731</v>
      </c>
      <c r="J4" s="64">
        <f t="shared" si="1"/>
        <v>-46.50381572170982</v>
      </c>
      <c r="L4" s="8">
        <f>H4/H3</f>
        <v>0.18196838794442011</v>
      </c>
    </row>
    <row r="5" spans="1:12">
      <c r="A5" s="3" t="s">
        <v>169</v>
      </c>
      <c r="B5" s="20">
        <v>18022</v>
      </c>
      <c r="C5" s="20">
        <v>21345</v>
      </c>
      <c r="D5" s="20">
        <v>26561</v>
      </c>
      <c r="E5" s="20">
        <v>31890</v>
      </c>
      <c r="F5" s="20">
        <v>37280</v>
      </c>
      <c r="G5" s="20">
        <v>33652</v>
      </c>
      <c r="H5" s="20">
        <v>21189</v>
      </c>
      <c r="I5" s="20">
        <f t="shared" si="0"/>
        <v>-12463</v>
      </c>
      <c r="J5" s="23">
        <f t="shared" si="1"/>
        <v>-37.034945917033163</v>
      </c>
      <c r="L5" s="8"/>
    </row>
    <row r="6" spans="1:12">
      <c r="A6" s="65" t="s">
        <v>170</v>
      </c>
      <c r="B6" s="20">
        <v>11323</v>
      </c>
      <c r="C6" s="20">
        <v>12578</v>
      </c>
      <c r="D6" s="20">
        <v>15219</v>
      </c>
      <c r="E6" s="20">
        <v>17104</v>
      </c>
      <c r="F6" s="20">
        <v>20088</v>
      </c>
      <c r="G6" s="20">
        <v>17916</v>
      </c>
      <c r="H6" s="20">
        <v>10749</v>
      </c>
      <c r="I6" s="20">
        <f t="shared" si="0"/>
        <v>-7167</v>
      </c>
      <c r="J6" s="23">
        <f t="shared" si="1"/>
        <v>-40.003348961821835</v>
      </c>
      <c r="L6" s="8"/>
    </row>
    <row r="7" spans="1:12">
      <c r="A7" s="65" t="s">
        <v>171</v>
      </c>
      <c r="B7" s="20">
        <v>69</v>
      </c>
      <c r="C7" s="20">
        <v>85</v>
      </c>
      <c r="D7" s="20">
        <v>109</v>
      </c>
      <c r="E7" s="20">
        <v>194</v>
      </c>
      <c r="F7" s="20">
        <v>181</v>
      </c>
      <c r="G7" s="20">
        <v>187</v>
      </c>
      <c r="H7" s="20">
        <v>131</v>
      </c>
      <c r="I7" s="20">
        <f t="shared" si="0"/>
        <v>-56</v>
      </c>
      <c r="J7" s="23">
        <f t="shared" si="1"/>
        <v>-29.946524064171122</v>
      </c>
      <c r="L7" s="8"/>
    </row>
    <row r="8" spans="1:12">
      <c r="A8" s="65" t="s">
        <v>172</v>
      </c>
      <c r="B8" s="66">
        <v>125</v>
      </c>
      <c r="C8" s="66">
        <v>147</v>
      </c>
      <c r="D8" s="66">
        <v>178</v>
      </c>
      <c r="E8" s="66">
        <v>199</v>
      </c>
      <c r="F8" s="66">
        <v>201</v>
      </c>
      <c r="G8" s="66">
        <v>198</v>
      </c>
      <c r="H8" s="66">
        <v>108</v>
      </c>
      <c r="I8" s="20">
        <f t="shared" si="0"/>
        <v>-90</v>
      </c>
      <c r="J8" s="23">
        <f t="shared" si="1"/>
        <v>-45.454545454545453</v>
      </c>
      <c r="L8" s="8"/>
    </row>
    <row r="9" spans="1:12">
      <c r="A9" s="65" t="s">
        <v>173</v>
      </c>
      <c r="B9" s="20">
        <v>326</v>
      </c>
      <c r="C9" s="20">
        <v>365</v>
      </c>
      <c r="D9" s="20">
        <v>542</v>
      </c>
      <c r="E9" s="20">
        <v>670</v>
      </c>
      <c r="F9" s="20">
        <v>692</v>
      </c>
      <c r="G9" s="20">
        <v>87</v>
      </c>
      <c r="H9" s="20">
        <v>42</v>
      </c>
      <c r="I9" s="20">
        <f t="shared" si="0"/>
        <v>-45</v>
      </c>
      <c r="J9" s="23">
        <f t="shared" si="1"/>
        <v>-51.724137931034484</v>
      </c>
      <c r="L9" s="8"/>
    </row>
    <row r="10" spans="1:12">
      <c r="A10" s="65" t="s">
        <v>174</v>
      </c>
      <c r="B10" s="20">
        <v>6179</v>
      </c>
      <c r="C10" s="20">
        <v>8170</v>
      </c>
      <c r="D10" s="20">
        <v>10513</v>
      </c>
      <c r="E10" s="20">
        <v>13723</v>
      </c>
      <c r="F10" s="20">
        <v>16118</v>
      </c>
      <c r="G10" s="20">
        <v>15264</v>
      </c>
      <c r="H10" s="20">
        <v>10159</v>
      </c>
      <c r="I10" s="20">
        <f t="shared" si="0"/>
        <v>-5105</v>
      </c>
      <c r="J10" s="23">
        <f t="shared" si="1"/>
        <v>-33.444706498951781</v>
      </c>
      <c r="L10" s="8"/>
    </row>
    <row r="11" spans="1:12">
      <c r="A11" s="3" t="s">
        <v>175</v>
      </c>
      <c r="B11" s="20">
        <v>10398</v>
      </c>
      <c r="C11" s="20">
        <v>10593</v>
      </c>
      <c r="D11" s="20">
        <v>11830</v>
      </c>
      <c r="E11" s="20">
        <v>13236</v>
      </c>
      <c r="F11" s="20">
        <v>14896</v>
      </c>
      <c r="G11" s="20">
        <v>12828</v>
      </c>
      <c r="H11" s="20">
        <v>8878</v>
      </c>
      <c r="I11" s="20">
        <f t="shared" si="0"/>
        <v>-3950</v>
      </c>
      <c r="J11" s="23">
        <f t="shared" si="1"/>
        <v>-30.792017461802306</v>
      </c>
      <c r="L11" s="8"/>
    </row>
    <row r="12" spans="1:12">
      <c r="A12" s="3" t="s">
        <v>176</v>
      </c>
      <c r="B12" s="20">
        <v>17989</v>
      </c>
      <c r="C12" s="20">
        <v>20703</v>
      </c>
      <c r="D12" s="20">
        <v>25875</v>
      </c>
      <c r="E12" s="20">
        <v>31733</v>
      </c>
      <c r="F12" s="20">
        <v>39304</v>
      </c>
      <c r="G12" s="20">
        <v>38956</v>
      </c>
      <c r="H12" s="20">
        <v>15638</v>
      </c>
      <c r="I12" s="20">
        <f t="shared" si="0"/>
        <v>-23318</v>
      </c>
      <c r="J12" s="23">
        <f t="shared" si="1"/>
        <v>-59.857274874217069</v>
      </c>
      <c r="L12" s="8"/>
    </row>
    <row r="13" spans="1:12">
      <c r="A13" s="62" t="s">
        <v>177</v>
      </c>
      <c r="B13" s="63">
        <v>339196</v>
      </c>
      <c r="C13" s="63">
        <v>390585</v>
      </c>
      <c r="D13" s="63">
        <v>428709</v>
      </c>
      <c r="E13" s="63">
        <v>456124</v>
      </c>
      <c r="F13" s="63">
        <v>434774</v>
      </c>
      <c r="G13" s="63">
        <v>431445</v>
      </c>
      <c r="H13" s="63">
        <v>203964</v>
      </c>
      <c r="I13" s="63">
        <f t="shared" si="0"/>
        <v>-227481</v>
      </c>
      <c r="J13" s="64">
        <f t="shared" si="1"/>
        <v>-52.725376351562772</v>
      </c>
      <c r="L13" s="8">
        <f>H13/H3</f>
        <v>0.81205557988613286</v>
      </c>
    </row>
    <row r="14" spans="1:12">
      <c r="A14" s="3" t="s">
        <v>169</v>
      </c>
      <c r="B14" s="20">
        <v>206030</v>
      </c>
      <c r="C14" s="20">
        <v>243495</v>
      </c>
      <c r="D14" s="20">
        <v>275996</v>
      </c>
      <c r="E14" s="20">
        <v>306233</v>
      </c>
      <c r="F14" s="20">
        <v>297769</v>
      </c>
      <c r="G14" s="20">
        <v>296293</v>
      </c>
      <c r="H14" s="20">
        <v>135286</v>
      </c>
      <c r="I14" s="20">
        <f t="shared" si="0"/>
        <v>-161007</v>
      </c>
      <c r="J14" s="23">
        <f t="shared" si="1"/>
        <v>-54.340467037695795</v>
      </c>
      <c r="L14" s="8"/>
    </row>
    <row r="15" spans="1:12">
      <c r="A15" s="65" t="s">
        <v>178</v>
      </c>
      <c r="B15" s="20">
        <v>70905</v>
      </c>
      <c r="C15" s="20">
        <v>85956</v>
      </c>
      <c r="D15" s="20">
        <v>92221</v>
      </c>
      <c r="E15" s="20">
        <v>103116</v>
      </c>
      <c r="F15" s="20">
        <v>103054</v>
      </c>
      <c r="G15" s="20">
        <v>103726</v>
      </c>
      <c r="H15" s="20">
        <v>58079</v>
      </c>
      <c r="I15" s="20">
        <f t="shared" si="0"/>
        <v>-45647</v>
      </c>
      <c r="J15" s="23">
        <f t="shared" si="1"/>
        <v>-44.007288432986904</v>
      </c>
      <c r="L15" s="8"/>
    </row>
    <row r="16" spans="1:12">
      <c r="A16" s="65" t="s">
        <v>179</v>
      </c>
      <c r="B16" s="20">
        <v>116550</v>
      </c>
      <c r="C16" s="20">
        <v>137338</v>
      </c>
      <c r="D16" s="20">
        <v>163814</v>
      </c>
      <c r="E16" s="20">
        <v>183867</v>
      </c>
      <c r="F16" s="20">
        <v>175035</v>
      </c>
      <c r="G16" s="20">
        <v>173514</v>
      </c>
      <c r="H16" s="20">
        <v>62686</v>
      </c>
      <c r="I16" s="20">
        <f t="shared" si="0"/>
        <v>-110828</v>
      </c>
      <c r="J16" s="23">
        <f t="shared" si="1"/>
        <v>-63.872655808753187</v>
      </c>
      <c r="L16" s="8"/>
    </row>
    <row r="17" spans="1:12">
      <c r="A17" s="65" t="s">
        <v>180</v>
      </c>
      <c r="B17" s="20">
        <v>18193</v>
      </c>
      <c r="C17" s="20">
        <v>19833</v>
      </c>
      <c r="D17" s="20">
        <v>19528</v>
      </c>
      <c r="E17" s="20">
        <v>18774</v>
      </c>
      <c r="F17" s="20">
        <v>19160</v>
      </c>
      <c r="G17" s="20">
        <v>18581</v>
      </c>
      <c r="H17" s="20">
        <v>14251</v>
      </c>
      <c r="I17" s="20">
        <f t="shared" si="0"/>
        <v>-4330</v>
      </c>
      <c r="J17" s="23">
        <f t="shared" si="1"/>
        <v>-23.303374414724722</v>
      </c>
      <c r="L17" s="8"/>
    </row>
    <row r="18" spans="1:12">
      <c r="A18" s="65" t="s">
        <v>181</v>
      </c>
      <c r="B18" s="66">
        <v>220</v>
      </c>
      <c r="C18" s="66">
        <v>232</v>
      </c>
      <c r="D18" s="66">
        <v>258</v>
      </c>
      <c r="E18" s="66">
        <v>303</v>
      </c>
      <c r="F18" s="66">
        <v>275</v>
      </c>
      <c r="G18" s="66">
        <v>307</v>
      </c>
      <c r="H18" s="66">
        <v>128</v>
      </c>
      <c r="I18" s="20">
        <f t="shared" si="0"/>
        <v>-179</v>
      </c>
      <c r="J18" s="23">
        <f t="shared" si="1"/>
        <v>-58.306188925081436</v>
      </c>
      <c r="L18" s="8"/>
    </row>
    <row r="19" spans="1:12">
      <c r="A19" s="65" t="s">
        <v>137</v>
      </c>
      <c r="B19" s="20">
        <v>162</v>
      </c>
      <c r="C19" s="20">
        <v>136</v>
      </c>
      <c r="D19" s="20">
        <v>175</v>
      </c>
      <c r="E19" s="20">
        <v>173</v>
      </c>
      <c r="F19" s="20">
        <v>245</v>
      </c>
      <c r="G19" s="20">
        <v>165</v>
      </c>
      <c r="H19" s="20">
        <v>142</v>
      </c>
      <c r="I19" s="20">
        <f t="shared" si="0"/>
        <v>-23</v>
      </c>
      <c r="J19" s="23">
        <f t="shared" si="1"/>
        <v>-13.939393939393941</v>
      </c>
      <c r="L19" s="8"/>
    </row>
    <row r="20" spans="1:12">
      <c r="A20" s="3" t="s">
        <v>175</v>
      </c>
      <c r="B20" s="20">
        <v>133166</v>
      </c>
      <c r="C20" s="20">
        <v>147090</v>
      </c>
      <c r="D20" s="20">
        <v>152713</v>
      </c>
      <c r="E20" s="20">
        <v>149891</v>
      </c>
      <c r="F20" s="20">
        <v>137005</v>
      </c>
      <c r="G20" s="20">
        <v>135152</v>
      </c>
      <c r="H20" s="20">
        <v>68678</v>
      </c>
      <c r="I20" s="20">
        <f t="shared" si="0"/>
        <v>-66474</v>
      </c>
      <c r="J20" s="23">
        <f t="shared" si="1"/>
        <v>-49.184621759204447</v>
      </c>
      <c r="L20" s="8"/>
    </row>
    <row r="21" spans="1:12">
      <c r="A21" s="65" t="s">
        <v>182</v>
      </c>
      <c r="B21" s="20">
        <v>132646</v>
      </c>
      <c r="C21" s="20">
        <v>146582</v>
      </c>
      <c r="D21" s="20">
        <v>152109</v>
      </c>
      <c r="E21" s="20">
        <v>149204</v>
      </c>
      <c r="F21" s="20">
        <v>136217</v>
      </c>
      <c r="G21" s="20">
        <v>134821</v>
      </c>
      <c r="H21" s="20">
        <v>68274</v>
      </c>
      <c r="I21" s="20">
        <f t="shared" si="0"/>
        <v>-66547</v>
      </c>
      <c r="J21" s="23">
        <f t="shared" si="1"/>
        <v>-49.359521142848664</v>
      </c>
      <c r="L21" s="8"/>
    </row>
    <row r="22" spans="1:12">
      <c r="A22" s="65" t="s">
        <v>183</v>
      </c>
      <c r="B22" s="66">
        <v>371</v>
      </c>
      <c r="C22" s="66">
        <v>364</v>
      </c>
      <c r="D22" s="66">
        <v>455</v>
      </c>
      <c r="E22" s="66">
        <v>503</v>
      </c>
      <c r="F22" s="66">
        <v>575</v>
      </c>
      <c r="G22" s="66">
        <v>251</v>
      </c>
      <c r="H22" s="66">
        <v>302</v>
      </c>
      <c r="I22" s="20">
        <f t="shared" si="0"/>
        <v>51</v>
      </c>
      <c r="J22" s="23">
        <f t="shared" si="1"/>
        <v>20.318725099601593</v>
      </c>
      <c r="L22" s="8"/>
    </row>
    <row r="23" spans="1:12">
      <c r="A23" s="65" t="s">
        <v>184</v>
      </c>
      <c r="B23" s="66">
        <v>149</v>
      </c>
      <c r="C23" s="66">
        <v>144</v>
      </c>
      <c r="D23" s="66">
        <v>149</v>
      </c>
      <c r="E23" s="66">
        <v>184</v>
      </c>
      <c r="F23" s="66">
        <v>213</v>
      </c>
      <c r="G23" s="66">
        <v>80</v>
      </c>
      <c r="H23" s="66">
        <v>102</v>
      </c>
      <c r="I23" s="20">
        <f t="shared" si="0"/>
        <v>22</v>
      </c>
      <c r="J23" s="23">
        <f t="shared" si="1"/>
        <v>27.500000000000004</v>
      </c>
      <c r="L23" s="8"/>
    </row>
    <row r="24" spans="1:12">
      <c r="A24" s="62" t="s">
        <v>185</v>
      </c>
      <c r="B24" s="63">
        <v>2592</v>
      </c>
      <c r="C24" s="63">
        <v>3227</v>
      </c>
      <c r="D24" s="63">
        <v>1808</v>
      </c>
      <c r="E24" s="63">
        <v>2945</v>
      </c>
      <c r="F24" s="63">
        <v>2397</v>
      </c>
      <c r="G24" s="63">
        <v>2102</v>
      </c>
      <c r="H24" s="63">
        <v>1282</v>
      </c>
      <c r="I24" s="63">
        <f t="shared" si="0"/>
        <v>-820</v>
      </c>
      <c r="J24" s="64">
        <f t="shared" si="1"/>
        <v>-39.0104662226451</v>
      </c>
      <c r="L24" s="8">
        <f>H24/H3</f>
        <v>5.1041127523191463E-3</v>
      </c>
    </row>
    <row r="25" spans="1:12">
      <c r="A25" s="65" t="s">
        <v>186</v>
      </c>
      <c r="B25" s="20">
        <v>1848</v>
      </c>
      <c r="C25" s="20">
        <v>2280</v>
      </c>
      <c r="D25" s="20">
        <v>791</v>
      </c>
      <c r="E25" s="20">
        <v>878</v>
      </c>
      <c r="F25" s="20">
        <v>1012</v>
      </c>
      <c r="G25" s="20">
        <v>1112</v>
      </c>
      <c r="H25" s="20">
        <v>875</v>
      </c>
      <c r="I25" s="20">
        <f t="shared" si="0"/>
        <v>-237</v>
      </c>
      <c r="J25" s="23">
        <f t="shared" si="1"/>
        <v>-21.312949640287769</v>
      </c>
      <c r="L25" s="8"/>
    </row>
    <row r="26" spans="1:12">
      <c r="A26" s="65" t="s">
        <v>187</v>
      </c>
      <c r="B26" s="66">
        <v>515</v>
      </c>
      <c r="C26" s="66">
        <v>671</v>
      </c>
      <c r="D26" s="66">
        <v>784</v>
      </c>
      <c r="E26" s="66">
        <v>1773</v>
      </c>
      <c r="F26" s="66">
        <v>1117</v>
      </c>
      <c r="G26" s="66">
        <v>772</v>
      </c>
      <c r="H26" s="20">
        <v>262</v>
      </c>
      <c r="I26" s="20">
        <f t="shared" si="0"/>
        <v>-510</v>
      </c>
      <c r="J26" s="23">
        <f t="shared" si="1"/>
        <v>-66.062176165803109</v>
      </c>
      <c r="L26" s="8"/>
    </row>
    <row r="27" spans="1:12">
      <c r="A27" s="65" t="s">
        <v>188</v>
      </c>
      <c r="B27" s="66">
        <v>229</v>
      </c>
      <c r="C27" s="66">
        <v>276</v>
      </c>
      <c r="D27" s="66">
        <v>233</v>
      </c>
      <c r="E27" s="66">
        <v>294</v>
      </c>
      <c r="F27" s="66">
        <v>268</v>
      </c>
      <c r="G27" s="66">
        <v>218</v>
      </c>
      <c r="H27" s="66">
        <v>145</v>
      </c>
      <c r="I27" s="20">
        <f t="shared" si="0"/>
        <v>-73</v>
      </c>
      <c r="J27" s="23">
        <f t="shared" si="1"/>
        <v>-33.486238532110093</v>
      </c>
      <c r="L27" s="8"/>
    </row>
    <row r="28" spans="1:12">
      <c r="A28" s="62" t="s">
        <v>189</v>
      </c>
      <c r="B28" s="63">
        <v>1554</v>
      </c>
      <c r="C28" s="63">
        <v>1434</v>
      </c>
      <c r="D28" s="63">
        <v>1027</v>
      </c>
      <c r="E28" s="63">
        <v>591</v>
      </c>
      <c r="F28" s="63">
        <v>690</v>
      </c>
      <c r="G28" s="63">
        <v>1083</v>
      </c>
      <c r="H28" s="63">
        <v>219</v>
      </c>
      <c r="I28" s="63">
        <f t="shared" si="0"/>
        <v>-864</v>
      </c>
      <c r="J28" s="64">
        <f t="shared" si="1"/>
        <v>-79.77839335180056</v>
      </c>
      <c r="L28" s="8"/>
    </row>
    <row r="29" spans="1:12">
      <c r="A29" s="163" t="s">
        <v>140</v>
      </c>
      <c r="B29" s="163"/>
      <c r="C29" s="163"/>
      <c r="D29" s="163"/>
      <c r="E29" s="163"/>
      <c r="F29" s="163"/>
      <c r="G29" s="163"/>
      <c r="H29" s="163"/>
      <c r="I29" s="163"/>
      <c r="J29" s="163"/>
    </row>
    <row r="31" spans="1:12">
      <c r="G31" s="42">
        <f>G11+G20+G27</f>
        <v>148198</v>
      </c>
      <c r="H31" s="42">
        <f>H11+H20+H27</f>
        <v>77701</v>
      </c>
      <c r="J31" s="55">
        <f>H31/G31-1</f>
        <v>-0.47569467874060378</v>
      </c>
    </row>
    <row r="32" spans="1:12">
      <c r="G32" s="55">
        <f>G31/G3</f>
        <v>0.28495998584795007</v>
      </c>
      <c r="H32" s="55">
        <f>H31/H3</f>
        <v>0.30935621292351795</v>
      </c>
    </row>
    <row r="33" spans="7:10">
      <c r="G33" s="42">
        <f>G5+G14+G25+G26</f>
        <v>331829</v>
      </c>
      <c r="H33" s="42">
        <f>H5+H14+H25+H26</f>
        <v>157612</v>
      </c>
      <c r="J33" s="55">
        <f>H33/G33-1</f>
        <v>-0.52502041714256431</v>
      </c>
    </row>
    <row r="34" spans="7:10">
      <c r="G34" s="55">
        <f>G33/G3</f>
        <v>0.63805170882157269</v>
      </c>
      <c r="H34" s="55">
        <f>H33/H3</f>
        <v>0.6275112473623442</v>
      </c>
    </row>
    <row r="35" spans="7:10">
      <c r="G35" s="55">
        <f>G12/G3</f>
        <v>7.4905877330954149E-2</v>
      </c>
      <c r="H35" s="55">
        <f>H12/H3</f>
        <v>6.2260620297009996E-2</v>
      </c>
    </row>
    <row r="37" spans="7:10">
      <c r="H37" s="16">
        <f>H22+H23</f>
        <v>404</v>
      </c>
    </row>
    <row r="38" spans="7:10">
      <c r="H38" s="55">
        <f>H37/H13</f>
        <v>1.9807416995156007E-3</v>
      </c>
    </row>
  </sheetData>
  <mergeCells count="2">
    <mergeCell ref="A1:J1"/>
    <mergeCell ref="A29:J29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AMJ14"/>
  <sheetViews>
    <sheetView zoomScaleNormal="100" workbookViewId="0">
      <selection activeCell="A6" sqref="A6:C6"/>
    </sheetView>
  </sheetViews>
  <sheetFormatPr baseColWidth="10" defaultColWidth="8.85546875" defaultRowHeight="15"/>
  <cols>
    <col min="1" max="1024" width="8.85546875" style="16"/>
  </cols>
  <sheetData>
    <row r="1" spans="1:35" s="67" customFormat="1" ht="22.5" customHeight="1">
      <c r="A1" s="170" t="s">
        <v>190</v>
      </c>
      <c r="B1" s="170"/>
      <c r="C1" s="170"/>
      <c r="D1" s="170"/>
      <c r="E1" s="170"/>
      <c r="F1" s="170"/>
      <c r="G1" s="170"/>
      <c r="H1" s="170"/>
      <c r="I1" s="170"/>
    </row>
    <row r="2" spans="1:35">
      <c r="A2" s="3"/>
      <c r="B2" s="68" t="s">
        <v>191</v>
      </c>
      <c r="C2" s="68" t="s">
        <v>192</v>
      </c>
      <c r="D2" s="68" t="s">
        <v>193</v>
      </c>
      <c r="E2" s="68" t="s">
        <v>194</v>
      </c>
      <c r="F2" s="68" t="s">
        <v>195</v>
      </c>
      <c r="G2" s="68" t="s">
        <v>196</v>
      </c>
      <c r="H2" s="68" t="s">
        <v>197</v>
      </c>
      <c r="I2" s="68" t="s">
        <v>198</v>
      </c>
      <c r="K2" s="2"/>
      <c r="L2" s="2"/>
    </row>
    <row r="3" spans="1:35">
      <c r="A3" s="35">
        <v>2011</v>
      </c>
      <c r="B3" s="14">
        <v>9.5821857392306207</v>
      </c>
      <c r="C3" s="14">
        <v>7.9919353386977701</v>
      </c>
      <c r="D3" s="14">
        <v>9.0806646144983905</v>
      </c>
      <c r="E3" s="14">
        <v>26.198988317042001</v>
      </c>
      <c r="F3" s="14">
        <v>16.956310417454201</v>
      </c>
      <c r="G3" s="14">
        <v>3.5498910910694699</v>
      </c>
      <c r="H3" s="14">
        <v>0.45255710968299401</v>
      </c>
      <c r="I3" s="14">
        <v>26.187467372324502</v>
      </c>
      <c r="K3" s="37"/>
      <c r="L3" s="37"/>
      <c r="P3" s="37"/>
    </row>
    <row r="4" spans="1:35">
      <c r="A4" s="35">
        <v>2012</v>
      </c>
      <c r="B4" s="14">
        <v>10.817380196227999</v>
      </c>
      <c r="C4" s="14">
        <v>7.9502510512215503</v>
      </c>
      <c r="D4" s="14">
        <v>9.0460053581250097</v>
      </c>
      <c r="E4" s="14">
        <v>24.974894877845401</v>
      </c>
      <c r="F4" s="14">
        <v>15.838404627149</v>
      </c>
      <c r="G4" s="14">
        <v>3.71875166332523</v>
      </c>
      <c r="H4" s="14">
        <v>0.48294093642992703</v>
      </c>
      <c r="I4" s="14">
        <v>27.1713712896759</v>
      </c>
      <c r="K4" s="37"/>
      <c r="L4" s="37"/>
      <c r="P4" s="37"/>
    </row>
    <row r="5" spans="1:35">
      <c r="A5" s="35">
        <v>2013</v>
      </c>
      <c r="B5" s="14">
        <v>13.5287086778873</v>
      </c>
      <c r="C5" s="14">
        <v>7.9214384544929004</v>
      </c>
      <c r="D5" s="14">
        <v>8.6554763776202908</v>
      </c>
      <c r="E5" s="14">
        <v>24.135556667078099</v>
      </c>
      <c r="F5" s="14">
        <v>15.883476351636601</v>
      </c>
      <c r="G5" s="14">
        <v>3.5126637781516501</v>
      </c>
      <c r="H5" s="14">
        <v>0.26698193487199801</v>
      </c>
      <c r="I5" s="14">
        <v>26.095697758261199</v>
      </c>
      <c r="K5" s="37"/>
      <c r="L5" s="37"/>
      <c r="P5" s="37"/>
      <c r="Q5" s="37"/>
      <c r="R5" s="37"/>
      <c r="S5" s="37"/>
      <c r="T5" s="37"/>
      <c r="U5" s="37"/>
      <c r="V5" s="37"/>
      <c r="W5" s="37"/>
      <c r="X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6" spans="1:35">
      <c r="A6" s="35">
        <v>2014</v>
      </c>
      <c r="B6" s="14">
        <v>14.6544844499071</v>
      </c>
      <c r="C6" s="14">
        <v>7.9661095933500699</v>
      </c>
      <c r="D6" s="14">
        <v>8.04037956323433</v>
      </c>
      <c r="E6" s="14">
        <v>23.448048884202901</v>
      </c>
      <c r="F6" s="14">
        <v>15.5061134379132</v>
      </c>
      <c r="G6" s="14">
        <v>3.4184573981627602</v>
      </c>
      <c r="H6" s="14">
        <v>0.31426391178475099</v>
      </c>
      <c r="I6" s="14">
        <v>26.6521427614449</v>
      </c>
      <c r="K6" s="37"/>
      <c r="L6" s="37"/>
      <c r="P6" s="37"/>
      <c r="Q6" s="37"/>
      <c r="R6" s="37"/>
      <c r="S6" s="37"/>
      <c r="T6" s="37"/>
      <c r="U6" s="37"/>
      <c r="V6" s="37"/>
      <c r="W6" s="37"/>
      <c r="X6" s="37"/>
      <c r="Z6" s="37"/>
      <c r="AA6" s="37"/>
      <c r="AB6" s="37"/>
      <c r="AC6" s="37"/>
      <c r="AD6" s="37"/>
      <c r="AE6" s="37"/>
      <c r="AF6" s="37"/>
      <c r="AG6" s="37"/>
    </row>
    <row r="7" spans="1:35">
      <c r="A7" s="35">
        <v>2015</v>
      </c>
      <c r="B7" s="14">
        <v>14.685031600572801</v>
      </c>
      <c r="C7" s="14">
        <v>7.9345521523304496</v>
      </c>
      <c r="D7" s="14">
        <v>7.8581440419384396</v>
      </c>
      <c r="E7" s="14">
        <v>22.671703192442202</v>
      </c>
      <c r="F7" s="14">
        <v>15.306163756242899</v>
      </c>
      <c r="G7" s="14">
        <v>3.4570874847563302</v>
      </c>
      <c r="H7" s="14">
        <v>0.25528405094548701</v>
      </c>
      <c r="I7" s="14">
        <v>27.832033720771399</v>
      </c>
      <c r="K7" s="37"/>
      <c r="L7" s="37"/>
      <c r="P7" s="37"/>
      <c r="Q7" s="37"/>
      <c r="R7" s="37"/>
      <c r="S7" s="37"/>
      <c r="T7" s="37"/>
      <c r="U7" s="37"/>
      <c r="V7" s="37"/>
      <c r="W7" s="37"/>
      <c r="X7" s="37"/>
      <c r="Z7" s="37"/>
      <c r="AA7" s="37"/>
      <c r="AB7" s="37"/>
      <c r="AC7" s="37"/>
      <c r="AD7" s="37"/>
      <c r="AE7" s="37"/>
      <c r="AF7" s="37"/>
      <c r="AG7" s="37"/>
    </row>
    <row r="8" spans="1:35">
      <c r="A8" s="35">
        <v>2016</v>
      </c>
      <c r="B8" s="14">
        <v>14.823749142613501</v>
      </c>
      <c r="C8" s="14">
        <v>7.4490666073447898</v>
      </c>
      <c r="D8" s="14">
        <v>7.4356264946332198</v>
      </c>
      <c r="E8" s="14">
        <v>22.905891403889299</v>
      </c>
      <c r="F8" s="14">
        <v>16.587184620803399</v>
      </c>
      <c r="G8" s="14">
        <v>3.5366034517917102</v>
      </c>
      <c r="H8" s="14">
        <v>0.28641343640509398</v>
      </c>
      <c r="I8" s="14">
        <v>26.975464842518999</v>
      </c>
      <c r="K8" s="37"/>
      <c r="L8" s="37"/>
      <c r="P8" s="37"/>
      <c r="Q8" s="37"/>
      <c r="R8" s="37"/>
      <c r="S8" s="37"/>
      <c r="T8" s="37"/>
      <c r="U8" s="37"/>
      <c r="V8" s="37"/>
      <c r="W8" s="37"/>
      <c r="X8" s="37"/>
      <c r="Z8" s="37"/>
      <c r="AA8" s="37"/>
      <c r="AB8" s="37"/>
      <c r="AC8" s="37"/>
      <c r="AD8" s="37"/>
      <c r="AE8" s="37"/>
      <c r="AF8" s="37"/>
      <c r="AG8" s="37"/>
    </row>
    <row r="9" spans="1:35">
      <c r="A9" s="35">
        <v>2017</v>
      </c>
      <c r="B9" s="14">
        <v>15.400513422964799</v>
      </c>
      <c r="C9" s="14">
        <v>6.5874777009093703</v>
      </c>
      <c r="D9" s="14">
        <v>6.6684070834964997</v>
      </c>
      <c r="E9" s="14">
        <v>22.3674019927773</v>
      </c>
      <c r="F9" s="14">
        <v>17.9182439194187</v>
      </c>
      <c r="G9" s="14">
        <v>4.1541574207022602</v>
      </c>
      <c r="H9" s="14">
        <v>0.35939607536004903</v>
      </c>
      <c r="I9" s="14">
        <v>26.5444023843711</v>
      </c>
      <c r="K9" s="37"/>
      <c r="L9" s="37"/>
      <c r="P9" s="37"/>
      <c r="Q9" s="37"/>
      <c r="R9" s="37"/>
      <c r="S9" s="37"/>
      <c r="T9" s="37"/>
      <c r="U9" s="37"/>
      <c r="V9" s="37"/>
      <c r="W9" s="37"/>
      <c r="X9" s="37"/>
      <c r="Z9" s="37"/>
      <c r="AA9" s="37"/>
      <c r="AB9" s="37"/>
      <c r="AC9" s="37"/>
      <c r="AD9" s="37"/>
      <c r="AE9" s="37"/>
      <c r="AF9" s="37"/>
      <c r="AG9" s="37"/>
    </row>
    <row r="10" spans="1:35">
      <c r="A10" s="35">
        <v>2018</v>
      </c>
      <c r="B10" s="14">
        <v>15.0378773172308</v>
      </c>
      <c r="C10" s="14">
        <v>6.5705783342202198</v>
      </c>
      <c r="D10" s="14">
        <v>6.3426521201933896</v>
      </c>
      <c r="E10" s="14">
        <v>21.951715270371199</v>
      </c>
      <c r="F10" s="14">
        <v>17.510579841547901</v>
      </c>
      <c r="G10" s="14">
        <v>4.3433875133889499</v>
      </c>
      <c r="H10" s="14">
        <v>0.35947481049922198</v>
      </c>
      <c r="I10" s="14">
        <v>27.883734792548299</v>
      </c>
      <c r="K10" s="37"/>
      <c r="L10" s="37"/>
      <c r="P10" s="37"/>
      <c r="Q10" s="37"/>
      <c r="R10" s="37"/>
      <c r="S10" s="37"/>
      <c r="T10" s="37"/>
      <c r="U10" s="37"/>
      <c r="V10" s="37"/>
      <c r="W10" s="37"/>
      <c r="X10" s="37"/>
      <c r="Z10" s="37"/>
      <c r="AA10" s="37"/>
      <c r="AB10" s="37"/>
      <c r="AC10" s="37"/>
      <c r="AD10" s="37"/>
      <c r="AE10" s="37"/>
      <c r="AF10" s="37"/>
      <c r="AG10" s="37"/>
    </row>
    <row r="11" spans="1:35">
      <c r="A11" s="35">
        <v>2019</v>
      </c>
      <c r="B11" s="14">
        <v>15.350758116098801</v>
      </c>
      <c r="C11" s="14">
        <v>6.6560062581966299</v>
      </c>
      <c r="D11" s="14">
        <v>6.2128707176218896</v>
      </c>
      <c r="E11" s="14">
        <v>21.954766122909099</v>
      </c>
      <c r="F11" s="14">
        <v>17.645583599843501</v>
      </c>
      <c r="G11" s="14">
        <v>4.3927018383452596</v>
      </c>
      <c r="H11" s="14">
        <v>0.32142281940961298</v>
      </c>
      <c r="I11" s="14">
        <v>27.465890527575201</v>
      </c>
      <c r="K11" s="37"/>
      <c r="L11" s="37"/>
      <c r="P11" s="37"/>
      <c r="Q11" s="37"/>
      <c r="R11" s="37"/>
      <c r="S11" s="37"/>
      <c r="T11" s="37"/>
      <c r="U11" s="37"/>
      <c r="V11" s="37"/>
      <c r="W11" s="37"/>
      <c r="X11" s="37"/>
      <c r="Z11" s="37"/>
      <c r="AA11" s="37"/>
      <c r="AB11" s="37"/>
      <c r="AC11" s="37"/>
      <c r="AD11" s="37"/>
      <c r="AE11" s="37"/>
      <c r="AF11" s="37"/>
      <c r="AG11" s="37"/>
    </row>
    <row r="12" spans="1:35">
      <c r="A12" s="38">
        <v>2020</v>
      </c>
      <c r="B12" s="7">
        <v>10.166695057552401</v>
      </c>
      <c r="C12" s="7">
        <v>7.2503832769571499</v>
      </c>
      <c r="D12" s="7">
        <v>8.4973109775387492</v>
      </c>
      <c r="E12" s="7">
        <v>22.664687416348301</v>
      </c>
      <c r="F12" s="7">
        <v>9.9043632735502403</v>
      </c>
      <c r="G12" s="7">
        <v>4.4250845642810201</v>
      </c>
      <c r="H12" s="7">
        <v>0.63125106465821401</v>
      </c>
      <c r="I12" s="7">
        <v>36.460224369114002</v>
      </c>
      <c r="K12" s="37"/>
      <c r="L12" s="37"/>
      <c r="P12" s="37"/>
      <c r="Q12" s="37"/>
      <c r="R12" s="37"/>
      <c r="S12" s="37"/>
      <c r="T12" s="37"/>
      <c r="U12" s="37"/>
      <c r="V12" s="37"/>
      <c r="W12" s="37"/>
      <c r="X12" s="37"/>
      <c r="Z12" s="37"/>
      <c r="AA12" s="37"/>
      <c r="AB12" s="37"/>
      <c r="AC12" s="37"/>
      <c r="AD12" s="37"/>
      <c r="AE12" s="37"/>
      <c r="AF12" s="37"/>
      <c r="AG12" s="37"/>
    </row>
    <row r="13" spans="1:35">
      <c r="A13" s="163" t="s">
        <v>140</v>
      </c>
      <c r="B13" s="163"/>
      <c r="C13" s="163"/>
      <c r="D13" s="163"/>
      <c r="E13" s="163"/>
      <c r="F13" s="163"/>
      <c r="G13" s="163"/>
      <c r="H13" s="163"/>
      <c r="I13" s="163"/>
      <c r="P13" s="37"/>
      <c r="Q13" s="37"/>
      <c r="R13" s="37"/>
      <c r="S13" s="37"/>
      <c r="T13" s="37"/>
      <c r="U13" s="37"/>
      <c r="V13" s="37"/>
      <c r="W13" s="37"/>
      <c r="X13" s="37"/>
    </row>
    <row r="14" spans="1:35">
      <c r="P14" s="37"/>
      <c r="Q14" s="37"/>
      <c r="R14" s="37"/>
      <c r="S14" s="37"/>
      <c r="T14" s="37"/>
      <c r="U14" s="37"/>
      <c r="V14" s="37"/>
      <c r="W14" s="37"/>
      <c r="X14" s="37"/>
    </row>
  </sheetData>
  <mergeCells count="2">
    <mergeCell ref="A1:I1"/>
    <mergeCell ref="A13:I13"/>
  </mergeCells>
  <pageMargins left="0.25" right="0.25" top="0.75" bottom="0.75" header="0.51180555555555496" footer="0.51180555555555496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AMJ34"/>
  <sheetViews>
    <sheetView zoomScale="130" zoomScaleNormal="130" workbookViewId="0">
      <selection activeCell="A6" sqref="A6:C6"/>
    </sheetView>
  </sheetViews>
  <sheetFormatPr baseColWidth="10" defaultColWidth="8.85546875" defaultRowHeight="15"/>
  <cols>
    <col min="1" max="1" width="8.85546875" style="16"/>
    <col min="2" max="2" width="45.7109375" style="26" customWidth="1"/>
    <col min="3" max="5" width="8.85546875" style="26"/>
    <col min="6" max="1020" width="8.85546875" style="16"/>
    <col min="1021" max="1024" width="8.85546875" style="2"/>
  </cols>
  <sheetData>
    <row r="1" spans="1:8" ht="35.25" customHeight="1">
      <c r="A1" s="165" t="s">
        <v>199</v>
      </c>
      <c r="B1" s="165"/>
      <c r="C1" s="165"/>
      <c r="D1" s="165"/>
      <c r="E1" s="165"/>
      <c r="H1" s="2"/>
    </row>
    <row r="2" spans="1:8" ht="12" customHeight="1">
      <c r="A2" s="171"/>
      <c r="B2" s="171"/>
      <c r="C2" s="40" t="s">
        <v>200</v>
      </c>
      <c r="D2" s="4" t="s">
        <v>52</v>
      </c>
      <c r="E2" s="4" t="s">
        <v>201</v>
      </c>
      <c r="H2" s="2"/>
    </row>
    <row r="3" spans="1:8" ht="11.25" customHeight="1">
      <c r="A3" s="176" t="s">
        <v>126</v>
      </c>
      <c r="B3" s="44" t="s">
        <v>202</v>
      </c>
      <c r="C3" s="69">
        <v>106876</v>
      </c>
      <c r="D3" s="70">
        <f t="shared" ref="D3:D14" si="0">C3*100/$C$3</f>
        <v>100</v>
      </c>
      <c r="E3" s="71" t="s">
        <v>203</v>
      </c>
      <c r="H3" s="8"/>
    </row>
    <row r="4" spans="1:8">
      <c r="A4" s="176"/>
      <c r="B4" s="72" t="s">
        <v>204</v>
      </c>
      <c r="C4" s="73">
        <f>SUM(C5:C14)</f>
        <v>63587</v>
      </c>
      <c r="D4" s="74">
        <f t="shared" si="0"/>
        <v>59.49605149893334</v>
      </c>
      <c r="E4" s="74" t="s">
        <v>203</v>
      </c>
      <c r="H4" s="8"/>
    </row>
    <row r="5" spans="1:8">
      <c r="A5" s="176"/>
      <c r="B5" s="12" t="s">
        <v>205</v>
      </c>
      <c r="C5" s="75">
        <v>15793</v>
      </c>
      <c r="D5" s="76">
        <f t="shared" si="0"/>
        <v>14.776937759646694</v>
      </c>
      <c r="E5" s="76">
        <f>D5</f>
        <v>14.776937759646694</v>
      </c>
      <c r="H5" s="8"/>
    </row>
    <row r="6" spans="1:8">
      <c r="A6" s="176"/>
      <c r="B6" s="12" t="s">
        <v>206</v>
      </c>
      <c r="C6" s="75">
        <v>13202</v>
      </c>
      <c r="D6" s="76">
        <f t="shared" si="0"/>
        <v>12.352632957820278</v>
      </c>
      <c r="E6" s="76">
        <f t="shared" ref="E6:E14" si="1">E5+D6</f>
        <v>27.129570717466972</v>
      </c>
    </row>
    <row r="7" spans="1:8" ht="11.25" customHeight="1">
      <c r="A7" s="176"/>
      <c r="B7" s="12" t="s">
        <v>207</v>
      </c>
      <c r="C7" s="75">
        <v>12133</v>
      </c>
      <c r="D7" s="76">
        <f t="shared" si="0"/>
        <v>11.352408398517909</v>
      </c>
      <c r="E7" s="76">
        <f t="shared" si="1"/>
        <v>38.481979115984885</v>
      </c>
    </row>
    <row r="8" spans="1:8">
      <c r="A8" s="176"/>
      <c r="B8" s="12" t="s">
        <v>208</v>
      </c>
      <c r="C8" s="75">
        <v>5032</v>
      </c>
      <c r="D8" s="76">
        <f t="shared" si="0"/>
        <v>4.708260039672143</v>
      </c>
      <c r="E8" s="76">
        <f t="shared" si="1"/>
        <v>43.190239155657025</v>
      </c>
    </row>
    <row r="9" spans="1:8">
      <c r="A9" s="176"/>
      <c r="B9" s="12" t="s">
        <v>209</v>
      </c>
      <c r="C9" s="75">
        <v>3876</v>
      </c>
      <c r="D9" s="76">
        <f t="shared" si="0"/>
        <v>3.6266327332609753</v>
      </c>
      <c r="E9" s="76">
        <f t="shared" si="1"/>
        <v>46.816871888918001</v>
      </c>
    </row>
    <row r="10" spans="1:8">
      <c r="A10" s="176"/>
      <c r="B10" s="12" t="s">
        <v>210</v>
      </c>
      <c r="C10" s="75">
        <v>3607</v>
      </c>
      <c r="D10" s="76">
        <f t="shared" si="0"/>
        <v>3.3749391818556083</v>
      </c>
      <c r="E10" s="76">
        <f t="shared" si="1"/>
        <v>50.19181107077361</v>
      </c>
    </row>
    <row r="11" spans="1:8">
      <c r="A11" s="176"/>
      <c r="B11" s="12" t="s">
        <v>211</v>
      </c>
      <c r="C11" s="75">
        <v>3098</v>
      </c>
      <c r="D11" s="76">
        <f t="shared" si="0"/>
        <v>2.8986863280811406</v>
      </c>
      <c r="E11" s="76">
        <f t="shared" si="1"/>
        <v>53.090497398854751</v>
      </c>
    </row>
    <row r="12" spans="1:8">
      <c r="A12" s="176"/>
      <c r="B12" s="26" t="s">
        <v>212</v>
      </c>
      <c r="C12" s="75">
        <v>2662</v>
      </c>
      <c r="D12" s="76">
        <f t="shared" si="0"/>
        <v>2.4907369287772747</v>
      </c>
      <c r="E12" s="76">
        <f t="shared" si="1"/>
        <v>55.581234327632025</v>
      </c>
    </row>
    <row r="13" spans="1:8">
      <c r="A13" s="176"/>
      <c r="B13" s="12" t="s">
        <v>213</v>
      </c>
      <c r="C13" s="75">
        <v>2378</v>
      </c>
      <c r="D13" s="76">
        <f t="shared" si="0"/>
        <v>2.2250084209738388</v>
      </c>
      <c r="E13" s="76">
        <f t="shared" si="1"/>
        <v>57.806242748605861</v>
      </c>
    </row>
    <row r="14" spans="1:8">
      <c r="A14" s="176"/>
      <c r="B14" s="12" t="s">
        <v>214</v>
      </c>
      <c r="C14" s="75">
        <v>1806</v>
      </c>
      <c r="D14" s="76">
        <f t="shared" si="0"/>
        <v>1.6898087503274823</v>
      </c>
      <c r="E14" s="76">
        <f t="shared" si="1"/>
        <v>59.49605149893334</v>
      </c>
    </row>
    <row r="15" spans="1:8" ht="11.25" customHeight="1">
      <c r="A15" s="176" t="s">
        <v>125</v>
      </c>
      <c r="B15" s="44" t="s">
        <v>215</v>
      </c>
      <c r="C15" s="77">
        <v>144294</v>
      </c>
      <c r="D15" s="7">
        <f t="shared" ref="D15:D26" si="2">C15*100/$C$15</f>
        <v>100</v>
      </c>
      <c r="E15" s="78" t="s">
        <v>203</v>
      </c>
    </row>
    <row r="16" spans="1:8">
      <c r="A16" s="176"/>
      <c r="B16" s="72" t="s">
        <v>204</v>
      </c>
      <c r="C16" s="79">
        <f>SUM(C17:C26)</f>
        <v>69797</v>
      </c>
      <c r="D16" s="11">
        <f t="shared" si="2"/>
        <v>48.371380653388222</v>
      </c>
      <c r="E16" s="80" t="s">
        <v>203</v>
      </c>
    </row>
    <row r="17" spans="1:5">
      <c r="A17" s="176"/>
      <c r="B17" s="81" t="s">
        <v>216</v>
      </c>
      <c r="C17" s="20">
        <v>18688</v>
      </c>
      <c r="D17" s="14">
        <f t="shared" si="2"/>
        <v>12.951335467864222</v>
      </c>
      <c r="E17" s="14">
        <f>D17</f>
        <v>12.951335467864222</v>
      </c>
    </row>
    <row r="18" spans="1:5">
      <c r="A18" s="176"/>
      <c r="B18" s="81" t="s">
        <v>217</v>
      </c>
      <c r="C18" s="20">
        <v>12469</v>
      </c>
      <c r="D18" s="14">
        <f t="shared" si="2"/>
        <v>8.6413849501711777</v>
      </c>
      <c r="E18" s="14">
        <f t="shared" ref="E18:E26" si="3">E17+D18</f>
        <v>21.592720418035398</v>
      </c>
    </row>
    <row r="19" spans="1:5">
      <c r="A19" s="176"/>
      <c r="B19" s="81" t="s">
        <v>218</v>
      </c>
      <c r="C19" s="20">
        <v>11561</v>
      </c>
      <c r="D19" s="14">
        <f t="shared" si="2"/>
        <v>8.012114155820754</v>
      </c>
      <c r="E19" s="14">
        <f t="shared" si="3"/>
        <v>29.604834573856152</v>
      </c>
    </row>
    <row r="20" spans="1:5">
      <c r="A20" s="176"/>
      <c r="B20" s="81" t="s">
        <v>219</v>
      </c>
      <c r="C20" s="20">
        <v>5157</v>
      </c>
      <c r="D20" s="14">
        <f t="shared" si="2"/>
        <v>3.5739531789263586</v>
      </c>
      <c r="E20" s="14">
        <f t="shared" si="3"/>
        <v>33.178787752782512</v>
      </c>
    </row>
    <row r="21" spans="1:5">
      <c r="A21" s="176"/>
      <c r="B21" s="81" t="s">
        <v>220</v>
      </c>
      <c r="C21" s="20">
        <v>5089</v>
      </c>
      <c r="D21" s="14">
        <f t="shared" si="2"/>
        <v>3.5268271723009965</v>
      </c>
      <c r="E21" s="14">
        <f t="shared" si="3"/>
        <v>36.705614925083509</v>
      </c>
    </row>
    <row r="22" spans="1:5">
      <c r="A22" s="176"/>
      <c r="B22" s="81" t="s">
        <v>211</v>
      </c>
      <c r="C22" s="20">
        <v>4443</v>
      </c>
      <c r="D22" s="14">
        <f t="shared" si="2"/>
        <v>3.0791301093600567</v>
      </c>
      <c r="E22" s="14">
        <f t="shared" si="3"/>
        <v>39.784745034443567</v>
      </c>
    </row>
    <row r="23" spans="1:5">
      <c r="A23" s="176"/>
      <c r="B23" s="81" t="s">
        <v>221</v>
      </c>
      <c r="C23" s="20">
        <v>4219</v>
      </c>
      <c r="D23" s="14">
        <f t="shared" si="2"/>
        <v>2.9238914993000402</v>
      </c>
      <c r="E23" s="14">
        <f t="shared" si="3"/>
        <v>42.708636533743608</v>
      </c>
    </row>
    <row r="24" spans="1:5">
      <c r="A24" s="176"/>
      <c r="B24" s="81" t="s">
        <v>205</v>
      </c>
      <c r="C24" s="20">
        <v>3000</v>
      </c>
      <c r="D24" s="14">
        <f t="shared" si="2"/>
        <v>2.0790885275895046</v>
      </c>
      <c r="E24" s="14">
        <f t="shared" si="3"/>
        <v>44.787725061333113</v>
      </c>
    </row>
    <row r="25" spans="1:5">
      <c r="A25" s="176"/>
      <c r="B25" s="81" t="s">
        <v>222</v>
      </c>
      <c r="C25" s="20">
        <v>2586</v>
      </c>
      <c r="D25" s="14">
        <f t="shared" si="2"/>
        <v>1.7921743107821531</v>
      </c>
      <c r="E25" s="14">
        <f t="shared" si="3"/>
        <v>46.579899372115264</v>
      </c>
    </row>
    <row r="26" spans="1:5">
      <c r="A26" s="176"/>
      <c r="B26" s="81" t="s">
        <v>223</v>
      </c>
      <c r="C26" s="20">
        <v>2585</v>
      </c>
      <c r="D26" s="14">
        <f t="shared" si="2"/>
        <v>1.7914812812729566</v>
      </c>
      <c r="E26" s="14">
        <f t="shared" si="3"/>
        <v>48.371380653388222</v>
      </c>
    </row>
    <row r="27" spans="1:5">
      <c r="A27" s="177" t="s">
        <v>140</v>
      </c>
      <c r="B27" s="177"/>
      <c r="C27" s="177"/>
      <c r="D27" s="177"/>
      <c r="E27" s="177"/>
    </row>
    <row r="29" spans="1:5">
      <c r="C29" s="82"/>
    </row>
    <row r="30" spans="1:5">
      <c r="C30" s="55"/>
    </row>
    <row r="31" spans="1:5">
      <c r="C31" s="55"/>
    </row>
    <row r="33" spans="5:6">
      <c r="F33" s="26"/>
    </row>
    <row r="34" spans="5:6">
      <c r="E34" s="55"/>
      <c r="F34" s="55"/>
    </row>
  </sheetData>
  <mergeCells count="5">
    <mergeCell ref="A1:E1"/>
    <mergeCell ref="A2:B2"/>
    <mergeCell ref="A3:A14"/>
    <mergeCell ref="A15:A26"/>
    <mergeCell ref="A27:E27"/>
  </mergeCells>
  <pageMargins left="0.23611111111111099" right="0.23611111111111099" top="0.74791666666666701" bottom="0.74791666666666701" header="0.51180555555555496" footer="0.51180555555555496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AMJ7"/>
  <sheetViews>
    <sheetView zoomScaleNormal="100" workbookViewId="0">
      <selection activeCell="A6" sqref="A6:C6"/>
    </sheetView>
  </sheetViews>
  <sheetFormatPr baseColWidth="10" defaultColWidth="8.85546875" defaultRowHeight="15"/>
  <cols>
    <col min="1" max="1024" width="8.85546875" style="16"/>
  </cols>
  <sheetData>
    <row r="1" spans="1:8" ht="34.5" customHeight="1">
      <c r="A1" s="170" t="s">
        <v>224</v>
      </c>
      <c r="B1" s="170"/>
      <c r="C1" s="170"/>
      <c r="D1" s="170"/>
      <c r="E1" s="170"/>
      <c r="H1" s="2"/>
    </row>
    <row r="2" spans="1:8">
      <c r="A2" s="171"/>
      <c r="B2" s="167" t="s">
        <v>69</v>
      </c>
      <c r="C2" s="167"/>
      <c r="D2" s="167" t="s">
        <v>74</v>
      </c>
      <c r="E2" s="167"/>
      <c r="H2" s="2"/>
    </row>
    <row r="3" spans="1:8">
      <c r="A3" s="171"/>
      <c r="B3" s="83" t="s">
        <v>200</v>
      </c>
      <c r="C3" s="4" t="s">
        <v>52</v>
      </c>
      <c r="D3" s="4" t="s">
        <v>200</v>
      </c>
      <c r="E3" s="4" t="s">
        <v>52</v>
      </c>
      <c r="H3" s="2"/>
    </row>
    <row r="4" spans="1:8">
      <c r="A4" s="18" t="s">
        <v>77</v>
      </c>
      <c r="B4" s="19">
        <f>SUM(B5:B6)</f>
        <v>73662</v>
      </c>
      <c r="C4" s="7">
        <f>B4*100/$B$4</f>
        <v>100</v>
      </c>
      <c r="D4" s="19">
        <f>SUM(D5:D6)</f>
        <v>3665732</v>
      </c>
      <c r="E4" s="7">
        <f>D4*100/$D$4</f>
        <v>100</v>
      </c>
      <c r="H4" s="8"/>
    </row>
    <row r="5" spans="1:8">
      <c r="A5" s="3" t="s">
        <v>225</v>
      </c>
      <c r="B5" s="20">
        <v>27021</v>
      </c>
      <c r="C5" s="14">
        <f>B5*100/$B$4</f>
        <v>36.68241427058728</v>
      </c>
      <c r="D5" s="20">
        <v>1063101</v>
      </c>
      <c r="E5" s="14">
        <f>D5*100/$D$4</f>
        <v>29.001056269252636</v>
      </c>
      <c r="H5" s="8"/>
    </row>
    <row r="6" spans="1:8">
      <c r="A6" s="3" t="s">
        <v>226</v>
      </c>
      <c r="B6" s="20">
        <v>46641</v>
      </c>
      <c r="C6" s="14">
        <f>B6*100/$B$4</f>
        <v>63.31758572941272</v>
      </c>
      <c r="D6" s="20">
        <v>2602631</v>
      </c>
      <c r="E6" s="14">
        <f>D6*100/$D$4</f>
        <v>70.998943730747371</v>
      </c>
      <c r="H6" s="8"/>
    </row>
    <row r="7" spans="1:8">
      <c r="A7" s="163" t="s">
        <v>140</v>
      </c>
      <c r="B7" s="163"/>
      <c r="C7" s="163"/>
      <c r="D7" s="163"/>
      <c r="E7" s="163"/>
      <c r="H7" s="8"/>
    </row>
  </sheetData>
  <mergeCells count="5">
    <mergeCell ref="A1:E1"/>
    <mergeCell ref="A2:A3"/>
    <mergeCell ref="B2:C2"/>
    <mergeCell ref="D2:E2"/>
    <mergeCell ref="A7:E7"/>
  </mergeCells>
  <printOptions horizontalCentered="1"/>
  <pageMargins left="0.23611111111111099" right="0.23611111111111099" top="0.74791666666666701" bottom="0.74791666666666701" header="0.51180555555555496" footer="0.51180555555555496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AMJ16"/>
  <sheetViews>
    <sheetView topLeftCell="A17" zoomScaleNormal="100" workbookViewId="0">
      <selection activeCell="A6" sqref="A6:C6"/>
    </sheetView>
  </sheetViews>
  <sheetFormatPr baseColWidth="10" defaultColWidth="8.85546875" defaultRowHeight="15"/>
  <cols>
    <col min="1" max="1024" width="8.85546875" style="16"/>
  </cols>
  <sheetData>
    <row r="1" spans="1:15">
      <c r="A1" s="26" t="s">
        <v>227</v>
      </c>
      <c r="B1" s="2"/>
      <c r="C1" s="2"/>
    </row>
    <row r="2" spans="1:15">
      <c r="A2" s="2"/>
      <c r="B2" s="16" t="s">
        <v>228</v>
      </c>
      <c r="C2" s="16" t="s">
        <v>229</v>
      </c>
    </row>
    <row r="3" spans="1:15">
      <c r="A3" s="84">
        <v>2009</v>
      </c>
      <c r="B3" s="85">
        <v>1.7084999999999999</v>
      </c>
      <c r="C3" s="37">
        <v>90.058999999999997</v>
      </c>
      <c r="N3" s="86"/>
      <c r="O3" s="86"/>
    </row>
    <row r="4" spans="1:15">
      <c r="A4" s="84">
        <v>2010</v>
      </c>
      <c r="B4" s="85">
        <v>1.7295</v>
      </c>
      <c r="C4" s="37">
        <v>86.189400000000006</v>
      </c>
      <c r="N4" s="86"/>
      <c r="O4" s="87"/>
    </row>
    <row r="5" spans="1:15">
      <c r="A5" s="84">
        <v>2011</v>
      </c>
      <c r="B5" s="85">
        <v>1.7351000000000001</v>
      </c>
      <c r="C5" s="37">
        <v>84.082700000000003</v>
      </c>
      <c r="N5" s="86"/>
      <c r="O5" s="87"/>
    </row>
    <row r="6" spans="1:15">
      <c r="A6" s="84">
        <v>2012</v>
      </c>
      <c r="B6" s="85">
        <v>1.7465999999999999</v>
      </c>
      <c r="C6" s="37">
        <v>81.915000000000006</v>
      </c>
      <c r="N6" s="86"/>
      <c r="O6" s="87"/>
    </row>
    <row r="7" spans="1:15">
      <c r="A7" s="84">
        <v>2013</v>
      </c>
      <c r="B7" s="85">
        <v>1.8319000000000001</v>
      </c>
      <c r="C7" s="37">
        <v>74.465500000000006</v>
      </c>
      <c r="N7" s="86"/>
      <c r="O7" s="87"/>
    </row>
    <row r="8" spans="1:15">
      <c r="A8" s="84">
        <v>2014</v>
      </c>
      <c r="B8" s="85">
        <v>1.9109</v>
      </c>
      <c r="C8" s="37">
        <v>73.221400000000003</v>
      </c>
      <c r="N8" s="86"/>
      <c r="O8" s="87"/>
    </row>
    <row r="9" spans="1:15">
      <c r="A9" s="84">
        <v>2015</v>
      </c>
      <c r="B9" s="85">
        <v>1.9918</v>
      </c>
      <c r="C9" s="37">
        <v>72.094999999999999</v>
      </c>
      <c r="N9" s="86"/>
      <c r="O9" s="87"/>
    </row>
    <row r="10" spans="1:15">
      <c r="A10" s="84">
        <v>2016</v>
      </c>
      <c r="B10" s="85">
        <v>2.0213999999999999</v>
      </c>
      <c r="C10" s="37">
        <v>75.263000000000005</v>
      </c>
      <c r="N10" s="86"/>
      <c r="O10" s="87"/>
    </row>
    <row r="11" spans="1:15">
      <c r="A11" s="84">
        <v>2017</v>
      </c>
      <c r="B11" s="85">
        <v>2.0347</v>
      </c>
      <c r="C11" s="37">
        <v>78.904399999999995</v>
      </c>
      <c r="D11" s="37"/>
      <c r="N11" s="86"/>
      <c r="O11" s="87"/>
    </row>
    <row r="12" spans="1:15">
      <c r="A12" s="84">
        <v>2018</v>
      </c>
      <c r="B12" s="85">
        <v>2.0001000000000002</v>
      </c>
      <c r="C12" s="37">
        <v>80.615499999999997</v>
      </c>
      <c r="D12" s="37"/>
      <c r="N12" s="86"/>
      <c r="O12" s="87"/>
    </row>
    <row r="13" spans="1:15">
      <c r="A13" s="84">
        <v>2019</v>
      </c>
      <c r="B13" s="85">
        <v>2.0156999999999998</v>
      </c>
      <c r="C13" s="37">
        <v>79.411600000000007</v>
      </c>
      <c r="D13" s="37"/>
      <c r="N13" s="86"/>
      <c r="O13" s="87"/>
    </row>
    <row r="14" spans="1:15">
      <c r="A14" s="84">
        <v>2020</v>
      </c>
      <c r="B14" s="85">
        <v>1.7011000000000001</v>
      </c>
      <c r="C14" s="37">
        <v>80.288799999999995</v>
      </c>
      <c r="N14" s="86"/>
      <c r="O14" s="87"/>
    </row>
    <row r="15" spans="1:15">
      <c r="D15" s="37"/>
      <c r="N15" s="86"/>
      <c r="O15" s="87"/>
    </row>
    <row r="16" spans="1:15">
      <c r="N16" s="86"/>
      <c r="O16" s="87"/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AMJ66"/>
  <sheetViews>
    <sheetView zoomScaleNormal="100" workbookViewId="0">
      <selection activeCell="A6" sqref="A6:C6"/>
    </sheetView>
  </sheetViews>
  <sheetFormatPr baseColWidth="10" defaultColWidth="8.85546875" defaultRowHeight="15"/>
  <cols>
    <col min="1" max="1024" width="8.85546875" style="16"/>
  </cols>
  <sheetData>
    <row r="1" spans="1:17" ht="22.5" customHeight="1">
      <c r="A1" s="170" t="s">
        <v>230</v>
      </c>
      <c r="B1" s="170"/>
      <c r="C1" s="170"/>
      <c r="D1" s="17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88"/>
      <c r="B2" s="29" t="s">
        <v>231</v>
      </c>
      <c r="C2" s="29" t="s">
        <v>232</v>
      </c>
      <c r="D2" s="29" t="s">
        <v>233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89" t="s">
        <v>77</v>
      </c>
      <c r="B3" s="90">
        <v>1955.1875</v>
      </c>
      <c r="C3" s="90">
        <v>1903.575</v>
      </c>
      <c r="D3" s="91">
        <f t="shared" ref="D3:D20" si="0">(C3/B3-1)*100</f>
        <v>-2.6397724003452305</v>
      </c>
      <c r="E3" s="2"/>
      <c r="F3" s="92"/>
      <c r="G3" s="37"/>
      <c r="H3" s="93"/>
      <c r="I3" s="94"/>
      <c r="J3" s="2"/>
      <c r="K3" s="2"/>
      <c r="L3" s="2"/>
      <c r="M3" s="2"/>
      <c r="N3" s="2"/>
      <c r="O3" s="2"/>
      <c r="P3" s="2"/>
      <c r="Q3" s="2"/>
    </row>
    <row r="4" spans="1:17">
      <c r="A4" s="88" t="s">
        <v>81</v>
      </c>
      <c r="B4" s="95">
        <v>1705.3175000000001</v>
      </c>
      <c r="C4" s="95">
        <v>1692.03</v>
      </c>
      <c r="D4" s="96">
        <f t="shared" si="0"/>
        <v>-0.77918041655000714</v>
      </c>
      <c r="E4" s="2"/>
      <c r="F4" s="92"/>
      <c r="G4" s="37"/>
      <c r="H4" s="93"/>
      <c r="I4" s="94"/>
      <c r="J4" s="2"/>
      <c r="K4" s="2"/>
      <c r="L4" s="2"/>
      <c r="M4" s="2"/>
      <c r="N4" s="2"/>
      <c r="O4" s="2"/>
      <c r="P4" s="2"/>
      <c r="Q4" s="2"/>
    </row>
    <row r="5" spans="1:17">
      <c r="A5" s="88" t="s">
        <v>82</v>
      </c>
      <c r="B5" s="95">
        <v>1883.925</v>
      </c>
      <c r="C5" s="95">
        <v>1812.2950000000001</v>
      </c>
      <c r="D5" s="96">
        <f t="shared" si="0"/>
        <v>-3.8021683453428268</v>
      </c>
      <c r="E5" s="2"/>
      <c r="F5" s="92"/>
      <c r="G5" s="37"/>
      <c r="H5" s="93"/>
      <c r="I5" s="94"/>
      <c r="J5" s="2"/>
      <c r="K5" s="2"/>
      <c r="L5" s="2"/>
      <c r="M5" s="2"/>
      <c r="N5" s="2"/>
      <c r="O5" s="2"/>
      <c r="P5" s="2"/>
      <c r="Q5" s="2"/>
    </row>
    <row r="6" spans="1:17">
      <c r="A6" s="88" t="s">
        <v>83</v>
      </c>
      <c r="B6" s="95">
        <v>2007.8525</v>
      </c>
      <c r="C6" s="95">
        <v>1971.08</v>
      </c>
      <c r="D6" s="96">
        <f t="shared" si="0"/>
        <v>-1.8314343309580816</v>
      </c>
      <c r="E6" s="2"/>
      <c r="F6" s="92"/>
      <c r="G6" s="37"/>
      <c r="H6" s="93"/>
      <c r="I6" s="94"/>
      <c r="J6" s="2"/>
      <c r="K6" s="2"/>
      <c r="L6" s="2"/>
      <c r="M6" s="2"/>
      <c r="N6" s="2"/>
      <c r="O6" s="2"/>
      <c r="P6" s="2"/>
      <c r="Q6" s="2"/>
    </row>
    <row r="7" spans="1:17">
      <c r="A7" s="89" t="s">
        <v>69</v>
      </c>
      <c r="B7" s="90">
        <v>1872.5574999999999</v>
      </c>
      <c r="C7" s="90">
        <v>1652.05</v>
      </c>
      <c r="D7" s="91">
        <f t="shared" si="0"/>
        <v>-11.775739863795899</v>
      </c>
      <c r="E7" s="2"/>
      <c r="F7" s="92"/>
      <c r="G7" s="37"/>
      <c r="H7" s="93"/>
      <c r="I7" s="94"/>
      <c r="J7" s="2"/>
      <c r="K7" s="2"/>
      <c r="L7" s="2"/>
      <c r="M7" s="2"/>
      <c r="N7" s="2"/>
      <c r="O7" s="2"/>
      <c r="P7" s="2"/>
      <c r="Q7" s="2"/>
    </row>
    <row r="8" spans="1:17">
      <c r="A8" s="88" t="s">
        <v>84</v>
      </c>
      <c r="B8" s="95">
        <v>1643.8824999999999</v>
      </c>
      <c r="C8" s="95">
        <v>1442.7125000000001</v>
      </c>
      <c r="D8" s="96">
        <f t="shared" si="0"/>
        <v>-12.237492643178561</v>
      </c>
      <c r="E8" s="2"/>
      <c r="F8" s="92"/>
      <c r="G8" s="37"/>
      <c r="H8" s="93"/>
      <c r="I8" s="94"/>
      <c r="J8" s="2"/>
      <c r="K8" s="2"/>
      <c r="L8" s="2"/>
      <c r="M8" s="2"/>
      <c r="N8" s="2"/>
      <c r="O8" s="2"/>
      <c r="P8" s="2"/>
      <c r="Q8" s="2"/>
    </row>
    <row r="9" spans="1:17">
      <c r="A9" s="88" t="s">
        <v>85</v>
      </c>
      <c r="B9" s="95">
        <v>1881.8</v>
      </c>
      <c r="C9" s="95">
        <v>1826.45</v>
      </c>
      <c r="D9" s="96">
        <f t="shared" si="0"/>
        <v>-2.9413327665001598</v>
      </c>
      <c r="E9" s="2"/>
      <c r="F9" s="92"/>
      <c r="G9" s="37"/>
      <c r="H9" s="93"/>
      <c r="I9" s="94"/>
      <c r="J9" s="2"/>
      <c r="K9" s="2"/>
      <c r="L9" s="2"/>
      <c r="M9" s="2"/>
      <c r="N9" s="2"/>
      <c r="O9" s="2"/>
      <c r="P9" s="2"/>
      <c r="Q9" s="2"/>
    </row>
    <row r="10" spans="1:17">
      <c r="A10" s="88" t="s">
        <v>87</v>
      </c>
      <c r="B10" s="95">
        <v>1750.5025000000001</v>
      </c>
      <c r="C10" s="95">
        <v>1740.075</v>
      </c>
      <c r="D10" s="96">
        <f t="shared" si="0"/>
        <v>-0.59568609584962351</v>
      </c>
      <c r="E10" s="2"/>
      <c r="F10" s="92"/>
      <c r="G10" s="37"/>
      <c r="H10" s="93"/>
      <c r="I10" s="94"/>
      <c r="J10" s="2"/>
      <c r="K10" s="2"/>
      <c r="L10" s="2"/>
      <c r="M10" s="2"/>
      <c r="N10" s="2"/>
      <c r="O10" s="2"/>
      <c r="P10" s="2"/>
      <c r="Q10" s="2"/>
    </row>
    <row r="11" spans="1:17">
      <c r="A11" s="88" t="s">
        <v>86</v>
      </c>
      <c r="B11" s="95">
        <v>1700.7525000000001</v>
      </c>
      <c r="C11" s="95">
        <v>1700.1675</v>
      </c>
      <c r="D11" s="96">
        <f t="shared" si="0"/>
        <v>-3.4396539178982444E-2</v>
      </c>
      <c r="E11" s="2"/>
      <c r="F11" s="92"/>
      <c r="G11" s="37"/>
      <c r="H11" s="93"/>
      <c r="I11" s="94"/>
      <c r="J11" s="2"/>
      <c r="K11" s="2"/>
      <c r="L11" s="2"/>
      <c r="M11" s="2"/>
      <c r="N11" s="2"/>
      <c r="O11" s="2"/>
      <c r="P11" s="2"/>
      <c r="Q11" s="2"/>
    </row>
    <row r="12" spans="1:17">
      <c r="A12" s="88" t="s">
        <v>88</v>
      </c>
      <c r="B12" s="95">
        <v>2098.0875000000001</v>
      </c>
      <c r="C12" s="95">
        <v>2005.395</v>
      </c>
      <c r="D12" s="96">
        <f t="shared" si="0"/>
        <v>-4.4179520634863962</v>
      </c>
      <c r="E12" s="2"/>
      <c r="F12" s="92"/>
      <c r="G12" s="37"/>
      <c r="H12" s="93"/>
      <c r="I12" s="94"/>
      <c r="J12" s="2"/>
      <c r="K12" s="2"/>
      <c r="L12" s="2"/>
      <c r="M12" s="2"/>
      <c r="N12" s="2"/>
      <c r="O12" s="2"/>
      <c r="P12" s="2"/>
      <c r="Q12" s="2"/>
    </row>
    <row r="13" spans="1:17">
      <c r="A13" s="88" t="s">
        <v>89</v>
      </c>
      <c r="B13" s="95">
        <v>1729.83</v>
      </c>
      <c r="C13" s="95">
        <v>1682.4324999999999</v>
      </c>
      <c r="D13" s="96">
        <f t="shared" si="0"/>
        <v>-2.7400091338455224</v>
      </c>
      <c r="E13" s="2"/>
      <c r="F13" s="92"/>
      <c r="G13" s="37"/>
      <c r="H13" s="93"/>
      <c r="I13" s="94"/>
      <c r="J13" s="2"/>
      <c r="K13" s="2"/>
      <c r="L13" s="2"/>
      <c r="M13" s="2"/>
      <c r="N13" s="2"/>
      <c r="O13" s="2"/>
      <c r="P13" s="2"/>
      <c r="Q13" s="2"/>
    </row>
    <row r="14" spans="1:17">
      <c r="A14" s="88" t="s">
        <v>90</v>
      </c>
      <c r="B14" s="95">
        <v>1597.6324999999999</v>
      </c>
      <c r="C14" s="95">
        <v>1538.95</v>
      </c>
      <c r="D14" s="96">
        <f t="shared" si="0"/>
        <v>-3.6730912772492963</v>
      </c>
      <c r="E14" s="2"/>
      <c r="F14" s="92"/>
      <c r="G14" s="37"/>
      <c r="H14" s="93"/>
      <c r="I14" s="94"/>
      <c r="J14" s="2"/>
      <c r="K14" s="2"/>
      <c r="L14" s="2"/>
      <c r="M14" s="2"/>
      <c r="N14" s="2"/>
      <c r="O14" s="2"/>
      <c r="P14" s="2"/>
      <c r="Q14" s="2"/>
    </row>
    <row r="15" spans="1:17">
      <c r="A15" s="88" t="s">
        <v>91</v>
      </c>
      <c r="B15" s="95">
        <v>1762.2249999999999</v>
      </c>
      <c r="C15" s="95">
        <v>1738.835</v>
      </c>
      <c r="D15" s="96">
        <f t="shared" si="0"/>
        <v>-1.3272992949254436</v>
      </c>
      <c r="E15" s="2"/>
      <c r="F15" s="92"/>
      <c r="G15" s="37"/>
      <c r="H15" s="93"/>
      <c r="I15" s="94"/>
      <c r="J15" s="2"/>
      <c r="K15" s="2"/>
      <c r="L15" s="2"/>
      <c r="M15" s="2"/>
      <c r="N15" s="2"/>
      <c r="O15" s="2"/>
      <c r="P15" s="2"/>
      <c r="Q15" s="2"/>
    </row>
    <row r="16" spans="1:17">
      <c r="A16" s="88" t="s">
        <v>92</v>
      </c>
      <c r="B16" s="95">
        <v>2342.7449999999999</v>
      </c>
      <c r="C16" s="95">
        <v>2316.9899999999998</v>
      </c>
      <c r="D16" s="96">
        <f t="shared" si="0"/>
        <v>-1.0993514018811323</v>
      </c>
      <c r="E16" s="2"/>
      <c r="F16" s="92"/>
      <c r="G16" s="37"/>
      <c r="H16" s="93"/>
      <c r="I16" s="94"/>
      <c r="J16" s="2"/>
      <c r="K16" s="2"/>
      <c r="L16" s="2"/>
      <c r="M16" s="2"/>
      <c r="N16" s="2"/>
      <c r="O16" s="2"/>
      <c r="P16" s="2"/>
      <c r="Q16" s="2"/>
    </row>
    <row r="17" spans="1:17">
      <c r="A17" s="88" t="s">
        <v>93</v>
      </c>
      <c r="B17" s="95">
        <v>1696.9324999999999</v>
      </c>
      <c r="C17" s="95">
        <v>1721.48</v>
      </c>
      <c r="D17" s="96">
        <f t="shared" si="0"/>
        <v>1.4465808156777005</v>
      </c>
      <c r="E17" s="2"/>
      <c r="F17" s="92"/>
      <c r="G17" s="37"/>
      <c r="H17" s="93"/>
      <c r="I17" s="94"/>
      <c r="J17" s="2"/>
      <c r="K17" s="2"/>
      <c r="L17" s="2"/>
      <c r="M17" s="2"/>
      <c r="N17" s="2"/>
      <c r="O17" s="2"/>
      <c r="P17" s="2"/>
      <c r="Q17" s="2"/>
    </row>
    <row r="18" spans="1:17">
      <c r="A18" s="88" t="s">
        <v>94</v>
      </c>
      <c r="B18" s="95">
        <v>2121.6224999999999</v>
      </c>
      <c r="C18" s="95">
        <v>2118.84</v>
      </c>
      <c r="D18" s="96">
        <f t="shared" si="0"/>
        <v>-0.13114962723104195</v>
      </c>
      <c r="E18" s="2"/>
      <c r="F18" s="92"/>
      <c r="G18" s="37"/>
      <c r="H18" s="93"/>
      <c r="I18" s="94"/>
      <c r="J18" s="2"/>
      <c r="K18" s="2"/>
      <c r="L18" s="2"/>
      <c r="M18" s="2"/>
      <c r="N18" s="2"/>
      <c r="O18" s="2"/>
      <c r="P18" s="2"/>
      <c r="Q18" s="2"/>
    </row>
    <row r="19" spans="1:17">
      <c r="A19" s="88" t="s">
        <v>95</v>
      </c>
      <c r="B19" s="95">
        <v>2289.9425000000001</v>
      </c>
      <c r="C19" s="95">
        <v>2247.1875</v>
      </c>
      <c r="D19" s="96">
        <f t="shared" si="0"/>
        <v>-1.8670774484512265</v>
      </c>
      <c r="E19" s="2"/>
      <c r="F19" s="92"/>
      <c r="G19" s="37"/>
      <c r="H19" s="93"/>
      <c r="I19" s="94"/>
      <c r="J19" s="2"/>
      <c r="K19" s="2"/>
      <c r="L19" s="2"/>
      <c r="M19" s="2"/>
      <c r="N19" s="2"/>
      <c r="O19" s="2"/>
      <c r="P19" s="2"/>
      <c r="Q19" s="2"/>
    </row>
    <row r="20" spans="1:17">
      <c r="A20" s="88" t="s">
        <v>96</v>
      </c>
      <c r="B20" s="95">
        <v>1772.9625000000001</v>
      </c>
      <c r="C20" s="95">
        <v>1717.6475</v>
      </c>
      <c r="D20" s="96">
        <f t="shared" si="0"/>
        <v>-3.1199193440357598</v>
      </c>
      <c r="E20" s="2"/>
      <c r="F20" s="92"/>
      <c r="G20" s="37"/>
      <c r="H20" s="93"/>
      <c r="I20" s="94"/>
      <c r="J20" s="2"/>
      <c r="K20" s="2"/>
      <c r="L20" s="2"/>
      <c r="M20" s="2"/>
      <c r="N20" s="2"/>
      <c r="O20" s="2"/>
      <c r="P20" s="2"/>
      <c r="Q20" s="2"/>
    </row>
    <row r="21" spans="1:17" ht="11.25" customHeight="1">
      <c r="A21" s="178" t="s">
        <v>234</v>
      </c>
      <c r="B21" s="178"/>
      <c r="C21" s="178"/>
      <c r="D21" s="178"/>
      <c r="E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55"/>
      <c r="O22" s="2"/>
      <c r="P22" s="2"/>
      <c r="Q22" s="2"/>
    </row>
    <row r="23" spans="1:17">
      <c r="A23" s="2"/>
      <c r="B23" s="8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55"/>
      <c r="O23" s="2"/>
      <c r="P23" s="2"/>
      <c r="Q23" s="2"/>
    </row>
    <row r="24" spans="1:17">
      <c r="A24" s="26"/>
      <c r="B24" s="26"/>
      <c r="C24" s="26"/>
      <c r="D24" s="26"/>
      <c r="E24" s="26"/>
      <c r="F24" s="37"/>
      <c r="G24" s="2"/>
      <c r="H24" s="26"/>
      <c r="I24" s="26"/>
      <c r="J24" s="26"/>
      <c r="K24" s="26"/>
      <c r="L24" s="26"/>
      <c r="M24" s="26"/>
      <c r="N24" s="55"/>
      <c r="O24" s="26"/>
      <c r="P24" s="26"/>
      <c r="Q24" s="26"/>
    </row>
    <row r="25" spans="1:1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55"/>
      <c r="O25" s="26"/>
      <c r="P25" s="26"/>
      <c r="Q25" s="26"/>
    </row>
    <row r="26" spans="1:17">
      <c r="A26" s="26"/>
      <c r="B26" s="26"/>
      <c r="C26" s="26" t="s">
        <v>235</v>
      </c>
      <c r="D26" s="26" t="s">
        <v>236</v>
      </c>
      <c r="E26" s="26"/>
      <c r="F26" s="97"/>
      <c r="G26" s="26"/>
      <c r="H26" s="26"/>
      <c r="I26" s="26"/>
      <c r="J26" s="26"/>
      <c r="K26" s="26"/>
      <c r="L26" s="26"/>
      <c r="M26" s="26"/>
      <c r="N26" s="55"/>
      <c r="O26" s="26"/>
      <c r="P26" s="26"/>
      <c r="Q26" s="26"/>
    </row>
    <row r="27" spans="1:17">
      <c r="A27" s="2">
        <v>2011</v>
      </c>
      <c r="B27" s="2"/>
      <c r="C27" s="98">
        <v>2.2734192631685701E-2</v>
      </c>
      <c r="D27" s="98">
        <v>3.02191840277777E-2</v>
      </c>
      <c r="E27" s="98"/>
      <c r="F27" s="26"/>
      <c r="G27" s="26"/>
      <c r="H27" s="26"/>
      <c r="I27" s="26"/>
      <c r="J27" s="26"/>
      <c r="K27" s="26"/>
      <c r="L27" s="26"/>
      <c r="M27" s="26"/>
      <c r="N27" s="55"/>
      <c r="O27" s="26"/>
      <c r="P27" s="26"/>
      <c r="Q27" s="26"/>
    </row>
    <row r="28" spans="1:17">
      <c r="A28" s="2"/>
      <c r="B28" s="2"/>
      <c r="C28" s="98">
        <v>3.0524287597606801E-2</v>
      </c>
      <c r="D28" s="98">
        <v>3.1132432413138102E-2</v>
      </c>
      <c r="E28" s="98"/>
      <c r="F28" s="98"/>
      <c r="G28" s="26"/>
      <c r="H28" s="26"/>
      <c r="I28" s="26"/>
      <c r="J28" s="26"/>
      <c r="K28" s="26"/>
      <c r="L28" s="26"/>
      <c r="M28" s="26"/>
      <c r="N28" s="55"/>
      <c r="O28" s="26"/>
      <c r="P28" s="26"/>
      <c r="Q28" s="26"/>
    </row>
    <row r="29" spans="1:17">
      <c r="A29" s="2"/>
      <c r="B29" s="2"/>
      <c r="C29" s="98">
        <v>2.3074587592349E-2</v>
      </c>
      <c r="D29" s="98">
        <v>2.6490749036505799E-2</v>
      </c>
      <c r="E29" s="98"/>
      <c r="F29" s="98"/>
      <c r="G29" s="26"/>
      <c r="H29" s="26"/>
      <c r="I29" s="26"/>
      <c r="J29" s="26"/>
      <c r="K29" s="26"/>
      <c r="L29" s="26"/>
      <c r="M29" s="26"/>
      <c r="N29" s="55"/>
      <c r="O29" s="26"/>
      <c r="P29" s="26"/>
      <c r="Q29" s="26"/>
    </row>
    <row r="30" spans="1:17">
      <c r="A30" s="2"/>
      <c r="B30" s="2"/>
      <c r="C30" s="98">
        <v>5.4972513743127803E-3</v>
      </c>
      <c r="D30" s="98">
        <v>2.6468418284318201E-2</v>
      </c>
      <c r="E30" s="98"/>
      <c r="F30" s="98"/>
      <c r="G30" s="26"/>
      <c r="H30" s="26"/>
      <c r="I30" s="26"/>
      <c r="J30" s="26"/>
      <c r="K30" s="26"/>
      <c r="L30" s="26"/>
      <c r="M30" s="26"/>
      <c r="N30" s="55"/>
      <c r="O30" s="26"/>
      <c r="P30" s="26"/>
      <c r="Q30" s="26"/>
    </row>
    <row r="31" spans="1:17">
      <c r="A31" s="2">
        <v>2012</v>
      </c>
      <c r="B31" s="2"/>
      <c r="C31" s="98">
        <v>-8.6335218815122294E-3</v>
      </c>
      <c r="D31" s="98">
        <v>1.7761159969807101E-2</v>
      </c>
      <c r="E31" s="98"/>
      <c r="F31" s="98"/>
      <c r="G31" s="26"/>
      <c r="H31" s="26"/>
      <c r="I31" s="26"/>
      <c r="J31" s="26"/>
      <c r="K31" s="26"/>
      <c r="L31" s="26"/>
      <c r="M31" s="26"/>
      <c r="N31" s="55"/>
      <c r="O31" s="26"/>
      <c r="P31" s="26"/>
      <c r="Q31" s="26"/>
    </row>
    <row r="32" spans="1:17">
      <c r="A32" s="2"/>
      <c r="B32" s="2"/>
      <c r="C32" s="98">
        <v>-1.4367250541232101E-2</v>
      </c>
      <c r="D32" s="98">
        <v>2.01848518415952E-2</v>
      </c>
      <c r="E32" s="98"/>
      <c r="F32" s="98"/>
      <c r="G32" s="26"/>
      <c r="H32" s="26"/>
      <c r="I32" s="26"/>
      <c r="J32" s="26"/>
      <c r="K32" s="26"/>
      <c r="L32" s="26"/>
      <c r="M32" s="26"/>
      <c r="N32" s="55"/>
      <c r="O32" s="26"/>
      <c r="P32" s="26"/>
      <c r="Q32" s="26"/>
    </row>
    <row r="33" spans="1:17">
      <c r="A33" s="2"/>
      <c r="B33" s="2"/>
      <c r="C33" s="98">
        <v>-7.9137402314768401E-3</v>
      </c>
      <c r="D33" s="98">
        <v>2.8186575874812499E-2</v>
      </c>
      <c r="E33" s="98"/>
      <c r="F33" s="98"/>
      <c r="G33" s="26"/>
      <c r="H33" s="26"/>
      <c r="I33" s="26"/>
      <c r="J33" s="26"/>
      <c r="K33" s="26"/>
      <c r="L33" s="26"/>
      <c r="M33" s="26"/>
      <c r="N33" s="55"/>
      <c r="O33" s="26"/>
      <c r="P33" s="26"/>
      <c r="Q33" s="26"/>
    </row>
    <row r="34" spans="1:17">
      <c r="A34" s="2"/>
      <c r="B34" s="2"/>
      <c r="C34" s="98">
        <v>-9.5427435387673808E-3</v>
      </c>
      <c r="D34" s="98">
        <v>3.3675059065476E-2</v>
      </c>
      <c r="E34" s="98"/>
      <c r="F34" s="98"/>
      <c r="G34" s="26"/>
      <c r="H34" s="26"/>
      <c r="I34" s="26"/>
      <c r="J34" s="26"/>
      <c r="K34" s="26"/>
      <c r="L34" s="26"/>
      <c r="M34" s="26"/>
      <c r="N34" s="55"/>
      <c r="O34" s="26"/>
      <c r="P34" s="26"/>
      <c r="Q34" s="26"/>
    </row>
    <row r="35" spans="1:17">
      <c r="A35" s="2">
        <v>2013</v>
      </c>
      <c r="B35" s="99" t="s">
        <v>237</v>
      </c>
      <c r="C35" s="98">
        <v>1.6016016016016099E-3</v>
      </c>
      <c r="D35" s="98">
        <v>2.8437980779181499E-2</v>
      </c>
      <c r="E35" s="98"/>
      <c r="F35" s="98"/>
      <c r="G35" s="26"/>
      <c r="H35" s="26"/>
      <c r="I35" s="26"/>
      <c r="J35" s="26"/>
      <c r="K35" s="26"/>
      <c r="L35" s="26"/>
      <c r="M35" s="26"/>
      <c r="N35" s="55"/>
      <c r="O35" s="26"/>
      <c r="P35" s="26"/>
      <c r="Q35" s="26"/>
    </row>
    <row r="36" spans="1:17">
      <c r="A36" s="2"/>
      <c r="B36" s="99" t="s">
        <v>238</v>
      </c>
      <c r="C36" s="98">
        <v>-3.49440894568687E-3</v>
      </c>
      <c r="D36" s="98">
        <v>-1.05798629941023E-3</v>
      </c>
      <c r="E36" s="98"/>
      <c r="F36" s="98"/>
      <c r="G36" s="26"/>
      <c r="H36" s="26"/>
      <c r="I36" s="26"/>
      <c r="J36" s="26"/>
      <c r="K36" s="26"/>
      <c r="L36" s="26"/>
      <c r="M36" s="26"/>
      <c r="N36" s="55"/>
      <c r="O36" s="26"/>
      <c r="P36" s="26"/>
      <c r="Q36" s="26"/>
    </row>
    <row r="37" spans="1:17">
      <c r="A37" s="2"/>
      <c r="B37" s="99" t="s">
        <v>239</v>
      </c>
      <c r="C37" s="98">
        <v>4.4869877355666601E-3</v>
      </c>
      <c r="D37" s="98">
        <v>8.6335857891308692E-3</v>
      </c>
      <c r="E37" s="98"/>
      <c r="F37" s="98"/>
      <c r="G37" s="26"/>
      <c r="H37" s="26"/>
      <c r="I37" s="26"/>
      <c r="J37" s="26"/>
      <c r="K37" s="26"/>
      <c r="L37" s="26"/>
      <c r="M37" s="26"/>
      <c r="N37" s="55"/>
      <c r="O37" s="26"/>
      <c r="P37" s="26"/>
      <c r="Q37" s="26"/>
    </row>
    <row r="38" spans="1:17">
      <c r="A38" s="2"/>
      <c r="B38" s="99" t="s">
        <v>240</v>
      </c>
      <c r="C38" s="98">
        <v>1.9470092332396698E-2</v>
      </c>
      <c r="D38" s="98">
        <v>3.55366973852056E-3</v>
      </c>
      <c r="E38" s="98"/>
      <c r="F38" s="98"/>
      <c r="G38" s="26"/>
      <c r="H38" s="26"/>
      <c r="I38" s="26"/>
      <c r="J38" s="26"/>
      <c r="K38" s="26"/>
      <c r="L38" s="26"/>
      <c r="M38" s="26"/>
      <c r="N38" s="55"/>
      <c r="O38" s="26"/>
      <c r="P38" s="26"/>
      <c r="Q38" s="26"/>
    </row>
    <row r="39" spans="1:17">
      <c r="A39" s="2">
        <v>2014</v>
      </c>
      <c r="B39" s="99" t="s">
        <v>237</v>
      </c>
      <c r="C39" s="98">
        <v>2.0987407555466599E-2</v>
      </c>
      <c r="D39" s="98">
        <v>3.8405033910471299E-3</v>
      </c>
      <c r="E39" s="98"/>
      <c r="F39" s="98"/>
      <c r="G39" s="26"/>
      <c r="H39" s="26"/>
      <c r="I39" s="26"/>
      <c r="J39" s="26"/>
      <c r="K39" s="26"/>
      <c r="L39" s="26"/>
      <c r="M39" s="26"/>
      <c r="N39" s="55"/>
      <c r="O39" s="26"/>
      <c r="P39" s="26"/>
      <c r="Q39" s="26"/>
    </row>
    <row r="40" spans="1:17">
      <c r="A40" s="2"/>
      <c r="B40" s="99" t="s">
        <v>238</v>
      </c>
      <c r="C40" s="98">
        <v>2.10399759543132E-2</v>
      </c>
      <c r="D40" s="98">
        <v>5.5786286898049696E-3</v>
      </c>
      <c r="E40" s="98"/>
      <c r="F40" s="98"/>
      <c r="G40" s="26"/>
      <c r="H40" s="26"/>
      <c r="I40" s="26"/>
      <c r="J40" s="26"/>
      <c r="K40" s="26"/>
      <c r="L40" s="26"/>
      <c r="M40" s="26"/>
      <c r="N40" s="55"/>
      <c r="O40" s="26"/>
      <c r="P40" s="26"/>
      <c r="Q40" s="26"/>
    </row>
    <row r="41" spans="1:17">
      <c r="A41" s="2"/>
      <c r="B41" s="99" t="s">
        <v>239</v>
      </c>
      <c r="C41" s="98">
        <v>1.3698630136986399E-2</v>
      </c>
      <c r="D41" s="98">
        <v>1.2270877118307801E-3</v>
      </c>
      <c r="E41" s="98"/>
      <c r="F41" s="98"/>
      <c r="G41" s="26"/>
      <c r="H41" s="26"/>
      <c r="I41" s="26"/>
      <c r="J41" s="26"/>
      <c r="K41" s="26"/>
      <c r="L41" s="26"/>
      <c r="M41" s="26"/>
      <c r="N41" s="55"/>
      <c r="O41" s="26"/>
      <c r="P41" s="26"/>
      <c r="Q41" s="26"/>
    </row>
    <row r="42" spans="1:17">
      <c r="A42" s="2"/>
      <c r="B42" s="99" t="s">
        <v>240</v>
      </c>
      <c r="C42" s="98">
        <v>7.1864540263832898E-3</v>
      </c>
      <c r="D42" s="98">
        <v>-2.40607991504038E-3</v>
      </c>
      <c r="E42" s="98"/>
      <c r="F42" s="98"/>
      <c r="G42" s="26"/>
      <c r="H42" s="26"/>
      <c r="I42" s="26"/>
      <c r="J42" s="26"/>
      <c r="K42" s="26"/>
      <c r="L42" s="26"/>
      <c r="M42" s="26"/>
      <c r="N42" s="55"/>
      <c r="O42" s="26"/>
      <c r="P42" s="26"/>
      <c r="Q42" s="26"/>
    </row>
    <row r="43" spans="1:17">
      <c r="A43" s="2">
        <v>2015</v>
      </c>
      <c r="B43" s="99" t="s">
        <v>237</v>
      </c>
      <c r="C43" s="98">
        <v>-3.2302270947532899E-3</v>
      </c>
      <c r="D43" s="98">
        <v>-7.9590220627300309E-3</v>
      </c>
      <c r="E43" s="98"/>
      <c r="F43" s="98"/>
      <c r="G43" s="26"/>
      <c r="H43" s="26"/>
      <c r="I43" s="26"/>
      <c r="J43" s="26"/>
      <c r="K43" s="26"/>
      <c r="L43" s="26"/>
      <c r="M43" s="26"/>
      <c r="N43" s="55"/>
      <c r="O43" s="26"/>
      <c r="P43" s="26"/>
      <c r="Q43" s="26"/>
    </row>
    <row r="44" spans="1:17">
      <c r="A44" s="2"/>
      <c r="B44" s="99" t="s">
        <v>238</v>
      </c>
      <c r="C44" s="98">
        <v>9.5182023353939105E-3</v>
      </c>
      <c r="D44" s="98">
        <v>1.41093240772627E-3</v>
      </c>
      <c r="E44" s="98"/>
      <c r="F44" s="98"/>
      <c r="G44" s="26"/>
      <c r="H44" s="26"/>
      <c r="I44" s="26"/>
      <c r="J44" s="26"/>
      <c r="K44" s="26"/>
      <c r="L44" s="26"/>
      <c r="M44" s="26"/>
      <c r="N44" s="55"/>
      <c r="O44" s="26"/>
      <c r="P44" s="26"/>
      <c r="Q44" s="26"/>
    </row>
    <row r="45" spans="1:17">
      <c r="A45" s="2"/>
      <c r="B45" s="99" t="s">
        <v>239</v>
      </c>
      <c r="C45" s="98">
        <v>3.9169604386990502E-4</v>
      </c>
      <c r="D45" s="98">
        <v>1.5245066942115601E-3</v>
      </c>
      <c r="E45" s="98"/>
      <c r="G45" s="26"/>
      <c r="H45" s="26"/>
      <c r="I45" s="26"/>
      <c r="J45" s="26"/>
      <c r="K45" s="26"/>
      <c r="L45" s="26"/>
      <c r="M45" s="26"/>
      <c r="N45" s="55"/>
      <c r="O45" s="26"/>
      <c r="P45" s="26"/>
      <c r="Q45" s="26"/>
    </row>
    <row r="46" spans="1:17">
      <c r="A46" s="2"/>
      <c r="B46" s="99" t="s">
        <v>240</v>
      </c>
      <c r="C46" s="98">
        <v>-2.5412960609911802E-3</v>
      </c>
      <c r="D46" s="98">
        <v>8.9156506262577705E-4</v>
      </c>
      <c r="E46" s="98"/>
      <c r="F46" s="98"/>
      <c r="G46" s="26"/>
      <c r="H46" s="26"/>
      <c r="I46" s="26"/>
      <c r="J46" s="26"/>
      <c r="K46" s="26"/>
      <c r="L46" s="26"/>
      <c r="M46" s="26"/>
      <c r="N46" s="55"/>
      <c r="O46" s="26"/>
      <c r="P46" s="26"/>
      <c r="Q46" s="26"/>
    </row>
    <row r="47" spans="1:17">
      <c r="A47" s="2">
        <v>2016</v>
      </c>
      <c r="B47" s="99" t="s">
        <v>237</v>
      </c>
      <c r="C47" s="98">
        <v>1.07041147009723E-2</v>
      </c>
      <c r="D47" s="98">
        <v>-4.3718276462524396E-3</v>
      </c>
      <c r="E47" s="98"/>
      <c r="F47" s="100" t="s">
        <v>241</v>
      </c>
      <c r="G47" s="26"/>
      <c r="H47" s="26"/>
      <c r="I47" s="26"/>
      <c r="J47" s="26"/>
      <c r="K47" s="26"/>
      <c r="L47" s="26"/>
      <c r="M47" s="26"/>
      <c r="N47" s="55"/>
      <c r="O47" s="26"/>
      <c r="P47" s="26"/>
      <c r="Q47" s="26"/>
    </row>
    <row r="48" spans="1:17">
      <c r="A48" s="2"/>
      <c r="B48" s="99" t="s">
        <v>238</v>
      </c>
      <c r="C48" s="98">
        <v>-6.41524105754276E-3</v>
      </c>
      <c r="D48" s="98">
        <v>-8.2717609160122291E-3</v>
      </c>
      <c r="E48" s="98"/>
      <c r="F48" s="26"/>
      <c r="G48" s="26"/>
      <c r="H48" s="26"/>
      <c r="I48" s="26"/>
      <c r="J48" s="26"/>
      <c r="K48" s="26"/>
      <c r="L48" s="26"/>
      <c r="M48" s="26"/>
      <c r="N48" s="55"/>
      <c r="O48" s="26"/>
      <c r="P48" s="26"/>
      <c r="Q48" s="26"/>
    </row>
    <row r="49" spans="1:17">
      <c r="A49" s="2"/>
      <c r="B49" s="99" t="s">
        <v>239</v>
      </c>
      <c r="C49" s="98">
        <v>1.1844166014095501E-2</v>
      </c>
      <c r="D49" s="98">
        <v>-2.7956490017907502E-3</v>
      </c>
      <c r="E49" s="98"/>
      <c r="F49" s="98"/>
      <c r="G49" s="26"/>
      <c r="H49" s="26"/>
      <c r="I49" s="26"/>
      <c r="J49" s="26"/>
      <c r="K49" s="26"/>
      <c r="L49" s="26"/>
      <c r="M49" s="26"/>
      <c r="N49" s="55"/>
      <c r="O49" s="26"/>
      <c r="P49" s="26"/>
      <c r="Q49" s="26"/>
    </row>
    <row r="50" spans="1:17">
      <c r="A50" s="2"/>
      <c r="B50" s="99" t="s">
        <v>240</v>
      </c>
      <c r="C50" s="98">
        <v>2.0382165605095499E-2</v>
      </c>
      <c r="D50" s="98">
        <v>9.9114879529886794E-3</v>
      </c>
      <c r="E50" s="98"/>
      <c r="F50" s="98"/>
      <c r="G50" s="26"/>
      <c r="H50" s="26"/>
      <c r="I50" s="26"/>
      <c r="J50" s="26"/>
      <c r="K50" s="26"/>
      <c r="L50" s="26"/>
      <c r="M50" s="26"/>
      <c r="N50" s="55"/>
      <c r="O50" s="26"/>
      <c r="P50" s="26"/>
      <c r="Q50" s="26"/>
    </row>
    <row r="51" spans="1:17">
      <c r="A51" s="2">
        <v>2017</v>
      </c>
      <c r="B51" s="99" t="s">
        <v>237</v>
      </c>
      <c r="C51" s="98">
        <v>1.15623785464438E-2</v>
      </c>
      <c r="D51" s="98">
        <v>2.7415148019472001E-2</v>
      </c>
      <c r="E51" s="98"/>
      <c r="F51" s="2"/>
      <c r="G51" s="26"/>
      <c r="H51" s="26"/>
      <c r="I51" s="26"/>
      <c r="J51" s="26"/>
      <c r="K51" s="26"/>
      <c r="L51" s="26"/>
      <c r="M51" s="26"/>
      <c r="N51" s="55"/>
      <c r="O51" s="26"/>
      <c r="P51" s="26"/>
      <c r="Q51" s="26"/>
    </row>
    <row r="52" spans="1:17">
      <c r="A52" s="2"/>
      <c r="B52" s="99" t="s">
        <v>238</v>
      </c>
      <c r="C52" s="98">
        <v>3.0718059088241E-2</v>
      </c>
      <c r="D52" s="98">
        <v>2.2254237909909099E-2</v>
      </c>
      <c r="E52" s="98"/>
      <c r="F52" s="98"/>
      <c r="G52" s="26"/>
      <c r="H52" s="26"/>
      <c r="I52" s="26"/>
      <c r="J52" s="26"/>
      <c r="K52" s="26"/>
      <c r="L52" s="26"/>
      <c r="M52" s="26"/>
      <c r="N52" s="55"/>
      <c r="O52" s="26"/>
      <c r="P52" s="26"/>
      <c r="Q52" s="26"/>
    </row>
    <row r="53" spans="1:17">
      <c r="A53" s="2"/>
      <c r="B53" s="99" t="s">
        <v>239</v>
      </c>
      <c r="C53" s="98">
        <v>2.0992551030279499E-2</v>
      </c>
      <c r="D53" s="98">
        <v>1.92718916384267E-2</v>
      </c>
      <c r="E53" s="98"/>
      <c r="F53" s="98"/>
      <c r="G53" s="26"/>
      <c r="H53" s="26"/>
      <c r="I53" s="26"/>
      <c r="J53" s="26"/>
      <c r="K53" s="26"/>
      <c r="L53" s="26"/>
      <c r="M53" s="26"/>
      <c r="N53" s="55"/>
      <c r="O53" s="26"/>
      <c r="P53" s="26"/>
      <c r="Q53" s="26"/>
    </row>
    <row r="54" spans="1:17">
      <c r="A54" s="2"/>
      <c r="B54" s="99" t="s">
        <v>240</v>
      </c>
      <c r="C54" s="98">
        <v>2.3048112935753401E-2</v>
      </c>
      <c r="D54" s="98">
        <v>1.6363606444075099E-2</v>
      </c>
      <c r="E54" s="98"/>
      <c r="F54" s="98"/>
      <c r="G54" s="26"/>
      <c r="H54" s="26"/>
      <c r="I54" s="26"/>
      <c r="J54" s="26"/>
      <c r="K54" s="26"/>
      <c r="L54" s="26"/>
      <c r="M54" s="26"/>
      <c r="N54" s="55"/>
      <c r="O54" s="26"/>
      <c r="P54" s="26"/>
      <c r="Q54" s="26"/>
    </row>
    <row r="55" spans="1:17">
      <c r="A55" s="2">
        <v>2018</v>
      </c>
      <c r="B55" s="99" t="s">
        <v>237</v>
      </c>
      <c r="C55" s="98">
        <v>3.66919604264722E-2</v>
      </c>
      <c r="D55" s="98">
        <v>9.4795312587461194E-3</v>
      </c>
      <c r="E55" s="98"/>
      <c r="F55" s="98"/>
      <c r="G55" s="26"/>
      <c r="H55" s="26"/>
      <c r="I55" s="26"/>
      <c r="J55" s="26"/>
      <c r="K55" s="26"/>
      <c r="L55" s="26"/>
      <c r="M55" s="26"/>
      <c r="N55" s="55"/>
      <c r="O55" s="26"/>
      <c r="P55" s="26"/>
      <c r="Q55" s="26"/>
    </row>
    <row r="56" spans="1:17">
      <c r="A56" s="2"/>
      <c r="B56" s="99" t="s">
        <v>238</v>
      </c>
      <c r="C56" s="98">
        <v>2.7429764616552901E-2</v>
      </c>
      <c r="D56" s="98">
        <v>1.7809255984810399E-2</v>
      </c>
      <c r="E56" s="98"/>
      <c r="F56" s="98"/>
      <c r="G56" s="26"/>
      <c r="H56" s="26"/>
      <c r="I56" s="26"/>
      <c r="J56" s="26"/>
      <c r="K56" s="26"/>
      <c r="L56" s="26"/>
      <c r="M56" s="26"/>
      <c r="N56" s="55"/>
      <c r="O56" s="26"/>
      <c r="P56" s="26"/>
      <c r="Q56" s="26"/>
    </row>
    <row r="57" spans="1:17">
      <c r="A57" s="2"/>
      <c r="B57" s="99" t="s">
        <v>239</v>
      </c>
      <c r="C57" s="98">
        <v>3.5436801212810301E-2</v>
      </c>
      <c r="D57" s="98">
        <v>1.9347976456155502E-2</v>
      </c>
      <c r="E57" s="98"/>
      <c r="F57" s="98"/>
      <c r="G57" s="26"/>
      <c r="H57" s="26"/>
      <c r="I57" s="26"/>
      <c r="J57" s="26"/>
      <c r="K57" s="26"/>
      <c r="L57" s="26"/>
      <c r="M57" s="26"/>
      <c r="N57" s="55"/>
      <c r="O57" s="26"/>
      <c r="P57" s="26"/>
      <c r="Q57" s="26"/>
    </row>
    <row r="58" spans="1:17">
      <c r="A58" s="2"/>
      <c r="B58" s="99" t="s">
        <v>240</v>
      </c>
      <c r="C58" s="98">
        <v>2.6565286773678799E-2</v>
      </c>
      <c r="D58" s="98">
        <v>1.2855509897447199E-2</v>
      </c>
      <c r="E58" s="98"/>
      <c r="F58" s="98"/>
      <c r="G58" s="26"/>
      <c r="H58" s="26"/>
      <c r="I58" s="26"/>
      <c r="J58" s="26"/>
      <c r="K58" s="26"/>
      <c r="L58" s="26"/>
      <c r="M58" s="26"/>
      <c r="N58" s="55"/>
      <c r="O58" s="26"/>
      <c r="P58" s="26"/>
      <c r="Q58" s="26"/>
    </row>
    <row r="59" spans="1:17">
      <c r="A59" s="2">
        <v>2019</v>
      </c>
      <c r="B59" s="99" t="s">
        <v>237</v>
      </c>
      <c r="C59" s="98">
        <v>1.0747706847030501E-2</v>
      </c>
      <c r="D59" s="98">
        <v>8.2945731377166397E-3</v>
      </c>
      <c r="E59" s="26"/>
      <c r="F59" s="98">
        <v>1.08403594922635E-2</v>
      </c>
      <c r="G59" s="26"/>
      <c r="H59" s="26"/>
      <c r="I59" s="26"/>
      <c r="J59" s="26"/>
      <c r="K59" s="26"/>
      <c r="L59" s="26"/>
      <c r="M59" s="26"/>
      <c r="N59" s="55"/>
      <c r="O59" s="26"/>
      <c r="P59" s="26"/>
      <c r="Q59" s="26"/>
    </row>
    <row r="60" spans="1:17">
      <c r="A60" s="2"/>
      <c r="B60" s="99" t="s">
        <v>238</v>
      </c>
      <c r="C60" s="98">
        <v>8.4064665127019395E-3</v>
      </c>
      <c r="D60" s="98">
        <v>5.0451143484462301E-3</v>
      </c>
      <c r="F60" s="98">
        <v>8.3133197857010507E-3</v>
      </c>
      <c r="G60" s="26"/>
      <c r="N60" s="55"/>
    </row>
    <row r="61" spans="1:17">
      <c r="A61" s="2"/>
      <c r="B61" s="99" t="s">
        <v>239</v>
      </c>
      <c r="C61" s="98">
        <v>2.3060029282576899E-2</v>
      </c>
      <c r="D61" s="98">
        <v>1.0914724315189701E-3</v>
      </c>
      <c r="F61" s="8">
        <v>2.2966419617531202E-2</v>
      </c>
      <c r="N61" s="55"/>
    </row>
    <row r="62" spans="1:17">
      <c r="A62" s="2"/>
      <c r="B62" s="99" t="s">
        <v>240</v>
      </c>
      <c r="C62" s="98">
        <v>4.2520117044623197E-2</v>
      </c>
      <c r="D62" s="98">
        <v>4.8947047032006398E-3</v>
      </c>
      <c r="F62" s="8">
        <v>4.1605705925383998E-2</v>
      </c>
      <c r="N62" s="55"/>
    </row>
    <row r="63" spans="1:17">
      <c r="A63" s="2">
        <v>2020</v>
      </c>
      <c r="B63" s="99" t="s">
        <v>237</v>
      </c>
      <c r="C63" s="98">
        <v>6.3983866532221004E-2</v>
      </c>
      <c r="D63" s="98">
        <v>7.4855481045130699E-3</v>
      </c>
      <c r="F63" s="8">
        <v>6.4527956003666495E-2</v>
      </c>
      <c r="N63" s="55"/>
    </row>
    <row r="64" spans="1:17">
      <c r="A64" s="2"/>
      <c r="B64" s="99" t="s">
        <v>238</v>
      </c>
      <c r="C64" s="98">
        <v>8.5837303041407201E-2</v>
      </c>
      <c r="D64" s="98">
        <v>-7.6923322245575597E-3</v>
      </c>
      <c r="F64" s="16">
        <v>8.7303041407108803E-2</v>
      </c>
      <c r="N64" s="55"/>
    </row>
    <row r="65" spans="1:14">
      <c r="A65" s="2"/>
      <c r="B65" s="99" t="s">
        <v>239</v>
      </c>
      <c r="C65" s="98">
        <v>5.39355992844366E-2</v>
      </c>
      <c r="D65" s="98">
        <v>-6.1164523936657602E-3</v>
      </c>
      <c r="F65" s="16">
        <v>5.6171735241502797E-2</v>
      </c>
      <c r="N65" s="55"/>
    </row>
    <row r="66" spans="1:14">
      <c r="A66" s="2"/>
      <c r="B66" s="99" t="s">
        <v>240</v>
      </c>
      <c r="C66" s="98">
        <v>3.5084641698096601E-2</v>
      </c>
      <c r="D66" s="98">
        <v>-5.49125408026263E-3</v>
      </c>
    </row>
  </sheetData>
  <mergeCells count="2">
    <mergeCell ref="A1:D1"/>
    <mergeCell ref="A21:D21"/>
  </mergeCells>
  <pageMargins left="0.75" right="0.75" top="1" bottom="1" header="0.51180555555555496" footer="0.51180555555555496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MJ14"/>
  <sheetViews>
    <sheetView zoomScale="110" zoomScaleNormal="110" workbookViewId="0">
      <selection sqref="A1:I1"/>
    </sheetView>
  </sheetViews>
  <sheetFormatPr baseColWidth="10" defaultColWidth="8.85546875" defaultRowHeight="15"/>
  <cols>
    <col min="1" max="1" width="61.28515625" style="1" customWidth="1"/>
    <col min="2" max="1024" width="8.85546875" style="1"/>
  </cols>
  <sheetData>
    <row r="1" spans="1:12" ht="11.25" customHeight="1">
      <c r="A1" s="162" t="s">
        <v>51</v>
      </c>
      <c r="B1" s="162"/>
      <c r="C1" s="162"/>
      <c r="D1" s="162"/>
      <c r="E1" s="162"/>
      <c r="F1" s="162"/>
      <c r="G1" s="162"/>
      <c r="H1" s="162"/>
      <c r="I1" s="162"/>
      <c r="J1" s="2"/>
      <c r="K1" s="2"/>
      <c r="L1" s="2"/>
    </row>
    <row r="2" spans="1:12">
      <c r="A2" s="3"/>
      <c r="B2" s="4">
        <v>2017</v>
      </c>
      <c r="C2" s="4" t="s">
        <v>52</v>
      </c>
      <c r="D2" s="4">
        <v>2018</v>
      </c>
      <c r="E2" s="4" t="s">
        <v>52</v>
      </c>
      <c r="F2" s="4">
        <v>2019</v>
      </c>
      <c r="G2" s="4" t="s">
        <v>52</v>
      </c>
      <c r="H2" s="4">
        <v>2020</v>
      </c>
      <c r="I2" s="4" t="s">
        <v>52</v>
      </c>
      <c r="J2" s="2"/>
      <c r="K2" s="2"/>
      <c r="L2" s="2"/>
    </row>
    <row r="3" spans="1:12" ht="15" customHeight="1">
      <c r="A3" s="5" t="s">
        <v>53</v>
      </c>
      <c r="B3" s="6">
        <v>537.52499999999998</v>
      </c>
      <c r="C3" s="7">
        <v>100</v>
      </c>
      <c r="D3" s="6">
        <v>560.1</v>
      </c>
      <c r="E3" s="7">
        <v>100</v>
      </c>
      <c r="F3" s="6">
        <v>571.20000000000005</v>
      </c>
      <c r="G3" s="7">
        <v>100</v>
      </c>
      <c r="H3" s="6">
        <v>528.20000000000005</v>
      </c>
      <c r="I3" s="7">
        <v>100</v>
      </c>
      <c r="J3" s="8"/>
      <c r="K3" s="2"/>
      <c r="L3" s="2"/>
    </row>
    <row r="4" spans="1:12">
      <c r="A4" s="9" t="s">
        <v>54</v>
      </c>
      <c r="B4" s="10">
        <v>105.35</v>
      </c>
      <c r="C4" s="11">
        <v>19.5990884144923</v>
      </c>
      <c r="D4" s="10">
        <v>103.1</v>
      </c>
      <c r="E4" s="11">
        <v>18.407427245134802</v>
      </c>
      <c r="F4" s="10">
        <v>99.841999999999999</v>
      </c>
      <c r="G4" s="11">
        <v>17.4793417366947</v>
      </c>
      <c r="H4" s="10">
        <v>100.5</v>
      </c>
      <c r="I4" s="11">
        <f>H4/H3*100</f>
        <v>19.026883756152969</v>
      </c>
      <c r="J4" s="8"/>
      <c r="K4" s="8">
        <f>H4/F4-1</f>
        <v>6.5904128523066596E-3</v>
      </c>
      <c r="L4" s="2"/>
    </row>
    <row r="5" spans="1:12">
      <c r="A5" s="12" t="s">
        <v>55</v>
      </c>
      <c r="B5" s="13">
        <v>38.1</v>
      </c>
      <c r="C5" s="14">
        <v>36.165163739914597</v>
      </c>
      <c r="D5" s="13">
        <v>34.5</v>
      </c>
      <c r="E5" s="14">
        <v>33.462657613966996</v>
      </c>
      <c r="F5" s="13">
        <v>34.603999999999999</v>
      </c>
      <c r="G5" s="14">
        <v>34.658760842130597</v>
      </c>
      <c r="H5" s="13">
        <v>30</v>
      </c>
      <c r="I5" s="14">
        <f>H5/H$4*100</f>
        <v>29.850746268656714</v>
      </c>
      <c r="J5" s="8"/>
      <c r="K5" s="8">
        <f>H5/F5-1</f>
        <v>-0.13304820251993987</v>
      </c>
      <c r="L5" s="2"/>
    </row>
    <row r="6" spans="1:12">
      <c r="A6" s="12" t="s">
        <v>56</v>
      </c>
      <c r="B6" s="13">
        <v>63.9</v>
      </c>
      <c r="C6" s="14">
        <v>60.654959658281904</v>
      </c>
      <c r="D6" s="13">
        <v>66.400000000000006</v>
      </c>
      <c r="E6" s="14">
        <v>64.403491755577093</v>
      </c>
      <c r="F6" s="13">
        <v>63.259</v>
      </c>
      <c r="G6" s="14">
        <v>63.3591073896757</v>
      </c>
      <c r="H6" s="13">
        <v>67.8</v>
      </c>
      <c r="I6" s="14">
        <f>H6/H$4*100</f>
        <v>67.46268656716417</v>
      </c>
      <c r="J6" s="8"/>
      <c r="K6" s="8">
        <f>H6/F6-1</f>
        <v>7.1784252043187502E-2</v>
      </c>
      <c r="L6" s="2"/>
    </row>
    <row r="7" spans="1:12">
      <c r="A7" s="12" t="s">
        <v>57</v>
      </c>
      <c r="B7" s="13">
        <v>0</v>
      </c>
      <c r="C7" s="14">
        <v>0</v>
      </c>
      <c r="D7" s="13">
        <v>0</v>
      </c>
      <c r="E7" s="14">
        <v>0</v>
      </c>
      <c r="F7" s="13">
        <v>0</v>
      </c>
      <c r="G7" s="14">
        <v>0</v>
      </c>
      <c r="H7" s="13">
        <v>0</v>
      </c>
      <c r="I7" s="14">
        <v>0</v>
      </c>
      <c r="J7" s="8"/>
      <c r="K7" s="8"/>
      <c r="L7" s="2"/>
    </row>
    <row r="8" spans="1:12">
      <c r="A8" s="12" t="s">
        <v>58</v>
      </c>
      <c r="B8" s="13">
        <v>3.3250000000000002</v>
      </c>
      <c r="C8" s="14">
        <v>3.1561461794019898</v>
      </c>
      <c r="D8" s="13">
        <v>2.2000000000000002</v>
      </c>
      <c r="E8" s="14">
        <v>2.13385063045587</v>
      </c>
      <c r="F8" s="13">
        <v>1.9790000000000001</v>
      </c>
      <c r="G8" s="14">
        <v>1.98213176819375</v>
      </c>
      <c r="H8" s="13">
        <v>2.7</v>
      </c>
      <c r="I8" s="14">
        <f>H8/H$4*100</f>
        <v>2.6865671641791047</v>
      </c>
      <c r="J8" s="8"/>
      <c r="K8" s="8">
        <f>H8/F8-1</f>
        <v>0.36432541687721076</v>
      </c>
      <c r="L8" s="2"/>
    </row>
    <row r="9" spans="1:12">
      <c r="A9" s="5" t="s">
        <v>59</v>
      </c>
      <c r="B9" s="6">
        <v>432.2</v>
      </c>
      <c r="C9" s="7">
        <v>80.405562531975306</v>
      </c>
      <c r="D9" s="6">
        <v>456.8</v>
      </c>
      <c r="E9" s="7">
        <v>81.556864845563297</v>
      </c>
      <c r="F9" s="6">
        <v>470.86099999999999</v>
      </c>
      <c r="G9" s="7">
        <v>82.433648459383804</v>
      </c>
      <c r="H9" s="6">
        <v>427.5</v>
      </c>
      <c r="I9" s="7">
        <f>H9/H3*100</f>
        <v>80.935251798561154</v>
      </c>
      <c r="J9" s="8"/>
      <c r="K9" s="8">
        <f>H9/F9-1</f>
        <v>-9.2088748059406034E-2</v>
      </c>
      <c r="L9" s="2"/>
    </row>
    <row r="10" spans="1:12">
      <c r="A10" s="12" t="s">
        <v>60</v>
      </c>
      <c r="B10" s="13">
        <v>65.625</v>
      </c>
      <c r="C10" s="14">
        <v>15.183942619157801</v>
      </c>
      <c r="D10" s="13">
        <v>71.7</v>
      </c>
      <c r="E10" s="14">
        <v>15.696147110332801</v>
      </c>
      <c r="F10" s="13">
        <v>75.923000000000002</v>
      </c>
      <c r="G10" s="14">
        <v>16.124291457563899</v>
      </c>
      <c r="H10" s="13">
        <v>81</v>
      </c>
      <c r="I10" s="14">
        <f>H10/H$9*100</f>
        <v>18.947368421052634</v>
      </c>
      <c r="J10" s="8"/>
      <c r="K10" s="8">
        <f>H10/F10-1</f>
        <v>6.6870381834226666E-2</v>
      </c>
      <c r="L10" s="15">
        <f>H10-F10</f>
        <v>5.0769999999999982</v>
      </c>
    </row>
    <row r="11" spans="1:12">
      <c r="A11" s="12" t="s">
        <v>61</v>
      </c>
      <c r="B11" s="13">
        <v>366.55</v>
      </c>
      <c r="C11" s="14">
        <v>84.810273021749197</v>
      </c>
      <c r="D11" s="13">
        <v>385.1</v>
      </c>
      <c r="E11" s="14">
        <v>84.303852889667297</v>
      </c>
      <c r="F11" s="13">
        <v>394.93799999999999</v>
      </c>
      <c r="G11" s="14">
        <v>83.875708542436101</v>
      </c>
      <c r="H11" s="13">
        <v>346.5</v>
      </c>
      <c r="I11" s="14">
        <f>H11/H$9*100</f>
        <v>81.05263157894737</v>
      </c>
      <c r="J11" s="8"/>
      <c r="K11" s="8">
        <f>H11/F11-1</f>
        <v>-0.12264709903833004</v>
      </c>
      <c r="L11" s="15">
        <f>H11-F11</f>
        <v>-48.437999999999988</v>
      </c>
    </row>
    <row r="12" spans="1:12">
      <c r="A12" s="12" t="s">
        <v>62</v>
      </c>
      <c r="B12" s="13">
        <v>0</v>
      </c>
      <c r="C12" s="14">
        <v>0</v>
      </c>
      <c r="D12" s="13">
        <v>0.3</v>
      </c>
      <c r="E12" s="14">
        <v>6.5674255691768796E-2</v>
      </c>
      <c r="F12" s="13">
        <v>0.46700000000000003</v>
      </c>
      <c r="G12" s="14">
        <v>9.9180012785089394E-2</v>
      </c>
      <c r="H12" s="13">
        <v>0.2</v>
      </c>
      <c r="I12" s="14">
        <f>H12/H$9*100</f>
        <v>4.6783625730994156E-2</v>
      </c>
      <c r="K12" s="8">
        <f>H12/F12-1</f>
        <v>-0.57173447537473232</v>
      </c>
      <c r="L12" s="15">
        <f>H12-F12</f>
        <v>-0.26700000000000002</v>
      </c>
    </row>
    <row r="13" spans="1:12">
      <c r="A13" s="163" t="s">
        <v>63</v>
      </c>
      <c r="B13" s="163"/>
      <c r="C13" s="163"/>
      <c r="D13" s="163"/>
      <c r="E13" s="163"/>
      <c r="F13" s="163"/>
      <c r="G13" s="163"/>
      <c r="H13" s="163"/>
      <c r="I13" s="163"/>
    </row>
    <row r="14" spans="1:12">
      <c r="A14" s="164" t="s">
        <v>64</v>
      </c>
      <c r="B14" s="164"/>
      <c r="C14" s="164"/>
      <c r="D14" s="164"/>
      <c r="E14" s="164"/>
      <c r="F14" s="164"/>
      <c r="G14" s="164"/>
      <c r="H14" s="164"/>
      <c r="I14" s="164"/>
    </row>
  </sheetData>
  <mergeCells count="3">
    <mergeCell ref="A1:I1"/>
    <mergeCell ref="A13:I13"/>
    <mergeCell ref="A14:I14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4472C4"/>
  </sheetPr>
  <dimension ref="A1:AMJ11"/>
  <sheetViews>
    <sheetView zoomScaleNormal="100" workbookViewId="0">
      <selection sqref="A1:I1"/>
    </sheetView>
  </sheetViews>
  <sheetFormatPr baseColWidth="10" defaultColWidth="8.85546875" defaultRowHeight="15"/>
  <cols>
    <col min="1" max="1024" width="8.85546875" style="16"/>
  </cols>
  <sheetData>
    <row r="1" spans="1:14">
      <c r="A1" s="162" t="s">
        <v>242</v>
      </c>
      <c r="B1" s="162"/>
      <c r="C1" s="162"/>
      <c r="D1" s="162"/>
      <c r="E1" s="162"/>
      <c r="F1" s="162"/>
      <c r="G1" s="162"/>
      <c r="H1" s="162"/>
      <c r="I1" s="162"/>
      <c r="J1" s="2"/>
      <c r="K1" s="2"/>
      <c r="L1" s="2"/>
      <c r="M1" s="2"/>
      <c r="N1" s="2"/>
    </row>
    <row r="2" spans="1:14">
      <c r="A2" s="171"/>
      <c r="B2" s="167" t="s">
        <v>122</v>
      </c>
      <c r="C2" s="167"/>
      <c r="D2" s="167"/>
      <c r="E2" s="167"/>
      <c r="F2" s="167" t="s">
        <v>123</v>
      </c>
      <c r="G2" s="167"/>
      <c r="H2" s="167"/>
      <c r="I2" s="167"/>
      <c r="J2" s="2"/>
      <c r="K2" s="2"/>
      <c r="L2" s="2"/>
      <c r="M2" s="2"/>
      <c r="N2" s="2"/>
    </row>
    <row r="3" spans="1:14">
      <c r="A3" s="171"/>
      <c r="B3" s="167" t="s">
        <v>125</v>
      </c>
      <c r="C3" s="167"/>
      <c r="D3" s="167" t="s">
        <v>126</v>
      </c>
      <c r="E3" s="167"/>
      <c r="F3" s="167" t="s">
        <v>125</v>
      </c>
      <c r="G3" s="167"/>
      <c r="H3" s="167" t="s">
        <v>126</v>
      </c>
      <c r="I3" s="167"/>
      <c r="J3" s="2"/>
      <c r="K3" s="2"/>
      <c r="L3" s="2"/>
      <c r="M3" s="2"/>
      <c r="N3" s="2"/>
    </row>
    <row r="4" spans="1:14" ht="22.5">
      <c r="A4" s="171"/>
      <c r="B4" s="17" t="s">
        <v>128</v>
      </c>
      <c r="C4" s="17" t="s">
        <v>129</v>
      </c>
      <c r="D4" s="17" t="s">
        <v>128</v>
      </c>
      <c r="E4" s="17" t="s">
        <v>129</v>
      </c>
      <c r="F4" s="17" t="s">
        <v>128</v>
      </c>
      <c r="G4" s="17" t="s">
        <v>129</v>
      </c>
      <c r="H4" s="17" t="s">
        <v>128</v>
      </c>
      <c r="I4" s="17" t="s">
        <v>129</v>
      </c>
      <c r="J4" s="2"/>
      <c r="K4" s="2"/>
      <c r="L4" s="2"/>
      <c r="M4" s="2"/>
      <c r="N4" s="2"/>
    </row>
    <row r="5" spans="1:14">
      <c r="A5" s="44" t="s">
        <v>77</v>
      </c>
      <c r="B5" s="45">
        <v>286.60000000000002</v>
      </c>
      <c r="C5" s="46">
        <v>-7.875281260045</v>
      </c>
      <c r="D5" s="45">
        <v>241.6</v>
      </c>
      <c r="E5" s="46">
        <v>-7.1126489811611098</v>
      </c>
      <c r="F5" s="45">
        <v>224.3</v>
      </c>
      <c r="G5" s="46">
        <v>-9.5929060862555406</v>
      </c>
      <c r="H5" s="45">
        <v>203.2</v>
      </c>
      <c r="I5" s="46">
        <v>-8.7561742254153607</v>
      </c>
      <c r="J5" s="2"/>
      <c r="K5" s="37"/>
      <c r="L5" s="37"/>
      <c r="M5" s="37"/>
      <c r="N5" s="2"/>
    </row>
    <row r="6" spans="1:14">
      <c r="A6" s="3" t="s">
        <v>130</v>
      </c>
      <c r="B6" s="47">
        <v>4.5999999999999996</v>
      </c>
      <c r="C6" s="48">
        <v>9.5238095238095095</v>
      </c>
      <c r="D6" s="47">
        <v>0.5</v>
      </c>
      <c r="E6" s="48">
        <v>-68.75</v>
      </c>
      <c r="F6" s="47">
        <v>2.8</v>
      </c>
      <c r="G6" s="48">
        <v>-22.2222222222222</v>
      </c>
      <c r="H6" s="47">
        <v>0.3</v>
      </c>
      <c r="I6" s="48">
        <v>-62.5</v>
      </c>
      <c r="J6" s="8"/>
      <c r="K6" s="8">
        <f>D6/D$5</f>
        <v>2.0695364238410598E-3</v>
      </c>
      <c r="L6" s="8">
        <f>H6/H$5</f>
        <v>1.4763779527559055E-3</v>
      </c>
      <c r="M6" s="8">
        <f>B6/B$5</f>
        <v>1.6050244242847171E-2</v>
      </c>
      <c r="N6" s="8">
        <f>F6/F$5</f>
        <v>1.2483281319661166E-2</v>
      </c>
    </row>
    <row r="7" spans="1:14">
      <c r="A7" s="3" t="s">
        <v>131</v>
      </c>
      <c r="B7" s="47">
        <v>25.6</v>
      </c>
      <c r="C7" s="48">
        <v>-7.9136690647482002</v>
      </c>
      <c r="D7" s="47">
        <v>10.4</v>
      </c>
      <c r="E7" s="48">
        <v>11.8279569892473</v>
      </c>
      <c r="F7" s="47">
        <v>20.3</v>
      </c>
      <c r="G7" s="48">
        <v>-9.3749999999999893</v>
      </c>
      <c r="H7" s="47">
        <v>7.5</v>
      </c>
      <c r="I7" s="48">
        <v>1.35135135135134</v>
      </c>
      <c r="J7" s="8"/>
      <c r="K7" s="8">
        <f>D7/D$5</f>
        <v>4.3046357615894044E-2</v>
      </c>
      <c r="L7" s="8">
        <f>H7/H$5</f>
        <v>3.6909448818897642E-2</v>
      </c>
      <c r="M7" s="8">
        <f>B7/B$5</f>
        <v>8.932309839497557E-2</v>
      </c>
      <c r="N7" s="8">
        <f>F7/F$5</f>
        <v>9.0503789567543472E-2</v>
      </c>
    </row>
    <row r="8" spans="1:14">
      <c r="A8" s="3" t="s">
        <v>103</v>
      </c>
      <c r="B8" s="47">
        <v>51.8</v>
      </c>
      <c r="C8" s="48">
        <v>-10.689655172413801</v>
      </c>
      <c r="D8" s="47">
        <v>5.0999999999999996</v>
      </c>
      <c r="E8" s="48">
        <v>-10.526315789473699</v>
      </c>
      <c r="F8" s="47">
        <v>39.799999999999997</v>
      </c>
      <c r="G8" s="48">
        <v>-7.6566125290023299</v>
      </c>
      <c r="H8" s="47">
        <v>3.4</v>
      </c>
      <c r="I8" s="48">
        <v>-12.8205128205128</v>
      </c>
      <c r="J8" s="8"/>
      <c r="K8" s="8">
        <f>D8/D$5</f>
        <v>2.1109271523178808E-2</v>
      </c>
      <c r="L8" s="8">
        <f>H8/H$5</f>
        <v>1.6732283464566931E-2</v>
      </c>
      <c r="M8" s="8">
        <f>B8/B$5</f>
        <v>0.18073970690858338</v>
      </c>
      <c r="N8" s="8">
        <f>F8/F$5</f>
        <v>0.17744092732946945</v>
      </c>
    </row>
    <row r="9" spans="1:14">
      <c r="A9" s="3" t="s">
        <v>132</v>
      </c>
      <c r="B9" s="47">
        <v>204.7</v>
      </c>
      <c r="C9" s="48">
        <v>-7.4174581637268204</v>
      </c>
      <c r="D9" s="47">
        <v>225.7</v>
      </c>
      <c r="E9" s="48">
        <v>-7.31006160164271</v>
      </c>
      <c r="F9" s="47">
        <v>161.5</v>
      </c>
      <c r="G9" s="48">
        <v>-9.8269123394751503</v>
      </c>
      <c r="H9" s="47">
        <v>192</v>
      </c>
      <c r="I9" s="48">
        <v>-8.8751779781680007</v>
      </c>
      <c r="J9" s="8"/>
      <c r="K9" s="8">
        <f>D9/D$5</f>
        <v>0.93418874172185429</v>
      </c>
      <c r="L9" s="8">
        <f>H9/H$5</f>
        <v>0.94488188976377963</v>
      </c>
      <c r="M9" s="8">
        <f>B9/B$5</f>
        <v>0.71423586880669909</v>
      </c>
      <c r="N9" s="8">
        <f>F9/F$5</f>
        <v>0.72001783325902802</v>
      </c>
    </row>
    <row r="10" spans="1:14">
      <c r="A10" s="163" t="s">
        <v>63</v>
      </c>
      <c r="B10" s="163"/>
      <c r="C10" s="163"/>
      <c r="D10" s="163"/>
      <c r="E10" s="163"/>
      <c r="F10" s="163"/>
      <c r="G10" s="163"/>
      <c r="H10" s="163"/>
      <c r="I10" s="163"/>
      <c r="K10" s="2"/>
    </row>
    <row r="11" spans="1:14">
      <c r="B11" s="8"/>
      <c r="C11" s="49"/>
      <c r="D11" s="49"/>
      <c r="E11" s="49"/>
      <c r="F11" s="50"/>
      <c r="G11" s="50"/>
      <c r="H11" s="49"/>
      <c r="I11" s="49"/>
      <c r="K11" s="37"/>
    </row>
  </sheetData>
  <mergeCells count="9">
    <mergeCell ref="A10:I10"/>
    <mergeCell ref="A1:I1"/>
    <mergeCell ref="A2:A4"/>
    <mergeCell ref="B2:E2"/>
    <mergeCell ref="F2:I2"/>
    <mergeCell ref="B3:C3"/>
    <mergeCell ref="D3:E3"/>
    <mergeCell ref="F3:G3"/>
    <mergeCell ref="H3:I3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4472C4"/>
  </sheetPr>
  <dimension ref="A1:AMJ22"/>
  <sheetViews>
    <sheetView zoomScaleNormal="100" workbookViewId="0">
      <selection activeCell="C3" sqref="C3"/>
    </sheetView>
  </sheetViews>
  <sheetFormatPr baseColWidth="10" defaultColWidth="8.85546875" defaultRowHeight="15"/>
  <cols>
    <col min="1" max="1024" width="8.85546875" style="16"/>
  </cols>
  <sheetData>
    <row r="1" spans="1:16" s="104" customFormat="1" ht="57.75" customHeight="1">
      <c r="A1" s="179" t="s">
        <v>243</v>
      </c>
      <c r="B1" s="179"/>
      <c r="C1" s="179"/>
      <c r="D1" s="179"/>
      <c r="E1" s="101"/>
      <c r="F1" s="101"/>
      <c r="G1" s="101"/>
      <c r="H1" s="101"/>
      <c r="I1" s="101"/>
      <c r="J1" s="101"/>
      <c r="K1" s="102"/>
      <c r="L1" s="103"/>
      <c r="M1" s="103"/>
      <c r="N1" s="103"/>
      <c r="O1" s="103"/>
      <c r="P1" s="103"/>
    </row>
    <row r="2" spans="1:16" ht="29.25" customHeight="1">
      <c r="A2" s="166"/>
      <c r="B2" s="180" t="s">
        <v>244</v>
      </c>
      <c r="C2" s="180"/>
      <c r="D2" s="180"/>
      <c r="E2" s="105"/>
      <c r="F2" s="105"/>
      <c r="G2" s="105"/>
      <c r="H2" s="105"/>
      <c r="I2" s="105"/>
      <c r="J2" s="105"/>
      <c r="K2" s="105"/>
      <c r="L2" s="2"/>
      <c r="M2" s="2"/>
      <c r="N2" s="2"/>
      <c r="O2" s="2"/>
      <c r="P2" s="2"/>
    </row>
    <row r="3" spans="1:16" ht="67.5">
      <c r="A3" s="166"/>
      <c r="B3" s="17" t="s">
        <v>245</v>
      </c>
      <c r="C3" s="17" t="s">
        <v>246</v>
      </c>
      <c r="D3" s="17" t="s">
        <v>247</v>
      </c>
      <c r="E3" s="106"/>
      <c r="F3" s="106"/>
      <c r="G3" s="106"/>
      <c r="H3" s="106"/>
      <c r="I3" s="106"/>
      <c r="J3" s="106"/>
      <c r="K3" s="106"/>
      <c r="L3" s="107"/>
      <c r="M3" s="106"/>
      <c r="N3" s="106"/>
      <c r="O3" s="106"/>
      <c r="P3" s="107"/>
    </row>
    <row r="4" spans="1:16">
      <c r="A4" s="12" t="s">
        <v>81</v>
      </c>
      <c r="B4" s="66">
        <v>14</v>
      </c>
      <c r="C4" s="66">
        <v>9</v>
      </c>
      <c r="D4" s="66">
        <v>10</v>
      </c>
      <c r="E4" s="108"/>
      <c r="F4" s="108"/>
      <c r="G4" s="108"/>
      <c r="H4" s="108"/>
      <c r="I4" s="108"/>
      <c r="J4" s="109"/>
      <c r="K4" s="108"/>
    </row>
    <row r="5" spans="1:16">
      <c r="A5" s="12" t="s">
        <v>82</v>
      </c>
      <c r="B5" s="66">
        <v>7</v>
      </c>
      <c r="C5" s="66">
        <v>15</v>
      </c>
      <c r="D5" s="66">
        <v>6</v>
      </c>
      <c r="E5" s="108"/>
      <c r="F5" s="108"/>
      <c r="G5" s="108"/>
      <c r="H5" s="108"/>
      <c r="I5" s="108"/>
      <c r="J5" s="109"/>
      <c r="K5" s="108"/>
    </row>
    <row r="6" spans="1:16">
      <c r="A6" s="12" t="s">
        <v>83</v>
      </c>
      <c r="B6" s="66">
        <v>15</v>
      </c>
      <c r="C6" s="66">
        <v>5</v>
      </c>
      <c r="D6" s="66">
        <v>12</v>
      </c>
      <c r="E6" s="108"/>
      <c r="F6" s="108"/>
      <c r="G6" s="108"/>
      <c r="H6" s="108"/>
      <c r="I6" s="108"/>
      <c r="J6" s="109"/>
      <c r="K6" s="108"/>
    </row>
    <row r="7" spans="1:16">
      <c r="A7" s="5" t="s">
        <v>69</v>
      </c>
      <c r="B7" s="110">
        <v>11</v>
      </c>
      <c r="C7" s="78">
        <v>13</v>
      </c>
      <c r="D7" s="78">
        <v>4</v>
      </c>
      <c r="E7" s="108"/>
      <c r="F7" s="111"/>
      <c r="G7" s="111"/>
      <c r="H7" s="111"/>
      <c r="I7" s="111"/>
      <c r="J7" s="112"/>
      <c r="K7" s="111"/>
    </row>
    <row r="8" spans="1:16">
      <c r="A8" s="12" t="s">
        <v>84</v>
      </c>
      <c r="B8" s="66">
        <v>17</v>
      </c>
      <c r="C8" s="66">
        <v>7</v>
      </c>
      <c r="D8" s="66">
        <v>9</v>
      </c>
      <c r="E8" s="108"/>
      <c r="F8" s="108"/>
      <c r="G8" s="108"/>
      <c r="H8" s="108"/>
      <c r="I8" s="108"/>
      <c r="J8" s="109"/>
      <c r="K8" s="108"/>
    </row>
    <row r="9" spans="1:16">
      <c r="A9" s="12" t="s">
        <v>85</v>
      </c>
      <c r="B9" s="66">
        <v>6</v>
      </c>
      <c r="C9" s="66">
        <v>2</v>
      </c>
      <c r="D9" s="66">
        <v>2</v>
      </c>
      <c r="E9" s="108"/>
      <c r="F9" s="108"/>
      <c r="G9" s="108"/>
      <c r="H9" s="108"/>
      <c r="I9" s="108"/>
      <c r="J9" s="109"/>
      <c r="K9" s="108"/>
    </row>
    <row r="10" spans="1:16">
      <c r="A10" s="12" t="s">
        <v>87</v>
      </c>
      <c r="B10" s="66">
        <v>10</v>
      </c>
      <c r="C10" s="66">
        <v>6</v>
      </c>
      <c r="D10" s="66">
        <v>7</v>
      </c>
      <c r="E10" s="108"/>
      <c r="F10" s="108"/>
      <c r="G10" s="108"/>
      <c r="H10" s="108"/>
      <c r="I10" s="108"/>
      <c r="J10" s="109"/>
      <c r="K10" s="108"/>
    </row>
    <row r="11" spans="1:16">
      <c r="A11" s="12" t="s">
        <v>86</v>
      </c>
      <c r="B11" s="66">
        <v>12</v>
      </c>
      <c r="C11" s="66">
        <v>10</v>
      </c>
      <c r="D11" s="66">
        <v>15</v>
      </c>
      <c r="E11" s="108"/>
      <c r="F11" s="108"/>
      <c r="G11" s="108"/>
      <c r="H11" s="108"/>
      <c r="I11" s="108"/>
      <c r="J11" s="109"/>
      <c r="K11" s="108"/>
    </row>
    <row r="12" spans="1:16">
      <c r="A12" s="12" t="s">
        <v>88</v>
      </c>
      <c r="B12" s="66">
        <v>8</v>
      </c>
      <c r="C12" s="66">
        <v>17</v>
      </c>
      <c r="D12" s="66">
        <v>14</v>
      </c>
      <c r="E12" s="108"/>
      <c r="F12" s="108"/>
      <c r="G12" s="108"/>
      <c r="H12" s="108"/>
      <c r="I12" s="108"/>
      <c r="J12" s="109"/>
      <c r="K12" s="108"/>
    </row>
    <row r="13" spans="1:16">
      <c r="A13" s="12" t="s">
        <v>89</v>
      </c>
      <c r="B13" s="66">
        <v>2</v>
      </c>
      <c r="C13" s="66">
        <v>4</v>
      </c>
      <c r="D13" s="66">
        <v>13</v>
      </c>
      <c r="E13" s="108"/>
      <c r="F13" s="108"/>
      <c r="G13" s="108"/>
      <c r="H13" s="108"/>
      <c r="I13" s="108"/>
      <c r="J13" s="109"/>
      <c r="K13" s="108"/>
    </row>
    <row r="14" spans="1:16">
      <c r="A14" s="12" t="s">
        <v>90</v>
      </c>
      <c r="B14" s="66">
        <v>9</v>
      </c>
      <c r="C14" s="66">
        <v>3</v>
      </c>
      <c r="D14" s="66">
        <v>17</v>
      </c>
      <c r="E14" s="108"/>
      <c r="F14" s="108"/>
      <c r="G14" s="108"/>
      <c r="H14" s="108"/>
      <c r="I14" s="108"/>
      <c r="J14" s="109"/>
      <c r="K14" s="108"/>
    </row>
    <row r="15" spans="1:16">
      <c r="A15" s="12" t="s">
        <v>91</v>
      </c>
      <c r="B15" s="66">
        <v>13</v>
      </c>
      <c r="C15" s="66">
        <v>1</v>
      </c>
      <c r="D15" s="66">
        <v>5</v>
      </c>
      <c r="E15" s="108"/>
      <c r="F15" s="108"/>
      <c r="G15" s="108"/>
      <c r="H15" s="108"/>
      <c r="I15" s="108"/>
      <c r="J15" s="109"/>
      <c r="K15" s="108"/>
    </row>
    <row r="16" spans="1:16">
      <c r="A16" s="12" t="s">
        <v>92</v>
      </c>
      <c r="B16" s="66">
        <v>5</v>
      </c>
      <c r="C16" s="66">
        <v>14</v>
      </c>
      <c r="D16" s="66">
        <v>11</v>
      </c>
      <c r="E16" s="108"/>
      <c r="F16" s="108"/>
      <c r="G16" s="108"/>
      <c r="H16" s="108"/>
      <c r="I16" s="108"/>
      <c r="J16" s="109"/>
      <c r="K16" s="108"/>
    </row>
    <row r="17" spans="1:11">
      <c r="A17" s="12" t="s">
        <v>93</v>
      </c>
      <c r="B17" s="66">
        <v>3</v>
      </c>
      <c r="C17" s="66">
        <v>12</v>
      </c>
      <c r="D17" s="66">
        <v>16</v>
      </c>
      <c r="E17" s="108"/>
      <c r="F17" s="108"/>
      <c r="G17" s="108"/>
      <c r="H17" s="108"/>
      <c r="I17" s="108"/>
      <c r="J17" s="109"/>
      <c r="K17" s="108"/>
    </row>
    <row r="18" spans="1:11">
      <c r="A18" s="12" t="s">
        <v>94</v>
      </c>
      <c r="B18" s="66">
        <v>4</v>
      </c>
      <c r="C18" s="66">
        <v>16</v>
      </c>
      <c r="D18" s="66">
        <v>3</v>
      </c>
      <c r="E18" s="108"/>
      <c r="F18" s="108"/>
      <c r="G18" s="108"/>
      <c r="H18" s="108"/>
      <c r="I18" s="108"/>
      <c r="J18" s="109"/>
      <c r="K18" s="108"/>
    </row>
    <row r="19" spans="1:11">
      <c r="A19" s="12" t="s">
        <v>95</v>
      </c>
      <c r="B19" s="66">
        <v>1</v>
      </c>
      <c r="C19" s="66">
        <v>11</v>
      </c>
      <c r="D19" s="66">
        <v>1</v>
      </c>
      <c r="E19" s="108"/>
      <c r="F19" s="108"/>
      <c r="G19" s="108"/>
      <c r="H19" s="108"/>
      <c r="I19" s="108"/>
      <c r="J19" s="109"/>
      <c r="K19" s="108"/>
    </row>
    <row r="20" spans="1:11">
      <c r="A20" s="12" t="s">
        <v>96</v>
      </c>
      <c r="B20" s="66">
        <v>16</v>
      </c>
      <c r="C20" s="66">
        <v>8</v>
      </c>
      <c r="D20" s="66">
        <v>8</v>
      </c>
      <c r="E20" s="108"/>
      <c r="F20" s="108"/>
      <c r="G20" s="108"/>
      <c r="H20" s="108"/>
      <c r="I20" s="108"/>
      <c r="J20" s="113"/>
      <c r="K20" s="108"/>
    </row>
    <row r="21" spans="1:11">
      <c r="A21" s="114" t="s">
        <v>248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</row>
    <row r="22" spans="1:11" ht="33" customHeight="1"/>
  </sheetData>
  <mergeCells count="3">
    <mergeCell ref="A1:D1"/>
    <mergeCell ref="A2:A3"/>
    <mergeCell ref="B2:D2"/>
  </mergeCells>
  <printOptions horizontalCentered="1"/>
  <pageMargins left="0.74791666666666701" right="0.74791666666666701" top="0.98402777777777795" bottom="0.98402777777777795" header="0.51180555555555496" footer="0.51180555555555496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4472C4"/>
  </sheetPr>
  <dimension ref="A1:AMI40"/>
  <sheetViews>
    <sheetView zoomScaleNormal="100" workbookViewId="0">
      <selection activeCell="O12" sqref="O12"/>
    </sheetView>
  </sheetViews>
  <sheetFormatPr baseColWidth="10" defaultColWidth="8.85546875" defaultRowHeight="15"/>
  <cols>
    <col min="1" max="1019" width="8.85546875" style="115"/>
    <col min="1020" max="1023" width="8.85546875" style="2"/>
  </cols>
  <sheetData>
    <row r="1" spans="1:9" ht="24" customHeight="1">
      <c r="A1" s="181" t="s">
        <v>249</v>
      </c>
      <c r="B1" s="181"/>
      <c r="C1" s="181"/>
      <c r="D1" s="181"/>
      <c r="E1" s="181"/>
      <c r="F1" s="181"/>
      <c r="G1" s="181"/>
      <c r="H1" s="2"/>
      <c r="I1" s="2"/>
    </row>
    <row r="2" spans="1:9">
      <c r="A2" s="116"/>
      <c r="B2" s="117"/>
      <c r="C2" s="117"/>
      <c r="D2" s="117"/>
      <c r="E2" s="117"/>
      <c r="F2" s="117"/>
      <c r="G2" s="117"/>
      <c r="H2" s="117"/>
      <c r="I2" s="117"/>
    </row>
    <row r="6" spans="1:9">
      <c r="C6" s="154"/>
    </row>
    <row r="18" ht="12.75" customHeight="1"/>
    <row r="20" ht="12.75" customHeight="1"/>
    <row r="22" ht="12.75" customHeight="1"/>
    <row r="39" spans="1:6" ht="12.75" customHeight="1">
      <c r="A39" s="182" t="s">
        <v>63</v>
      </c>
      <c r="B39" s="182"/>
      <c r="C39" s="182"/>
      <c r="D39" s="182"/>
      <c r="E39" s="182"/>
      <c r="F39" s="182"/>
    </row>
    <row r="40" spans="1:6">
      <c r="A40" s="182"/>
      <c r="B40" s="182"/>
      <c r="C40" s="182"/>
      <c r="D40" s="182"/>
      <c r="E40" s="182"/>
      <c r="F40" s="182"/>
    </row>
  </sheetData>
  <mergeCells count="2">
    <mergeCell ref="A1:G1"/>
    <mergeCell ref="A39:F40"/>
  </mergeCells>
  <printOptions horizontalCentered="1"/>
  <pageMargins left="0" right="0.196527777777778" top="0.196527777777778" bottom="0.196527777777778" header="0.51180555555555496" footer="0.51180555555555496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4472C4"/>
  </sheetPr>
  <dimension ref="A1:AMJ42"/>
  <sheetViews>
    <sheetView zoomScaleNormal="100" workbookViewId="0">
      <selection activeCell="A9" sqref="A9"/>
    </sheetView>
  </sheetViews>
  <sheetFormatPr baseColWidth="10" defaultColWidth="8.85546875" defaultRowHeight="15"/>
  <cols>
    <col min="1" max="1" width="16" style="16" customWidth="1"/>
    <col min="2" max="1024" width="8.85546875" style="16"/>
  </cols>
  <sheetData>
    <row r="1" spans="1:9">
      <c r="A1" s="16" t="s">
        <v>250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16" t="s">
        <v>251</v>
      </c>
      <c r="C3" s="16" t="s">
        <v>252</v>
      </c>
      <c r="D3" s="16" t="s">
        <v>253</v>
      </c>
      <c r="E3" s="16" t="s">
        <v>254</v>
      </c>
      <c r="F3" s="2"/>
      <c r="G3" s="2"/>
      <c r="H3" s="2"/>
      <c r="I3" s="2"/>
    </row>
    <row r="4" spans="1:9">
      <c r="A4" s="16" t="s">
        <v>255</v>
      </c>
      <c r="B4" s="37">
        <v>100</v>
      </c>
      <c r="C4" s="37">
        <v>114.912280701754</v>
      </c>
      <c r="D4" s="37">
        <v>118.71345029239799</v>
      </c>
      <c r="E4" s="37">
        <v>112.930474333983</v>
      </c>
      <c r="F4" s="2"/>
      <c r="G4" s="2"/>
      <c r="H4" s="2"/>
      <c r="I4" s="2"/>
    </row>
    <row r="5" spans="1:9">
      <c r="A5" s="16" t="s">
        <v>256</v>
      </c>
      <c r="B5" s="37">
        <v>100</v>
      </c>
      <c r="C5" s="37">
        <v>113.579136690647</v>
      </c>
      <c r="D5" s="37">
        <v>134.26258992805799</v>
      </c>
      <c r="E5" s="37">
        <v>109.892086330935</v>
      </c>
      <c r="F5" s="2"/>
      <c r="G5" s="118"/>
      <c r="H5" s="118"/>
      <c r="I5" s="118"/>
    </row>
    <row r="6" spans="1:9">
      <c r="A6" s="16" t="s">
        <v>257</v>
      </c>
      <c r="B6" s="37">
        <v>100</v>
      </c>
      <c r="C6" s="37">
        <v>106.466361854997</v>
      </c>
      <c r="D6" s="37">
        <v>116.16590463749201</v>
      </c>
      <c r="E6" s="37">
        <v>109.40561724363199</v>
      </c>
      <c r="F6" s="2"/>
      <c r="G6" s="118"/>
      <c r="H6" s="118"/>
      <c r="I6" s="118"/>
    </row>
    <row r="7" spans="1:9">
      <c r="A7" s="16" t="s">
        <v>258</v>
      </c>
      <c r="B7" s="37">
        <v>100</v>
      </c>
      <c r="C7" s="37">
        <v>90.102040816326493</v>
      </c>
      <c r="D7" s="37">
        <v>116.020408163265</v>
      </c>
      <c r="E7" s="37">
        <v>88.877551020408205</v>
      </c>
      <c r="F7" s="2"/>
      <c r="G7" s="2"/>
      <c r="H7" s="2"/>
      <c r="I7" s="2"/>
    </row>
    <row r="8" spans="1:9">
      <c r="A8" s="119" t="s">
        <v>259</v>
      </c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107"/>
      <c r="B13" s="120"/>
      <c r="C13" s="121"/>
      <c r="D13" s="121"/>
      <c r="E13" s="121"/>
      <c r="F13" s="121"/>
      <c r="G13" s="121"/>
      <c r="H13" s="121"/>
      <c r="I13" s="121"/>
    </row>
    <row r="14" spans="1:9">
      <c r="A14" s="107"/>
      <c r="B14" s="122"/>
      <c r="C14" s="122"/>
      <c r="D14" s="122"/>
      <c r="E14" s="122"/>
      <c r="F14" s="122"/>
      <c r="G14" s="122"/>
      <c r="H14" s="122"/>
      <c r="I14" s="122"/>
    </row>
    <row r="15" spans="1:9">
      <c r="A15" s="122"/>
      <c r="B15" s="123"/>
      <c r="C15" s="123"/>
      <c r="D15" s="123"/>
      <c r="E15" s="123"/>
      <c r="F15" s="123"/>
      <c r="G15" s="123"/>
      <c r="H15" s="123"/>
      <c r="I15" s="123"/>
    </row>
    <row r="16" spans="1:9">
      <c r="A16" s="122"/>
      <c r="B16" s="123"/>
      <c r="C16" s="123"/>
      <c r="D16" s="123"/>
      <c r="E16" s="123"/>
      <c r="F16" s="123"/>
      <c r="G16" s="123"/>
      <c r="H16" s="123"/>
      <c r="I16" s="123"/>
    </row>
    <row r="17" spans="1:9">
      <c r="A17" s="122"/>
      <c r="B17" s="123"/>
      <c r="C17" s="123"/>
      <c r="D17" s="123"/>
      <c r="E17" s="123"/>
      <c r="F17" s="123"/>
      <c r="G17" s="123"/>
      <c r="H17" s="123"/>
      <c r="I17" s="123"/>
    </row>
    <row r="18" spans="1:9" ht="22.5" customHeight="1">
      <c r="A18" s="124"/>
      <c r="B18" s="123"/>
      <c r="C18" s="123"/>
      <c r="D18" s="123"/>
      <c r="E18" s="123"/>
      <c r="F18" s="123"/>
      <c r="G18" s="123"/>
      <c r="H18" s="123"/>
      <c r="I18" s="123"/>
    </row>
    <row r="19" spans="1:9">
      <c r="A19" s="122"/>
      <c r="B19" s="123"/>
      <c r="C19" s="123"/>
      <c r="D19" s="123"/>
      <c r="E19" s="123"/>
      <c r="F19" s="123"/>
      <c r="G19" s="123"/>
      <c r="H19" s="123"/>
      <c r="I19" s="123"/>
    </row>
    <row r="20" spans="1:9">
      <c r="A20" s="125"/>
      <c r="B20" s="126"/>
      <c r="C20" s="126"/>
      <c r="D20" s="126"/>
      <c r="E20" s="126"/>
      <c r="F20" s="107"/>
      <c r="G20" s="126"/>
      <c r="H20" s="126"/>
      <c r="I20" s="126"/>
    </row>
    <row r="21" spans="1:9">
      <c r="A21" s="125"/>
      <c r="B21" s="126"/>
      <c r="C21" s="126"/>
      <c r="D21" s="126"/>
      <c r="E21" s="126"/>
      <c r="F21" s="107"/>
      <c r="G21" s="126"/>
      <c r="H21" s="126"/>
      <c r="I21" s="126"/>
    </row>
    <row r="22" spans="1:9">
      <c r="A22" s="107"/>
      <c r="B22" s="107"/>
      <c r="C22" s="107"/>
      <c r="D22" s="107"/>
      <c r="E22" s="107"/>
      <c r="F22" s="107"/>
      <c r="G22" s="107"/>
      <c r="H22" s="107"/>
      <c r="I22" s="107"/>
    </row>
    <row r="23" spans="1:9">
      <c r="A23" s="107"/>
      <c r="B23" s="107"/>
      <c r="C23" s="107"/>
      <c r="D23" s="107"/>
      <c r="E23" s="107"/>
      <c r="F23" s="107"/>
      <c r="G23" s="107"/>
      <c r="H23" s="107"/>
      <c r="I23" s="107"/>
    </row>
    <row r="24" spans="1:9">
      <c r="A24" s="105"/>
      <c r="B24" s="127"/>
      <c r="C24" s="127"/>
      <c r="D24" s="127"/>
      <c r="E24" s="127"/>
      <c r="F24" s="127"/>
      <c r="G24" s="127"/>
      <c r="H24" s="127"/>
      <c r="I24" s="127"/>
    </row>
    <row r="25" spans="1:9">
      <c r="A25" s="105"/>
      <c r="B25" s="128"/>
      <c r="C25" s="128"/>
      <c r="D25" s="128"/>
      <c r="E25" s="128"/>
      <c r="F25" s="128"/>
      <c r="G25" s="128"/>
      <c r="H25" s="128"/>
      <c r="I25" s="128"/>
    </row>
    <row r="26" spans="1:9">
      <c r="A26" s="127"/>
      <c r="B26" s="127"/>
      <c r="C26" s="127"/>
      <c r="D26" s="127"/>
      <c r="E26" s="127"/>
      <c r="F26" s="127"/>
      <c r="G26" s="127"/>
      <c r="H26" s="127"/>
      <c r="I26" s="127"/>
    </row>
    <row r="27" spans="1:9">
      <c r="A27" s="127"/>
      <c r="B27" s="127"/>
      <c r="C27" s="127"/>
      <c r="D27" s="127"/>
      <c r="E27" s="127"/>
      <c r="F27" s="127"/>
      <c r="G27" s="127"/>
      <c r="H27" s="127"/>
      <c r="I27" s="127"/>
    </row>
    <row r="28" spans="1:9">
      <c r="A28" s="128"/>
      <c r="B28" s="129" t="s">
        <v>260</v>
      </c>
      <c r="C28" s="130"/>
      <c r="D28" s="130"/>
      <c r="E28" s="130"/>
      <c r="F28" s="130"/>
      <c r="G28" s="130"/>
      <c r="H28" s="130"/>
      <c r="I28" s="130"/>
    </row>
    <row r="32" spans="1:9" s="135" customFormat="1" ht="12.75" hidden="1">
      <c r="A32" s="131" t="s">
        <v>261</v>
      </c>
      <c r="B32" s="132" t="s">
        <v>262</v>
      </c>
      <c r="C32" s="133"/>
      <c r="D32" s="133"/>
      <c r="E32" s="133"/>
      <c r="F32" s="133"/>
      <c r="G32" s="133"/>
      <c r="H32" s="133"/>
      <c r="I32" s="134"/>
    </row>
    <row r="33" spans="1:9" s="135" customFormat="1" ht="12.75" hidden="1">
      <c r="A33" s="131" t="s">
        <v>261</v>
      </c>
      <c r="B33" s="136" t="s">
        <v>263</v>
      </c>
      <c r="C33" s="136" t="s">
        <v>264</v>
      </c>
      <c r="D33" s="136" t="s">
        <v>265</v>
      </c>
      <c r="E33" s="136" t="s">
        <v>266</v>
      </c>
    </row>
    <row r="34" spans="1:9" s="135" customFormat="1" ht="12.75" hidden="1">
      <c r="A34" s="132" t="s">
        <v>267</v>
      </c>
      <c r="B34" s="133"/>
      <c r="C34" s="133"/>
      <c r="D34" s="133"/>
      <c r="E34" s="133"/>
    </row>
    <row r="35" spans="1:9" s="135" customFormat="1" ht="12.75" hidden="1">
      <c r="A35" s="137" t="s">
        <v>268</v>
      </c>
      <c r="B35" s="138"/>
      <c r="C35" s="138"/>
      <c r="D35" s="138"/>
      <c r="E35" s="138"/>
    </row>
    <row r="36" spans="1:9" s="135" customFormat="1" ht="12.75" hidden="1">
      <c r="A36" s="136" t="s">
        <v>269</v>
      </c>
      <c r="B36" s="139">
        <v>419</v>
      </c>
      <c r="C36" s="139">
        <v>480</v>
      </c>
      <c r="D36" s="139">
        <v>514.70000000000005</v>
      </c>
      <c r="E36" s="139">
        <v>469.7</v>
      </c>
    </row>
    <row r="37" spans="1:9" s="135" customFormat="1" ht="12.75" hidden="1">
      <c r="A37" s="136" t="s">
        <v>270</v>
      </c>
      <c r="B37" s="139">
        <v>307.8</v>
      </c>
      <c r="C37" s="139">
        <v>353.7</v>
      </c>
      <c r="D37" s="139">
        <v>365.4</v>
      </c>
      <c r="E37" s="139">
        <v>347.6</v>
      </c>
      <c r="G37" s="135">
        <f>C37*100/$B37</f>
        <v>114.91228070175438</v>
      </c>
      <c r="H37" s="135">
        <f>D37*100/$B$37</f>
        <v>118.71345029239765</v>
      </c>
      <c r="I37" s="135">
        <f>E37*100/$B$37</f>
        <v>112.9304743339831</v>
      </c>
    </row>
    <row r="38" spans="1:9" s="135" customFormat="1" ht="12.75" hidden="1">
      <c r="A38" s="136" t="s">
        <v>271</v>
      </c>
      <c r="B38" s="139">
        <v>111.2</v>
      </c>
      <c r="C38" s="139">
        <v>126.3</v>
      </c>
      <c r="D38" s="139">
        <v>149.30000000000001</v>
      </c>
      <c r="E38" s="139">
        <v>122.2</v>
      </c>
      <c r="G38" s="135">
        <f>C38*100/$B38</f>
        <v>113.57913669064747</v>
      </c>
      <c r="H38" s="135">
        <f>D38*100/$B$38</f>
        <v>134.26258992805757</v>
      </c>
      <c r="I38" s="135">
        <f>E38*100/$B$38</f>
        <v>109.89208633093524</v>
      </c>
    </row>
    <row r="39" spans="1:9" s="135" customFormat="1" ht="12.75" hidden="1">
      <c r="B39" s="136" t="s">
        <v>272</v>
      </c>
      <c r="C39" s="136" t="s">
        <v>273</v>
      </c>
      <c r="D39" s="136" t="s">
        <v>274</v>
      </c>
      <c r="E39" s="136" t="s">
        <v>275</v>
      </c>
    </row>
    <row r="40" spans="1:9" hidden="1">
      <c r="A40" s="136" t="s">
        <v>269</v>
      </c>
      <c r="B40" s="139">
        <v>404.2</v>
      </c>
      <c r="C40" s="139">
        <v>414.3</v>
      </c>
      <c r="D40" s="139">
        <v>469.5</v>
      </c>
      <c r="E40" s="139">
        <v>422</v>
      </c>
      <c r="G40" s="135"/>
    </row>
    <row r="41" spans="1:9" hidden="1">
      <c r="A41" s="136" t="s">
        <v>270</v>
      </c>
      <c r="B41" s="139">
        <v>306.2</v>
      </c>
      <c r="C41" s="139">
        <v>326</v>
      </c>
      <c r="D41" s="139">
        <v>355.7</v>
      </c>
      <c r="E41" s="139">
        <v>335</v>
      </c>
      <c r="G41" s="135">
        <f t="shared" ref="G41:I42" si="0">C41*100/$B41</f>
        <v>106.46636185499673</v>
      </c>
      <c r="H41" s="135">
        <f t="shared" si="0"/>
        <v>116.16590463749183</v>
      </c>
      <c r="I41" s="135">
        <f t="shared" si="0"/>
        <v>109.40561724363161</v>
      </c>
    </row>
    <row r="42" spans="1:9" hidden="1">
      <c r="A42" s="136" t="s">
        <v>271</v>
      </c>
      <c r="B42" s="139">
        <v>98</v>
      </c>
      <c r="C42" s="139">
        <v>88.3</v>
      </c>
      <c r="D42" s="139">
        <v>113.7</v>
      </c>
      <c r="E42" s="139">
        <v>87.1</v>
      </c>
      <c r="G42" s="135">
        <f t="shared" si="0"/>
        <v>90.102040816326536</v>
      </c>
      <c r="H42" s="135">
        <f t="shared" si="0"/>
        <v>116.0204081632653</v>
      </c>
      <c r="I42" s="135">
        <f t="shared" si="0"/>
        <v>88.877551020408163</v>
      </c>
    </row>
  </sheetData>
  <printOptions horizontalCentered="1"/>
  <pageMargins left="0.25" right="0.25" top="0.75" bottom="0.75" header="0.51180555555555496" footer="0.51180555555555496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4472C4"/>
  </sheetPr>
  <dimension ref="A1:AMJ37"/>
  <sheetViews>
    <sheetView zoomScaleNormal="100" workbookViewId="0">
      <selection activeCell="B31" sqref="B31"/>
    </sheetView>
  </sheetViews>
  <sheetFormatPr baseColWidth="10" defaultColWidth="8.85546875" defaultRowHeight="15"/>
  <cols>
    <col min="1" max="1014" width="8.85546875" style="16"/>
    <col min="1015" max="1024" width="8.85546875" style="2"/>
  </cols>
  <sheetData>
    <row r="1" spans="1:20">
      <c r="A1" s="16" t="s">
        <v>276</v>
      </c>
      <c r="B1" s="2"/>
      <c r="C1" s="2"/>
      <c r="D1" s="2"/>
      <c r="E1" s="2"/>
      <c r="F1" s="2"/>
      <c r="I1" s="2"/>
      <c r="J1" s="2"/>
      <c r="K1" s="2"/>
    </row>
    <row r="2" spans="1:20">
      <c r="A2" s="2"/>
      <c r="B2" s="2"/>
      <c r="C2" s="2"/>
      <c r="D2" s="2"/>
      <c r="E2" s="2"/>
      <c r="F2" s="2"/>
      <c r="I2" s="2"/>
      <c r="J2" s="2"/>
      <c r="K2" s="2"/>
    </row>
    <row r="3" spans="1:20">
      <c r="A3" s="3"/>
      <c r="B3" s="16" t="s">
        <v>277</v>
      </c>
      <c r="C3" s="16" t="s">
        <v>278</v>
      </c>
      <c r="D3" s="16" t="s">
        <v>279</v>
      </c>
      <c r="E3" s="16" t="s">
        <v>280</v>
      </c>
      <c r="F3" s="2"/>
      <c r="I3" s="2"/>
      <c r="J3" s="2"/>
      <c r="K3" s="2"/>
    </row>
    <row r="4" spans="1:20" ht="12.75" customHeight="1">
      <c r="A4" s="3" t="s">
        <v>281</v>
      </c>
      <c r="B4" s="140">
        <v>0.74709713962050395</v>
      </c>
      <c r="C4" s="140">
        <v>0.47069054367431101</v>
      </c>
      <c r="D4" s="140">
        <v>0.69941394735929496</v>
      </c>
      <c r="E4" s="140">
        <v>0.57659980897803198</v>
      </c>
      <c r="F4" s="2"/>
      <c r="I4" s="2"/>
      <c r="J4" s="2"/>
      <c r="K4" s="2"/>
    </row>
    <row r="5" spans="1:20">
      <c r="A5" s="3" t="s">
        <v>282</v>
      </c>
      <c r="B5" s="140">
        <v>0.26054415077725801</v>
      </c>
      <c r="C5" s="140">
        <v>0.25211135998855499</v>
      </c>
      <c r="D5" s="140">
        <v>0.231891747383141</v>
      </c>
      <c r="E5" s="140">
        <v>0.204735657461315</v>
      </c>
      <c r="F5" s="2"/>
      <c r="I5" s="2"/>
      <c r="J5" s="2"/>
      <c r="K5" s="2"/>
    </row>
    <row r="6" spans="1:20" ht="12.75" customHeight="1">
      <c r="A6" s="3" t="s">
        <v>283</v>
      </c>
      <c r="B6" s="140">
        <v>0.163781136731704</v>
      </c>
      <c r="C6" s="140">
        <v>0.13845247085259599</v>
      </c>
      <c r="D6" s="140">
        <v>0.22235678522660801</v>
      </c>
      <c r="E6" s="140">
        <v>0.20827730983093201</v>
      </c>
      <c r="F6" s="2"/>
      <c r="I6" s="2"/>
      <c r="J6" s="2"/>
      <c r="K6" s="2"/>
    </row>
    <row r="7" spans="1:20">
      <c r="A7" s="3" t="s">
        <v>284</v>
      </c>
      <c r="B7" s="140">
        <v>0.14507228531034799</v>
      </c>
      <c r="C7" s="140">
        <v>0.14424637768292001</v>
      </c>
      <c r="D7" s="140">
        <v>0.13171006862837301</v>
      </c>
      <c r="E7" s="140">
        <v>0.10172161121992</v>
      </c>
      <c r="F7" s="2"/>
      <c r="I7" s="2"/>
      <c r="J7" s="2"/>
      <c r="K7" s="2"/>
      <c r="L7" s="107"/>
      <c r="M7" s="107"/>
      <c r="N7" s="107"/>
      <c r="O7" s="107"/>
      <c r="P7" s="107"/>
      <c r="Q7" s="107"/>
      <c r="R7" s="107"/>
      <c r="S7" s="107"/>
      <c r="T7" s="107"/>
    </row>
    <row r="8" spans="1:20" ht="12.75" customHeight="1">
      <c r="A8" s="119" t="s">
        <v>63</v>
      </c>
      <c r="B8" s="2"/>
      <c r="F8" s="2"/>
      <c r="I8" s="2"/>
      <c r="J8" s="2"/>
      <c r="K8" s="2"/>
      <c r="L8" s="107"/>
      <c r="M8" s="141"/>
      <c r="N8" s="142"/>
      <c r="O8" s="142"/>
      <c r="P8" s="142"/>
      <c r="Q8" s="142"/>
      <c r="R8" s="107"/>
      <c r="S8" s="107"/>
      <c r="T8" s="107"/>
    </row>
    <row r="9" spans="1:20">
      <c r="A9" s="2"/>
      <c r="B9" s="2"/>
      <c r="F9" s="2"/>
      <c r="I9" s="2"/>
      <c r="J9" s="2"/>
      <c r="K9" s="2"/>
      <c r="L9" s="107"/>
      <c r="M9" s="143"/>
      <c r="N9" s="142"/>
      <c r="O9" s="142"/>
      <c r="P9" s="142"/>
      <c r="Q9" s="142"/>
      <c r="R9" s="107"/>
      <c r="S9" s="107"/>
      <c r="T9" s="107"/>
    </row>
    <row r="10" spans="1:20" ht="12.75" customHeight="1">
      <c r="A10" s="2"/>
      <c r="B10" s="2"/>
      <c r="F10" s="2"/>
      <c r="I10" s="2"/>
      <c r="J10" s="2"/>
      <c r="K10" s="2"/>
      <c r="L10" s="107"/>
      <c r="M10" s="144"/>
      <c r="N10" s="142"/>
      <c r="O10" s="143"/>
      <c r="P10" s="142"/>
      <c r="Q10" s="143"/>
      <c r="R10" s="107"/>
      <c r="S10" s="107"/>
      <c r="T10" s="107"/>
    </row>
    <row r="11" spans="1:20">
      <c r="A11" s="2"/>
      <c r="B11" s="2"/>
      <c r="F11" s="2"/>
      <c r="I11" s="2"/>
      <c r="J11" s="2"/>
      <c r="K11" s="2"/>
      <c r="L11" s="107"/>
      <c r="M11" s="142"/>
      <c r="N11" s="142"/>
      <c r="O11" s="145"/>
      <c r="P11" s="145"/>
      <c r="Q11" s="142"/>
      <c r="R11" s="107"/>
      <c r="S11" s="107"/>
      <c r="T11" s="107"/>
    </row>
    <row r="12" spans="1:20">
      <c r="A12" s="2"/>
      <c r="B12" s="2"/>
      <c r="F12" s="2"/>
      <c r="I12" s="2"/>
      <c r="J12" s="2"/>
      <c r="K12" s="2"/>
      <c r="L12" s="107"/>
      <c r="M12" s="146"/>
      <c r="N12" s="147"/>
      <c r="O12" s="148"/>
      <c r="P12" s="148"/>
      <c r="Q12" s="148"/>
      <c r="R12" s="107"/>
      <c r="S12" s="107"/>
      <c r="T12" s="107"/>
    </row>
    <row r="13" spans="1:20">
      <c r="A13" s="2"/>
      <c r="B13" s="2"/>
      <c r="F13" s="2"/>
      <c r="I13" s="2"/>
      <c r="J13" s="2"/>
      <c r="K13" s="2"/>
      <c r="L13" s="107"/>
      <c r="M13" s="142"/>
      <c r="N13" s="147"/>
      <c r="O13" s="148"/>
      <c r="P13" s="148"/>
      <c r="Q13" s="148"/>
      <c r="R13" s="107"/>
      <c r="S13" s="107"/>
      <c r="T13" s="107"/>
    </row>
    <row r="14" spans="1:20">
      <c r="A14" s="2"/>
      <c r="B14" s="2"/>
      <c r="F14" s="2"/>
      <c r="I14" s="2"/>
      <c r="J14" s="2"/>
      <c r="K14" s="2"/>
      <c r="L14" s="107"/>
      <c r="M14" s="142"/>
      <c r="N14" s="147"/>
      <c r="O14" s="148"/>
      <c r="P14" s="148"/>
      <c r="Q14" s="148"/>
      <c r="R14" s="107"/>
      <c r="S14" s="107"/>
      <c r="T14" s="107"/>
    </row>
    <row r="15" spans="1:20">
      <c r="A15" s="2"/>
      <c r="B15" s="2"/>
      <c r="F15" s="2"/>
      <c r="I15" s="2"/>
      <c r="J15" s="2"/>
      <c r="K15" s="2"/>
      <c r="L15" s="107"/>
      <c r="M15" s="142"/>
      <c r="N15" s="147"/>
      <c r="O15" s="148"/>
      <c r="P15" s="148"/>
      <c r="Q15" s="148"/>
      <c r="R15" s="107"/>
      <c r="S15" s="107"/>
      <c r="T15" s="107"/>
    </row>
    <row r="16" spans="1:20">
      <c r="A16" s="2"/>
      <c r="B16" s="2"/>
      <c r="F16" s="2"/>
      <c r="I16" s="2"/>
      <c r="J16" s="2"/>
      <c r="K16" s="2"/>
      <c r="L16" s="107"/>
      <c r="M16" s="142"/>
      <c r="N16" s="147"/>
      <c r="O16" s="148"/>
      <c r="P16" s="148"/>
      <c r="Q16" s="148"/>
      <c r="R16" s="107"/>
      <c r="S16" s="107"/>
      <c r="T16" s="107"/>
    </row>
    <row r="17" spans="1:20">
      <c r="A17" s="2"/>
      <c r="B17" s="2"/>
      <c r="F17" s="2"/>
      <c r="I17" s="2"/>
      <c r="J17" s="2"/>
      <c r="K17" s="2"/>
      <c r="L17" s="107"/>
      <c r="M17" s="142"/>
      <c r="N17" s="147"/>
      <c r="O17" s="148"/>
      <c r="P17" s="148"/>
      <c r="Q17" s="148"/>
      <c r="R17" s="107"/>
      <c r="S17" s="107"/>
      <c r="T17" s="107"/>
    </row>
    <row r="18" spans="1:20">
      <c r="A18" s="2"/>
      <c r="B18" s="2"/>
      <c r="F18" s="2"/>
      <c r="I18" s="2"/>
      <c r="J18" s="2"/>
      <c r="K18" s="2"/>
      <c r="L18" s="107"/>
      <c r="M18" s="142"/>
      <c r="N18" s="147"/>
      <c r="O18" s="148"/>
      <c r="P18" s="148"/>
      <c r="Q18" s="148"/>
      <c r="R18" s="107"/>
      <c r="S18" s="107"/>
      <c r="T18" s="107"/>
    </row>
    <row r="19" spans="1:20">
      <c r="A19" s="2"/>
      <c r="B19" s="2"/>
      <c r="F19" s="2"/>
      <c r="I19" s="2"/>
      <c r="J19" s="2"/>
      <c r="K19" s="2"/>
      <c r="L19" s="107"/>
      <c r="M19" s="142"/>
      <c r="N19" s="147"/>
      <c r="O19" s="148"/>
      <c r="P19" s="148"/>
      <c r="Q19" s="148"/>
      <c r="R19" s="107"/>
      <c r="S19" s="107"/>
      <c r="T19" s="107"/>
    </row>
    <row r="20" spans="1:20">
      <c r="A20" s="2"/>
      <c r="B20" s="2"/>
      <c r="F20" s="2"/>
      <c r="I20" s="2"/>
      <c r="J20" s="2"/>
      <c r="K20" s="2"/>
      <c r="L20" s="107"/>
      <c r="M20" s="142"/>
      <c r="N20" s="147"/>
      <c r="O20" s="148"/>
      <c r="P20" s="148"/>
      <c r="Q20" s="148"/>
      <c r="R20" s="107"/>
      <c r="S20" s="107"/>
      <c r="T20" s="107"/>
    </row>
    <row r="21" spans="1:20">
      <c r="A21" s="2"/>
      <c r="B21" s="2"/>
      <c r="F21" s="2"/>
      <c r="I21" s="2"/>
      <c r="J21" s="2"/>
      <c r="K21" s="2"/>
      <c r="L21" s="107"/>
      <c r="M21" s="142"/>
      <c r="N21" s="147"/>
      <c r="O21" s="148"/>
      <c r="P21" s="148"/>
      <c r="Q21" s="148"/>
      <c r="R21" s="107"/>
      <c r="S21" s="107"/>
      <c r="T21" s="107"/>
    </row>
    <row r="22" spans="1:20">
      <c r="A22" s="2"/>
      <c r="B22" s="2"/>
      <c r="F22" s="2"/>
      <c r="I22" s="2"/>
      <c r="J22" s="2"/>
      <c r="K22" s="2"/>
      <c r="L22" s="107"/>
      <c r="M22" s="142"/>
      <c r="N22" s="147"/>
      <c r="O22" s="148"/>
      <c r="P22" s="148"/>
      <c r="Q22" s="148"/>
      <c r="R22" s="107"/>
      <c r="S22" s="107"/>
      <c r="T22" s="107"/>
    </row>
    <row r="23" spans="1:20">
      <c r="A23" s="2"/>
      <c r="B23" s="2"/>
      <c r="F23" s="2"/>
      <c r="I23" s="2"/>
      <c r="J23" s="2"/>
      <c r="K23" s="2"/>
      <c r="L23" s="107"/>
      <c r="M23" s="146"/>
      <c r="N23" s="142"/>
      <c r="O23" s="148"/>
      <c r="P23" s="148"/>
      <c r="Q23" s="148"/>
      <c r="R23" s="107"/>
      <c r="S23" s="107"/>
      <c r="T23" s="107"/>
    </row>
    <row r="24" spans="1:20">
      <c r="A24" s="2"/>
      <c r="B24" s="2"/>
      <c r="F24" s="2"/>
      <c r="I24" s="2"/>
      <c r="J24" s="2"/>
      <c r="K24" s="2"/>
      <c r="L24" s="107"/>
      <c r="M24" s="107"/>
      <c r="N24" s="107"/>
      <c r="O24" s="107"/>
      <c r="P24" s="107"/>
      <c r="Q24" s="107"/>
      <c r="R24" s="107"/>
      <c r="S24" s="107"/>
      <c r="T24" s="107"/>
    </row>
    <row r="25" spans="1:20">
      <c r="A25" s="2"/>
      <c r="B25" s="2"/>
      <c r="F25" s="2"/>
      <c r="I25" s="2"/>
      <c r="J25" s="2"/>
      <c r="K25" s="2"/>
      <c r="L25" s="107"/>
      <c r="M25" s="107"/>
      <c r="N25" s="107"/>
      <c r="O25" s="107"/>
      <c r="P25" s="107"/>
      <c r="Q25" s="107"/>
      <c r="R25" s="107"/>
      <c r="S25" s="107"/>
      <c r="T25" s="107"/>
    </row>
    <row r="26" spans="1:20">
      <c r="A26" s="2"/>
      <c r="B26" s="2"/>
      <c r="F26" s="2"/>
      <c r="I26" s="2"/>
      <c r="J26" s="2"/>
      <c r="K26" s="2"/>
      <c r="L26" s="107"/>
      <c r="M26" s="107"/>
      <c r="N26" s="107"/>
      <c r="O26" s="149"/>
      <c r="P26" s="149"/>
      <c r="Q26" s="149"/>
      <c r="R26" s="107"/>
      <c r="S26" s="55"/>
      <c r="T26" s="107"/>
    </row>
    <row r="27" spans="1:20">
      <c r="A27" s="2"/>
      <c r="B27" s="2"/>
      <c r="F27" s="2"/>
      <c r="I27" s="2"/>
      <c r="J27" s="2"/>
      <c r="K27" s="2"/>
      <c r="L27" s="107"/>
      <c r="M27" s="107"/>
      <c r="N27" s="107"/>
      <c r="O27" s="149"/>
      <c r="P27" s="149"/>
      <c r="Q27" s="149"/>
      <c r="R27" s="107"/>
      <c r="S27" s="55"/>
      <c r="T27" s="107"/>
    </row>
    <row r="28" spans="1:20">
      <c r="A28" s="107"/>
      <c r="B28" s="2"/>
      <c r="F28" s="2"/>
      <c r="I28" s="150"/>
      <c r="J28" s="151"/>
      <c r="K28" s="152"/>
      <c r="L28" s="107"/>
      <c r="M28" s="107"/>
      <c r="N28" s="107"/>
      <c r="O28" s="149"/>
      <c r="P28" s="149"/>
      <c r="Q28" s="149"/>
      <c r="R28" s="107"/>
      <c r="S28" s="55"/>
      <c r="T28" s="107"/>
    </row>
    <row r="29" spans="1:20">
      <c r="B29" s="2"/>
      <c r="F29" s="2"/>
      <c r="I29" s="150"/>
      <c r="J29" s="151"/>
      <c r="K29" s="152"/>
      <c r="L29" s="107"/>
      <c r="M29" s="107"/>
      <c r="N29" s="107"/>
      <c r="O29" s="107"/>
      <c r="P29" s="107"/>
      <c r="Q29" s="107"/>
      <c r="R29" s="107"/>
      <c r="S29" s="107"/>
      <c r="T29" s="107"/>
    </row>
    <row r="30" spans="1:20">
      <c r="B30" s="26" t="s">
        <v>260</v>
      </c>
      <c r="F30" s="153"/>
      <c r="I30" s="150"/>
      <c r="J30" s="151"/>
      <c r="K30" s="152"/>
      <c r="L30" s="107"/>
      <c r="M30" s="107"/>
      <c r="N30" s="107"/>
      <c r="O30" s="107"/>
      <c r="P30" s="107"/>
      <c r="Q30" s="107"/>
      <c r="R30" s="107"/>
      <c r="S30" s="107"/>
      <c r="T30" s="107"/>
    </row>
    <row r="37" ht="13.5" customHeight="1"/>
  </sheetData>
  <printOptions horizontalCentered="1"/>
  <pageMargins left="0.78749999999999998" right="0.78749999999999998" top="0.98402777777777795" bottom="0.98402777777777795" header="0.51180555555555496" footer="0.51180555555555496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4472C4"/>
  </sheetPr>
  <dimension ref="A1:AMJ25"/>
  <sheetViews>
    <sheetView topLeftCell="A7" zoomScaleNormal="100" workbookViewId="0">
      <selection activeCell="M19" sqref="M19"/>
    </sheetView>
  </sheetViews>
  <sheetFormatPr baseColWidth="10" defaultColWidth="8.85546875" defaultRowHeight="15"/>
  <cols>
    <col min="1" max="1024" width="8.85546875" style="16"/>
  </cols>
  <sheetData>
    <row r="1" spans="1:3">
      <c r="A1" s="16" t="s">
        <v>285</v>
      </c>
      <c r="B1" s="2"/>
      <c r="C1" s="2"/>
    </row>
    <row r="2" spans="1:3">
      <c r="A2" s="2"/>
      <c r="B2" s="2"/>
      <c r="C2" s="2"/>
    </row>
    <row r="3" spans="1:3">
      <c r="A3" s="2"/>
      <c r="B3" s="16" t="s">
        <v>286</v>
      </c>
      <c r="C3" s="16" t="s">
        <v>287</v>
      </c>
    </row>
    <row r="4" spans="1:3">
      <c r="A4" s="16">
        <v>2005</v>
      </c>
      <c r="B4" s="8">
        <v>-2.5101974526715601E-2</v>
      </c>
      <c r="C4" s="8">
        <v>-0.18279569892473099</v>
      </c>
    </row>
    <row r="5" spans="1:3">
      <c r="A5" s="16">
        <v>2006</v>
      </c>
      <c r="B5" s="8">
        <v>-5.7538069631671199E-2</v>
      </c>
      <c r="C5" s="8">
        <v>-5.5401662049861501E-2</v>
      </c>
    </row>
    <row r="6" spans="1:3">
      <c r="A6" s="16">
        <v>2007</v>
      </c>
      <c r="B6" s="8">
        <v>3.0707600909581401E-2</v>
      </c>
      <c r="C6" s="8">
        <v>0.15395894428152501</v>
      </c>
    </row>
    <row r="7" spans="1:3">
      <c r="A7" s="16">
        <v>2008</v>
      </c>
      <c r="B7" s="8">
        <v>0.31865810736125599</v>
      </c>
      <c r="C7" s="8">
        <v>0.476493011435832</v>
      </c>
    </row>
    <row r="8" spans="1:3">
      <c r="A8" s="16">
        <v>2009</v>
      </c>
      <c r="B8" s="8">
        <v>0.51446712910801295</v>
      </c>
      <c r="C8" s="8">
        <v>0.81970740103270201</v>
      </c>
    </row>
    <row r="9" spans="1:3">
      <c r="A9" s="16">
        <v>2010</v>
      </c>
      <c r="B9" s="8">
        <v>0.114342375046217</v>
      </c>
      <c r="C9" s="8">
        <v>0.13974934972806799</v>
      </c>
    </row>
    <row r="10" spans="1:3">
      <c r="A10" s="16">
        <v>2011</v>
      </c>
      <c r="B10" s="8">
        <v>4.5968967930310597E-3</v>
      </c>
      <c r="C10" s="8">
        <v>7.9668049792531101E-2</v>
      </c>
    </row>
    <row r="11" spans="1:3">
      <c r="A11" s="16">
        <v>2012</v>
      </c>
      <c r="B11" s="8">
        <v>5.1410390369471801E-2</v>
      </c>
      <c r="C11" s="8">
        <v>9.3774019984627199E-2</v>
      </c>
    </row>
    <row r="12" spans="1:3">
      <c r="A12" s="16">
        <v>2013</v>
      </c>
      <c r="B12" s="8">
        <v>-6.0104348024745798E-2</v>
      </c>
      <c r="C12" s="8">
        <v>-4.2867182009838398E-2</v>
      </c>
    </row>
    <row r="13" spans="1:3">
      <c r="A13" s="16">
        <v>2014</v>
      </c>
      <c r="B13" s="8">
        <v>-8.3576569149528698E-2</v>
      </c>
      <c r="C13" s="8">
        <v>-0.11361967694566801</v>
      </c>
    </row>
    <row r="14" spans="1:3">
      <c r="A14" s="16">
        <v>2015</v>
      </c>
      <c r="B14" s="8">
        <v>-0.110098799814336</v>
      </c>
      <c r="C14" s="8">
        <v>-0.11679436736384299</v>
      </c>
    </row>
    <row r="15" spans="1:3">
      <c r="A15" s="16">
        <v>2016</v>
      </c>
      <c r="B15" s="8">
        <v>-0.13094297820763101</v>
      </c>
      <c r="C15" s="8">
        <v>-0.19695193434935501</v>
      </c>
    </row>
    <row r="16" spans="1:3">
      <c r="A16" s="16">
        <v>2017</v>
      </c>
      <c r="B16" s="8">
        <v>-0.117039823034141</v>
      </c>
      <c r="C16" s="8">
        <v>-0.108613138686131</v>
      </c>
    </row>
    <row r="17" spans="1:3">
      <c r="A17" s="16">
        <v>2018</v>
      </c>
      <c r="B17" s="8">
        <v>-5.5350828215149903E-2</v>
      </c>
      <c r="C17" s="8">
        <v>-4.45463478545692E-2</v>
      </c>
    </row>
    <row r="18" spans="1:3">
      <c r="A18" s="16">
        <v>2019</v>
      </c>
      <c r="B18" s="8">
        <v>-2.3985170312545999E-5</v>
      </c>
      <c r="C18" s="8">
        <v>4.2000000000000003E-2</v>
      </c>
    </row>
    <row r="19" spans="1:3">
      <c r="A19" s="16">
        <v>2020</v>
      </c>
      <c r="B19" s="8">
        <v>0.50170300544482005</v>
      </c>
      <c r="C19" s="8">
        <v>0.33815789473684199</v>
      </c>
    </row>
    <row r="20" spans="1:3">
      <c r="A20" s="119" t="s">
        <v>288</v>
      </c>
    </row>
    <row r="25" spans="1:3">
      <c r="B25" s="55"/>
    </row>
  </sheetData>
  <printOptions horizontalCentered="1"/>
  <pageMargins left="0.23611111111111099" right="0.23611111111111099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MJ9"/>
  <sheetViews>
    <sheetView zoomScaleNormal="100" workbookViewId="0">
      <selection sqref="A1:D1"/>
    </sheetView>
  </sheetViews>
  <sheetFormatPr baseColWidth="10" defaultColWidth="8.85546875" defaultRowHeight="15"/>
  <cols>
    <col min="1" max="1" width="12.42578125" style="16" customWidth="1"/>
    <col min="2" max="1024" width="8.85546875" style="16"/>
  </cols>
  <sheetData>
    <row r="1" spans="1:4" ht="31.5" customHeight="1">
      <c r="A1" s="165" t="s">
        <v>65</v>
      </c>
      <c r="B1" s="165"/>
      <c r="C1" s="165"/>
      <c r="D1" s="165"/>
    </row>
    <row r="2" spans="1:4" ht="23.25" customHeight="1">
      <c r="A2" s="3"/>
      <c r="B2" s="17" t="s">
        <v>66</v>
      </c>
      <c r="C2" s="17" t="s">
        <v>67</v>
      </c>
      <c r="D2" s="17" t="s">
        <v>68</v>
      </c>
    </row>
    <row r="3" spans="1:4">
      <c r="A3" s="18" t="s">
        <v>69</v>
      </c>
      <c r="B3" s="19">
        <v>511267</v>
      </c>
      <c r="C3" s="19">
        <v>415123</v>
      </c>
      <c r="D3" s="7">
        <f t="shared" ref="D3:D8" si="0">((B3-C3)/C3)*100</f>
        <v>23.160364518468022</v>
      </c>
    </row>
    <row r="4" spans="1:4">
      <c r="A4" s="3" t="s">
        <v>70</v>
      </c>
      <c r="B4" s="20">
        <v>400764</v>
      </c>
      <c r="C4" s="20">
        <v>339720</v>
      </c>
      <c r="D4" s="14">
        <f t="shared" si="0"/>
        <v>17.968915577534439</v>
      </c>
    </row>
    <row r="5" spans="1:4">
      <c r="A5" s="3" t="s">
        <v>71</v>
      </c>
      <c r="B5" s="20">
        <v>34067</v>
      </c>
      <c r="C5" s="20">
        <v>26484</v>
      </c>
      <c r="D5" s="14">
        <f t="shared" si="0"/>
        <v>28.632381815435735</v>
      </c>
    </row>
    <row r="6" spans="1:4">
      <c r="A6" s="3" t="s">
        <v>72</v>
      </c>
      <c r="B6" s="20">
        <v>68197</v>
      </c>
      <c r="C6" s="20">
        <v>44065</v>
      </c>
      <c r="D6" s="14">
        <f t="shared" si="0"/>
        <v>54.764552365823214</v>
      </c>
    </row>
    <row r="7" spans="1:4">
      <c r="A7" s="3" t="s">
        <v>73</v>
      </c>
      <c r="B7" s="20">
        <v>5795</v>
      </c>
      <c r="C7" s="20">
        <v>2595</v>
      </c>
      <c r="D7" s="14">
        <f t="shared" si="0"/>
        <v>123.31406551059729</v>
      </c>
    </row>
    <row r="8" spans="1:4">
      <c r="A8" s="18" t="s">
        <v>74</v>
      </c>
      <c r="B8" s="19">
        <v>18673847</v>
      </c>
      <c r="C8" s="19">
        <v>18904852</v>
      </c>
      <c r="D8" s="7">
        <f t="shared" si="0"/>
        <v>-1.221934982617161</v>
      </c>
    </row>
    <row r="9" spans="1:4">
      <c r="A9" s="163" t="s">
        <v>75</v>
      </c>
      <c r="B9" s="163"/>
      <c r="C9" s="163"/>
      <c r="D9" s="163"/>
    </row>
  </sheetData>
  <mergeCells count="2">
    <mergeCell ref="A1:D1"/>
    <mergeCell ref="A9:D9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2:AMJ24"/>
  <sheetViews>
    <sheetView zoomScaleNormal="100" workbookViewId="0"/>
  </sheetViews>
  <sheetFormatPr baseColWidth="10" defaultColWidth="8.85546875" defaultRowHeight="15"/>
  <cols>
    <col min="1" max="1024" width="8.85546875" style="1"/>
  </cols>
  <sheetData>
    <row r="2" spans="1:15">
      <c r="A2" s="162" t="s">
        <v>76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5">
      <c r="A3" s="166"/>
      <c r="B3" s="167">
        <v>2019</v>
      </c>
      <c r="C3" s="167"/>
      <c r="D3" s="167"/>
      <c r="E3" s="167"/>
      <c r="F3" s="167"/>
      <c r="G3" s="167"/>
      <c r="H3" s="167">
        <v>2020</v>
      </c>
      <c r="I3" s="167"/>
      <c r="J3" s="167"/>
      <c r="K3" s="167"/>
      <c r="L3" s="167"/>
      <c r="M3" s="167"/>
    </row>
    <row r="4" spans="1:15">
      <c r="A4" s="166"/>
      <c r="B4" s="167" t="s">
        <v>77</v>
      </c>
      <c r="C4" s="167"/>
      <c r="D4" s="167" t="s">
        <v>78</v>
      </c>
      <c r="E4" s="167"/>
      <c r="F4" s="167" t="s">
        <v>79</v>
      </c>
      <c r="G4" s="167"/>
      <c r="H4" s="167" t="s">
        <v>77</v>
      </c>
      <c r="I4" s="167"/>
      <c r="J4" s="167" t="s">
        <v>78</v>
      </c>
      <c r="K4" s="167"/>
      <c r="L4" s="167" t="s">
        <v>79</v>
      </c>
      <c r="M4" s="167"/>
    </row>
    <row r="5" spans="1:15" ht="22.5">
      <c r="A5" s="166"/>
      <c r="B5" s="17" t="s">
        <v>80</v>
      </c>
      <c r="C5" s="17" t="s">
        <v>52</v>
      </c>
      <c r="D5" s="17" t="s">
        <v>80</v>
      </c>
      <c r="E5" s="17" t="s">
        <v>52</v>
      </c>
      <c r="F5" s="17" t="s">
        <v>80</v>
      </c>
      <c r="G5" s="17" t="s">
        <v>52</v>
      </c>
      <c r="H5" s="17" t="s">
        <v>80</v>
      </c>
      <c r="I5" s="17" t="s">
        <v>52</v>
      </c>
      <c r="J5" s="17" t="s">
        <v>80</v>
      </c>
      <c r="K5" s="17" t="s">
        <v>52</v>
      </c>
      <c r="L5" s="17" t="s">
        <v>80</v>
      </c>
      <c r="M5" s="17" t="s">
        <v>52</v>
      </c>
    </row>
    <row r="6" spans="1:15">
      <c r="A6" s="5" t="s">
        <v>77</v>
      </c>
      <c r="B6" s="21">
        <v>16670.5</v>
      </c>
      <c r="C6" s="7">
        <v>100</v>
      </c>
      <c r="D6" s="21">
        <v>12293.6</v>
      </c>
      <c r="E6" s="7">
        <v>73.7</v>
      </c>
      <c r="F6" s="21">
        <v>4376.8999999999996</v>
      </c>
      <c r="G6" s="7">
        <v>26.3</v>
      </c>
      <c r="H6" s="21">
        <v>16109.1</v>
      </c>
      <c r="I6" s="7">
        <v>100</v>
      </c>
      <c r="J6" s="21">
        <v>12232.25</v>
      </c>
      <c r="K6" s="7">
        <v>75.95</v>
      </c>
      <c r="L6" s="21">
        <v>3876.9</v>
      </c>
      <c r="M6" s="7">
        <v>24.05</v>
      </c>
    </row>
    <row r="7" spans="1:15">
      <c r="A7" s="22" t="s">
        <v>81</v>
      </c>
      <c r="B7" s="23">
        <v>2579.4</v>
      </c>
      <c r="C7" s="14">
        <v>100</v>
      </c>
      <c r="D7" s="23">
        <v>1669</v>
      </c>
      <c r="E7" s="14">
        <v>64.7</v>
      </c>
      <c r="F7" s="23">
        <v>910.4</v>
      </c>
      <c r="G7" s="14">
        <v>35.299999999999997</v>
      </c>
      <c r="H7" s="23">
        <v>2469.4</v>
      </c>
      <c r="I7" s="14">
        <v>100</v>
      </c>
      <c r="J7" s="23">
        <v>1674.125</v>
      </c>
      <c r="K7" s="14">
        <v>67.849999999999994</v>
      </c>
      <c r="L7" s="23">
        <v>795.25</v>
      </c>
      <c r="M7" s="14">
        <v>32.15</v>
      </c>
    </row>
    <row r="8" spans="1:15">
      <c r="A8" s="22" t="s">
        <v>82</v>
      </c>
      <c r="B8" s="23">
        <v>492.4</v>
      </c>
      <c r="C8" s="14">
        <v>100</v>
      </c>
      <c r="D8" s="23">
        <v>382.2</v>
      </c>
      <c r="E8" s="14">
        <v>77.599999999999994</v>
      </c>
      <c r="F8" s="23">
        <v>110.2</v>
      </c>
      <c r="G8" s="14">
        <v>22.4</v>
      </c>
      <c r="H8" s="23">
        <v>474.22500000000002</v>
      </c>
      <c r="I8" s="14">
        <v>100</v>
      </c>
      <c r="J8" s="23">
        <v>371.97500000000002</v>
      </c>
      <c r="K8" s="14">
        <v>78.474999999999994</v>
      </c>
      <c r="L8" s="23">
        <v>102.25</v>
      </c>
      <c r="M8" s="14">
        <v>21.524999999999999</v>
      </c>
    </row>
    <row r="9" spans="1:15">
      <c r="A9" s="22" t="s">
        <v>83</v>
      </c>
      <c r="B9" s="23">
        <v>314.10000000000002</v>
      </c>
      <c r="C9" s="14">
        <v>100</v>
      </c>
      <c r="D9" s="23">
        <v>234</v>
      </c>
      <c r="E9" s="14">
        <v>74.5</v>
      </c>
      <c r="F9" s="23">
        <v>80.099999999999994</v>
      </c>
      <c r="G9" s="14">
        <v>25.5</v>
      </c>
      <c r="H9" s="23">
        <v>316.47500000000002</v>
      </c>
      <c r="I9" s="14">
        <v>100</v>
      </c>
      <c r="J9" s="23">
        <v>241.17500000000001</v>
      </c>
      <c r="K9" s="14">
        <v>76.2</v>
      </c>
      <c r="L9" s="23">
        <v>75.325000000000003</v>
      </c>
      <c r="M9" s="14">
        <v>23.8</v>
      </c>
    </row>
    <row r="10" spans="1:15">
      <c r="A10" s="24" t="s">
        <v>69</v>
      </c>
      <c r="B10" s="21">
        <v>470.9</v>
      </c>
      <c r="C10" s="7">
        <v>100</v>
      </c>
      <c r="D10" s="21">
        <v>343.6</v>
      </c>
      <c r="E10" s="7">
        <v>73</v>
      </c>
      <c r="F10" s="21">
        <v>127.2</v>
      </c>
      <c r="G10" s="7">
        <v>27</v>
      </c>
      <c r="H10" s="21">
        <v>427.5</v>
      </c>
      <c r="I10" s="7">
        <v>100</v>
      </c>
      <c r="J10" s="21">
        <v>330.72500000000002</v>
      </c>
      <c r="K10" s="7">
        <v>77.424999999999997</v>
      </c>
      <c r="L10" s="21">
        <v>96.775000000000006</v>
      </c>
      <c r="M10" s="7">
        <v>22.574999999999999</v>
      </c>
      <c r="O10" s="25"/>
    </row>
    <row r="11" spans="1:15">
      <c r="A11" s="22" t="s">
        <v>84</v>
      </c>
      <c r="B11" s="23">
        <v>780.5</v>
      </c>
      <c r="C11" s="14">
        <v>100</v>
      </c>
      <c r="D11" s="23">
        <v>538.20000000000005</v>
      </c>
      <c r="E11" s="14">
        <v>69</v>
      </c>
      <c r="F11" s="23">
        <v>242.3</v>
      </c>
      <c r="G11" s="14">
        <v>31</v>
      </c>
      <c r="H11" s="23">
        <v>715.57500000000005</v>
      </c>
      <c r="I11" s="14">
        <v>100</v>
      </c>
      <c r="J11" s="23">
        <v>523.875</v>
      </c>
      <c r="K11" s="14">
        <v>73.3</v>
      </c>
      <c r="L11" s="23">
        <v>191.72499999999999</v>
      </c>
      <c r="M11" s="14">
        <v>26.7</v>
      </c>
    </row>
    <row r="12" spans="1:15">
      <c r="A12" s="22" t="s">
        <v>85</v>
      </c>
      <c r="B12" s="23">
        <v>204.7</v>
      </c>
      <c r="C12" s="14">
        <v>100</v>
      </c>
      <c r="D12" s="23">
        <v>154.1</v>
      </c>
      <c r="E12" s="14">
        <v>75.3</v>
      </c>
      <c r="F12" s="23">
        <v>50.6</v>
      </c>
      <c r="G12" s="14">
        <v>24.7</v>
      </c>
      <c r="H12" s="23">
        <v>191</v>
      </c>
      <c r="I12" s="14">
        <v>100</v>
      </c>
      <c r="J12" s="23">
        <v>139.72499999999999</v>
      </c>
      <c r="K12" s="14">
        <v>73.174999999999997</v>
      </c>
      <c r="L12" s="23">
        <v>51.274999999999999</v>
      </c>
      <c r="M12" s="14">
        <v>26.824999999999999</v>
      </c>
    </row>
    <row r="13" spans="1:15">
      <c r="A13" s="22" t="s">
        <v>86</v>
      </c>
      <c r="B13" s="23">
        <v>807.6</v>
      </c>
      <c r="C13" s="14">
        <v>100</v>
      </c>
      <c r="D13" s="23">
        <v>605.29999999999995</v>
      </c>
      <c r="E13" s="14">
        <v>74.900000000000006</v>
      </c>
      <c r="F13" s="23">
        <v>202.4</v>
      </c>
      <c r="G13" s="14">
        <v>25.1</v>
      </c>
      <c r="H13" s="23">
        <v>785.625</v>
      </c>
      <c r="I13" s="14">
        <v>100</v>
      </c>
      <c r="J13" s="23">
        <v>605.79999999999995</v>
      </c>
      <c r="K13" s="14">
        <v>77.125</v>
      </c>
      <c r="L13" s="23">
        <v>179.85</v>
      </c>
      <c r="M13" s="14">
        <v>22.875</v>
      </c>
    </row>
    <row r="14" spans="1:15">
      <c r="A14" s="22" t="s">
        <v>87</v>
      </c>
      <c r="B14" s="23">
        <v>686.6</v>
      </c>
      <c r="C14" s="14">
        <v>100</v>
      </c>
      <c r="D14" s="23">
        <v>496.4</v>
      </c>
      <c r="E14" s="14">
        <v>72.3</v>
      </c>
      <c r="F14" s="23">
        <v>190.2</v>
      </c>
      <c r="G14" s="14">
        <v>27.7</v>
      </c>
      <c r="H14" s="23">
        <v>657.57500000000005</v>
      </c>
      <c r="I14" s="14">
        <v>100</v>
      </c>
      <c r="J14" s="23">
        <v>494.07499999999999</v>
      </c>
      <c r="K14" s="14">
        <v>75.174999999999997</v>
      </c>
      <c r="L14" s="23">
        <v>163.47499999999999</v>
      </c>
      <c r="M14" s="14">
        <v>24.824999999999999</v>
      </c>
    </row>
    <row r="15" spans="1:15">
      <c r="A15" s="22" t="s">
        <v>88</v>
      </c>
      <c r="B15" s="23">
        <v>2918.8</v>
      </c>
      <c r="C15" s="14">
        <v>100</v>
      </c>
      <c r="D15" s="23">
        <v>2287.9</v>
      </c>
      <c r="E15" s="14">
        <v>78.400000000000006</v>
      </c>
      <c r="F15" s="23">
        <v>630.9</v>
      </c>
      <c r="G15" s="14">
        <v>21.6</v>
      </c>
      <c r="H15" s="23">
        <v>2812</v>
      </c>
      <c r="I15" s="14">
        <v>100</v>
      </c>
      <c r="J15" s="23">
        <v>2259.85</v>
      </c>
      <c r="K15" s="14">
        <v>80.375</v>
      </c>
      <c r="L15" s="23">
        <v>552.125</v>
      </c>
      <c r="M15" s="14">
        <v>19.625</v>
      </c>
    </row>
    <row r="16" spans="1:15">
      <c r="A16" s="22" t="s">
        <v>89</v>
      </c>
      <c r="B16" s="23">
        <v>1741.9</v>
      </c>
      <c r="C16" s="14">
        <v>100</v>
      </c>
      <c r="D16" s="23">
        <v>1255.8</v>
      </c>
      <c r="E16" s="14">
        <v>72.099999999999994</v>
      </c>
      <c r="F16" s="23">
        <v>486.2</v>
      </c>
      <c r="G16" s="14">
        <v>27.9</v>
      </c>
      <c r="H16" s="23">
        <v>1676.625</v>
      </c>
      <c r="I16" s="14">
        <v>100</v>
      </c>
      <c r="J16" s="23">
        <v>1254.3499999999999</v>
      </c>
      <c r="K16" s="14">
        <v>74.825000000000003</v>
      </c>
      <c r="L16" s="23">
        <v>422.27499999999998</v>
      </c>
      <c r="M16" s="14">
        <v>25.175000000000001</v>
      </c>
    </row>
    <row r="17" spans="1:13">
      <c r="A17" s="22" t="s">
        <v>90</v>
      </c>
      <c r="B17" s="23">
        <v>307.10000000000002</v>
      </c>
      <c r="C17" s="14">
        <v>100</v>
      </c>
      <c r="D17" s="23">
        <v>202.4</v>
      </c>
      <c r="E17" s="14">
        <v>65.900000000000006</v>
      </c>
      <c r="F17" s="23">
        <v>104.8</v>
      </c>
      <c r="G17" s="14">
        <v>34.1</v>
      </c>
      <c r="H17" s="23">
        <v>299.05</v>
      </c>
      <c r="I17" s="14">
        <v>100</v>
      </c>
      <c r="J17" s="23">
        <v>194.82499999999999</v>
      </c>
      <c r="K17" s="14">
        <v>65.2</v>
      </c>
      <c r="L17" s="23">
        <v>104.22499999999999</v>
      </c>
      <c r="M17" s="14">
        <v>34.799999999999997</v>
      </c>
    </row>
    <row r="18" spans="1:13">
      <c r="A18" s="22" t="s">
        <v>91</v>
      </c>
      <c r="B18" s="23">
        <v>878.3</v>
      </c>
      <c r="C18" s="14">
        <v>100</v>
      </c>
      <c r="D18" s="23">
        <v>645.79999999999995</v>
      </c>
      <c r="E18" s="14">
        <v>73.5</v>
      </c>
      <c r="F18" s="23">
        <v>232.5</v>
      </c>
      <c r="G18" s="14">
        <v>26.5</v>
      </c>
      <c r="H18" s="23">
        <v>868.6</v>
      </c>
      <c r="I18" s="14">
        <v>100</v>
      </c>
      <c r="J18" s="23">
        <v>659.85</v>
      </c>
      <c r="K18" s="14">
        <v>75.974999999999994</v>
      </c>
      <c r="L18" s="23">
        <v>208.72499999999999</v>
      </c>
      <c r="M18" s="14">
        <v>24.024999999999999</v>
      </c>
    </row>
    <row r="19" spans="1:13">
      <c r="A19" s="22" t="s">
        <v>92</v>
      </c>
      <c r="B19" s="23">
        <v>2756.4</v>
      </c>
      <c r="C19" s="14">
        <v>100</v>
      </c>
      <c r="D19" s="23">
        <v>2218</v>
      </c>
      <c r="E19" s="14">
        <v>80.5</v>
      </c>
      <c r="F19" s="23">
        <v>538.29999999999995</v>
      </c>
      <c r="G19" s="14">
        <v>19.5</v>
      </c>
      <c r="H19" s="23">
        <v>2705.625</v>
      </c>
      <c r="I19" s="14">
        <v>100</v>
      </c>
      <c r="J19" s="23">
        <v>2197.6999999999998</v>
      </c>
      <c r="K19" s="14">
        <v>81.25</v>
      </c>
      <c r="L19" s="23">
        <v>507.92500000000001</v>
      </c>
      <c r="M19" s="14">
        <v>18.75</v>
      </c>
    </row>
    <row r="20" spans="1:13">
      <c r="A20" s="22" t="s">
        <v>93</v>
      </c>
      <c r="B20" s="23">
        <v>519.29999999999995</v>
      </c>
      <c r="C20" s="14">
        <v>100</v>
      </c>
      <c r="D20" s="23">
        <v>348.6</v>
      </c>
      <c r="E20" s="14">
        <v>67.099999999999994</v>
      </c>
      <c r="F20" s="23">
        <v>170.7</v>
      </c>
      <c r="G20" s="14">
        <v>32.9</v>
      </c>
      <c r="H20" s="23">
        <v>516.20000000000005</v>
      </c>
      <c r="I20" s="14">
        <v>100</v>
      </c>
      <c r="J20" s="23">
        <v>364.57499999999999</v>
      </c>
      <c r="K20" s="14">
        <v>70.650000000000006</v>
      </c>
      <c r="L20" s="23">
        <v>151.625</v>
      </c>
      <c r="M20" s="14">
        <v>29.35</v>
      </c>
    </row>
    <row r="21" spans="1:13">
      <c r="A21" s="22" t="s">
        <v>94</v>
      </c>
      <c r="B21" s="23">
        <v>245.5</v>
      </c>
      <c r="C21" s="14">
        <v>100</v>
      </c>
      <c r="D21" s="23">
        <v>182.4</v>
      </c>
      <c r="E21" s="14">
        <v>74.3</v>
      </c>
      <c r="F21" s="23">
        <v>63</v>
      </c>
      <c r="G21" s="14">
        <v>25.7</v>
      </c>
      <c r="H21" s="23">
        <v>234.15</v>
      </c>
      <c r="I21" s="14">
        <v>100</v>
      </c>
      <c r="J21" s="23">
        <v>174.55</v>
      </c>
      <c r="K21" s="14">
        <v>74.575000000000003</v>
      </c>
      <c r="L21" s="23">
        <v>59.575000000000003</v>
      </c>
      <c r="M21" s="14">
        <v>25.425000000000001</v>
      </c>
    </row>
    <row r="22" spans="1:13">
      <c r="A22" s="22" t="s">
        <v>95</v>
      </c>
      <c r="B22" s="23">
        <v>801.6</v>
      </c>
      <c r="C22" s="14">
        <v>100</v>
      </c>
      <c r="D22" s="23">
        <v>606.70000000000005</v>
      </c>
      <c r="E22" s="14">
        <v>75.7</v>
      </c>
      <c r="F22" s="23">
        <v>194.8</v>
      </c>
      <c r="G22" s="14">
        <v>24.3</v>
      </c>
      <c r="H22" s="23">
        <v>793.97500000000002</v>
      </c>
      <c r="I22" s="14">
        <v>100</v>
      </c>
      <c r="J22" s="23">
        <v>618.70000000000005</v>
      </c>
      <c r="K22" s="14">
        <v>77.924999999999997</v>
      </c>
      <c r="L22" s="23">
        <v>175.3</v>
      </c>
      <c r="M22" s="14">
        <v>22.074999999999999</v>
      </c>
    </row>
    <row r="23" spans="1:13">
      <c r="A23" s="22" t="s">
        <v>96</v>
      </c>
      <c r="B23" s="23">
        <v>117.6</v>
      </c>
      <c r="C23" s="14">
        <v>100</v>
      </c>
      <c r="D23" s="23">
        <v>88.3</v>
      </c>
      <c r="E23" s="14">
        <v>75.099999999999994</v>
      </c>
      <c r="F23" s="23">
        <v>29.3</v>
      </c>
      <c r="G23" s="14">
        <v>24.9</v>
      </c>
      <c r="H23" s="23">
        <v>115.675</v>
      </c>
      <c r="I23" s="14">
        <v>100</v>
      </c>
      <c r="J23" s="23">
        <v>89.5</v>
      </c>
      <c r="K23" s="14">
        <v>77.400000000000006</v>
      </c>
      <c r="L23" s="23">
        <v>26.2</v>
      </c>
      <c r="M23" s="14">
        <v>22.6</v>
      </c>
    </row>
    <row r="24" spans="1:13">
      <c r="A24" s="163" t="s">
        <v>63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</row>
  </sheetData>
  <mergeCells count="11">
    <mergeCell ref="A24:M24"/>
    <mergeCell ref="A2:M2"/>
    <mergeCell ref="A3:A5"/>
    <mergeCell ref="B3:G3"/>
    <mergeCell ref="H3:M3"/>
    <mergeCell ref="B4:C4"/>
    <mergeCell ref="D4:E4"/>
    <mergeCell ref="F4:G4"/>
    <mergeCell ref="H4:I4"/>
    <mergeCell ref="J4:K4"/>
    <mergeCell ref="L4:M4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AMJ32"/>
  <sheetViews>
    <sheetView zoomScale="85" zoomScaleNormal="85" workbookViewId="0">
      <selection sqref="A1:E1"/>
    </sheetView>
  </sheetViews>
  <sheetFormatPr baseColWidth="10" defaultColWidth="8.85546875" defaultRowHeight="15"/>
  <cols>
    <col min="1" max="1" width="8.85546875" style="26"/>
    <col min="2" max="2" width="74.42578125" style="26" customWidth="1"/>
    <col min="3" max="1019" width="8.85546875" style="26"/>
    <col min="1020" max="1024" width="8.85546875" style="2"/>
  </cols>
  <sheetData>
    <row r="1" spans="1:7" ht="45" customHeight="1">
      <c r="A1" s="165" t="s">
        <v>97</v>
      </c>
      <c r="B1" s="165"/>
      <c r="C1" s="165"/>
      <c r="D1" s="165"/>
      <c r="E1" s="165"/>
      <c r="F1" s="27"/>
    </row>
    <row r="2" spans="1:7">
      <c r="A2" s="28"/>
      <c r="B2" s="28"/>
      <c r="C2" s="29">
        <v>2018</v>
      </c>
      <c r="D2" s="29">
        <v>2019</v>
      </c>
      <c r="E2" s="29">
        <v>2020</v>
      </c>
    </row>
    <row r="3" spans="1:7" ht="12.75" customHeight="1">
      <c r="A3" s="168" t="s">
        <v>77</v>
      </c>
      <c r="B3" s="168"/>
      <c r="C3" s="30">
        <v>28.439754354084801</v>
      </c>
      <c r="D3" s="30">
        <v>27.021023100137398</v>
      </c>
      <c r="E3" s="30">
        <v>22.637991892530401</v>
      </c>
      <c r="G3" s="31"/>
    </row>
    <row r="4" spans="1:7" ht="11.25" customHeight="1">
      <c r="A4" s="169" t="s">
        <v>98</v>
      </c>
      <c r="B4" s="32" t="s">
        <v>99</v>
      </c>
      <c r="C4" s="33">
        <v>31.036136872401698</v>
      </c>
      <c r="D4" s="33">
        <v>16.290212183436001</v>
      </c>
      <c r="E4" s="33">
        <v>17.511371020142999</v>
      </c>
      <c r="G4" s="31"/>
    </row>
    <row r="5" spans="1:7" ht="12.75" customHeight="1">
      <c r="A5" s="169"/>
      <c r="B5" s="32" t="s">
        <v>100</v>
      </c>
      <c r="C5" s="33">
        <v>18.5412160538332</v>
      </c>
      <c r="D5" s="33">
        <v>12.372573662896199</v>
      </c>
      <c r="E5" s="33">
        <v>7.6481597005614503</v>
      </c>
      <c r="G5" s="31"/>
    </row>
    <row r="6" spans="1:7" ht="12.75" customHeight="1">
      <c r="A6" s="169"/>
      <c r="B6" s="32" t="s">
        <v>101</v>
      </c>
      <c r="C6" s="33">
        <v>15.2620224093535</v>
      </c>
      <c r="D6" s="33">
        <v>9.4335693461057897</v>
      </c>
      <c r="E6" s="33">
        <v>15.245873745108</v>
      </c>
      <c r="G6" s="31"/>
    </row>
    <row r="7" spans="1:7">
      <c r="A7" s="169"/>
      <c r="B7" s="32" t="s">
        <v>102</v>
      </c>
      <c r="C7" s="33">
        <v>24.808872617637601</v>
      </c>
      <c r="D7" s="33">
        <v>12.9245861434703</v>
      </c>
      <c r="E7" s="33">
        <v>6.07610729881472</v>
      </c>
      <c r="G7" s="31"/>
    </row>
    <row r="8" spans="1:7">
      <c r="A8" s="169"/>
      <c r="B8" s="32" t="s">
        <v>103</v>
      </c>
      <c r="C8" s="33">
        <v>43.4307156258376</v>
      </c>
      <c r="D8" s="33">
        <v>45.6087335872827</v>
      </c>
      <c r="E8" s="33">
        <v>44.521086986713598</v>
      </c>
      <c r="G8" s="31"/>
    </row>
    <row r="9" spans="1:7">
      <c r="A9" s="169"/>
      <c r="B9" s="32" t="s">
        <v>104</v>
      </c>
      <c r="C9" s="33">
        <v>26.433036676623701</v>
      </c>
      <c r="D9" s="33">
        <v>26.7162874987864</v>
      </c>
      <c r="E9" s="33">
        <v>17.761870228709999</v>
      </c>
      <c r="G9" s="31"/>
    </row>
    <row r="10" spans="1:7">
      <c r="A10" s="169"/>
      <c r="B10" s="32" t="s">
        <v>105</v>
      </c>
      <c r="C10" s="33">
        <v>28.014890768376699</v>
      </c>
      <c r="D10" s="33">
        <v>21.865953516583499</v>
      </c>
      <c r="E10" s="33">
        <v>17.8167066199521</v>
      </c>
      <c r="G10" s="31"/>
    </row>
    <row r="11" spans="1:7">
      <c r="A11" s="169"/>
      <c r="B11" s="32" t="s">
        <v>106</v>
      </c>
      <c r="C11" s="33">
        <v>23.1145935357493</v>
      </c>
      <c r="D11" s="33">
        <v>19.320843091334901</v>
      </c>
      <c r="E11" s="33">
        <v>16.499463159307499</v>
      </c>
      <c r="G11" s="31"/>
    </row>
    <row r="12" spans="1:7">
      <c r="A12" s="169"/>
      <c r="B12" s="32" t="s">
        <v>107</v>
      </c>
      <c r="C12" s="33">
        <v>31.678209319075801</v>
      </c>
      <c r="D12" s="33">
        <v>28.4829817362453</v>
      </c>
      <c r="E12" s="33">
        <v>28.263669125794902</v>
      </c>
      <c r="G12" s="31"/>
    </row>
    <row r="13" spans="1:7">
      <c r="A13" s="169"/>
      <c r="B13" s="32" t="s">
        <v>108</v>
      </c>
      <c r="C13" s="33">
        <v>30.075152873080299</v>
      </c>
      <c r="D13" s="33">
        <v>31.019012082444899</v>
      </c>
      <c r="E13" s="33">
        <v>21.817897045003701</v>
      </c>
      <c r="G13" s="31"/>
    </row>
    <row r="14" spans="1:7" ht="11.25" customHeight="1">
      <c r="A14" s="169" t="s">
        <v>109</v>
      </c>
      <c r="B14" s="34" t="s">
        <v>110</v>
      </c>
      <c r="C14" s="33">
        <v>26.518512353128902</v>
      </c>
      <c r="D14" s="33">
        <v>24.189499344819001</v>
      </c>
      <c r="E14" s="33">
        <v>20.281555714626599</v>
      </c>
      <c r="G14" s="31"/>
    </row>
    <row r="15" spans="1:7">
      <c r="A15" s="169"/>
      <c r="B15" s="34" t="s">
        <v>111</v>
      </c>
      <c r="C15" s="33">
        <v>35.628484514996998</v>
      </c>
      <c r="D15" s="33">
        <v>37.629401151128398</v>
      </c>
      <c r="E15" s="33">
        <v>31.723385887591402</v>
      </c>
      <c r="G15" s="31"/>
    </row>
    <row r="16" spans="1:7" ht="11.25" customHeight="1">
      <c r="A16" s="169" t="s">
        <v>112</v>
      </c>
      <c r="B16" s="34" t="s">
        <v>113</v>
      </c>
      <c r="C16" s="33">
        <v>32.146742920909503</v>
      </c>
      <c r="D16" s="33">
        <v>30.410157793524899</v>
      </c>
      <c r="E16" s="33">
        <v>30.2974574179215</v>
      </c>
      <c r="G16" s="31"/>
    </row>
    <row r="17" spans="1:7">
      <c r="A17" s="169"/>
      <c r="B17" s="34" t="s">
        <v>114</v>
      </c>
      <c r="C17" s="33">
        <v>27.749413084578102</v>
      </c>
      <c r="D17" s="33">
        <v>26.369455458831499</v>
      </c>
      <c r="E17" s="33">
        <v>20.846609406386399</v>
      </c>
      <c r="G17" s="31"/>
    </row>
    <row r="18" spans="1:7">
      <c r="A18" s="163" t="s">
        <v>63</v>
      </c>
      <c r="B18" s="163"/>
      <c r="C18" s="163"/>
      <c r="D18" s="163"/>
      <c r="E18" s="163"/>
    </row>
    <row r="19" spans="1:7" ht="12.75" customHeight="1"/>
    <row r="21" spans="1:7" ht="12.75" customHeight="1"/>
    <row r="30" spans="1:7" ht="12.75" customHeight="1"/>
    <row r="32" spans="1:7" ht="12.75" customHeight="1"/>
  </sheetData>
  <mergeCells count="6">
    <mergeCell ref="A18:E18"/>
    <mergeCell ref="A1:E1"/>
    <mergeCell ref="A3:B3"/>
    <mergeCell ref="A4:A13"/>
    <mergeCell ref="A14:A15"/>
    <mergeCell ref="A16:A1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MJ12"/>
  <sheetViews>
    <sheetView zoomScaleNormal="100" workbookViewId="0">
      <selection sqref="A1:D1"/>
    </sheetView>
  </sheetViews>
  <sheetFormatPr baseColWidth="10" defaultColWidth="8.85546875" defaultRowHeight="15"/>
  <cols>
    <col min="1" max="1019" width="8.85546875" style="16"/>
    <col min="1020" max="1024" width="8.85546875" style="2"/>
  </cols>
  <sheetData>
    <row r="1" spans="1:6" ht="33.75" customHeight="1">
      <c r="A1" s="170" t="s">
        <v>115</v>
      </c>
      <c r="B1" s="170"/>
      <c r="C1" s="170"/>
      <c r="D1" s="170"/>
    </row>
    <row r="2" spans="1:6" ht="12.75" customHeight="1">
      <c r="A2" s="3"/>
      <c r="B2" s="4" t="s">
        <v>77</v>
      </c>
      <c r="C2" s="4" t="s">
        <v>116</v>
      </c>
      <c r="D2" s="4" t="s">
        <v>117</v>
      </c>
    </row>
    <row r="3" spans="1:6">
      <c r="A3" s="35">
        <v>2014</v>
      </c>
      <c r="B3" s="36">
        <v>25.9</v>
      </c>
      <c r="C3" s="36">
        <v>28.4</v>
      </c>
      <c r="D3" s="36">
        <v>23.4</v>
      </c>
      <c r="F3" s="37">
        <f t="shared" ref="F3:F9" si="0">D3-C3</f>
        <v>-5</v>
      </c>
    </row>
    <row r="4" spans="1:6" ht="12.75" customHeight="1">
      <c r="A4" s="35">
        <v>2015</v>
      </c>
      <c r="B4" s="36">
        <v>26.5</v>
      </c>
      <c r="C4" s="36">
        <v>29.7</v>
      </c>
      <c r="D4" s="36">
        <v>23.1</v>
      </c>
      <c r="F4" s="37">
        <f t="shared" si="0"/>
        <v>-6.5999999999999979</v>
      </c>
    </row>
    <row r="5" spans="1:6">
      <c r="A5" s="35">
        <v>2016</v>
      </c>
      <c r="B5" s="36">
        <v>28.1</v>
      </c>
      <c r="C5" s="36">
        <v>30.4</v>
      </c>
      <c r="D5" s="36">
        <v>25.7</v>
      </c>
      <c r="F5" s="37">
        <f t="shared" si="0"/>
        <v>-4.6999999999999993</v>
      </c>
    </row>
    <row r="6" spans="1:6">
      <c r="A6" s="35">
        <v>2017</v>
      </c>
      <c r="B6" s="36">
        <v>29.3</v>
      </c>
      <c r="C6" s="36">
        <v>31.4</v>
      </c>
      <c r="D6" s="36">
        <v>27</v>
      </c>
      <c r="F6" s="37">
        <f t="shared" si="0"/>
        <v>-4.3999999999999986</v>
      </c>
    </row>
    <row r="7" spans="1:6">
      <c r="A7" s="35">
        <v>2018</v>
      </c>
      <c r="B7" s="36">
        <v>28.439754354084801</v>
      </c>
      <c r="C7" s="36">
        <v>29.2289777428959</v>
      </c>
      <c r="D7" s="36">
        <v>27.607472347546</v>
      </c>
      <c r="F7" s="37">
        <f t="shared" si="0"/>
        <v>-1.6215053953498995</v>
      </c>
    </row>
    <row r="8" spans="1:6">
      <c r="A8" s="35">
        <v>2019</v>
      </c>
      <c r="B8" s="36">
        <v>27</v>
      </c>
      <c r="C8" s="36">
        <v>26</v>
      </c>
      <c r="D8" s="36">
        <v>28.2</v>
      </c>
      <c r="F8" s="37">
        <f t="shared" si="0"/>
        <v>2.1999999999999993</v>
      </c>
    </row>
    <row r="9" spans="1:6">
      <c r="A9" s="38">
        <v>2020</v>
      </c>
      <c r="B9" s="39">
        <v>22.6377579782319</v>
      </c>
      <c r="C9" s="39">
        <v>23.708770506057601</v>
      </c>
      <c r="D9" s="39">
        <v>21.4559839404853</v>
      </c>
      <c r="F9" s="37">
        <f t="shared" si="0"/>
        <v>-2.2527865655723005</v>
      </c>
    </row>
    <row r="10" spans="1:6">
      <c r="A10" s="163" t="s">
        <v>63</v>
      </c>
      <c r="B10" s="163"/>
      <c r="C10" s="163"/>
      <c r="D10" s="163"/>
    </row>
    <row r="12" spans="1:6">
      <c r="B12" s="37">
        <f>B9-B8</f>
        <v>-4.3622420217681004</v>
      </c>
      <c r="C12" s="37">
        <f>C9-C8</f>
        <v>-2.2912294939423994</v>
      </c>
      <c r="D12" s="37">
        <f>D9-D8</f>
        <v>-6.7440160595146992</v>
      </c>
    </row>
  </sheetData>
  <mergeCells count="2">
    <mergeCell ref="A1:D1"/>
    <mergeCell ref="A10:D10"/>
  </mergeCells>
  <printOptions horizontalCentered="1"/>
  <pageMargins left="0.59027777777777801" right="0.75" top="0.98402777777777795" bottom="1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MJ12"/>
  <sheetViews>
    <sheetView zoomScaleNormal="100" workbookViewId="0">
      <selection sqref="A1:D1"/>
    </sheetView>
  </sheetViews>
  <sheetFormatPr baseColWidth="10" defaultColWidth="8.85546875" defaultRowHeight="15"/>
  <cols>
    <col min="1" max="1018" width="8.85546875" style="1"/>
    <col min="1019" max="1024" width="8.85546875" style="2"/>
  </cols>
  <sheetData>
    <row r="1" spans="1:6" ht="36.75" customHeight="1">
      <c r="A1" s="170" t="s">
        <v>118</v>
      </c>
      <c r="B1" s="170"/>
      <c r="C1" s="170"/>
      <c r="D1" s="170"/>
      <c r="E1" s="25"/>
      <c r="F1" s="25"/>
    </row>
    <row r="2" spans="1:6" ht="23.25">
      <c r="A2" s="3"/>
      <c r="B2" s="17" t="s">
        <v>77</v>
      </c>
      <c r="C2" s="40" t="s">
        <v>119</v>
      </c>
      <c r="D2" s="40" t="s">
        <v>120</v>
      </c>
      <c r="F2" s="2"/>
    </row>
    <row r="3" spans="1:6" ht="12.75" customHeight="1">
      <c r="A3" s="35">
        <v>2014</v>
      </c>
      <c r="B3" s="36">
        <v>25.9093208614673</v>
      </c>
      <c r="C3" s="36">
        <v>23.01761980617</v>
      </c>
      <c r="D3" s="36">
        <v>42.173927911907498</v>
      </c>
      <c r="F3" s="25"/>
    </row>
    <row r="4" spans="1:6">
      <c r="A4" s="35">
        <v>2015</v>
      </c>
      <c r="B4" s="36">
        <v>26.5203224316266</v>
      </c>
      <c r="C4" s="36">
        <v>25.0143713558348</v>
      </c>
      <c r="D4" s="36">
        <v>34.562912143852898</v>
      </c>
      <c r="F4" s="25"/>
    </row>
    <row r="5" spans="1:6" ht="12.75" customHeight="1">
      <c r="A5" s="35">
        <v>2016</v>
      </c>
      <c r="B5" s="36">
        <v>28.1453282953361</v>
      </c>
      <c r="C5" s="36">
        <v>26.712609617950001</v>
      </c>
      <c r="D5" s="36">
        <v>37.156562704171101</v>
      </c>
      <c r="F5" s="25"/>
    </row>
    <row r="6" spans="1:6">
      <c r="A6" s="35">
        <v>2017</v>
      </c>
      <c r="B6" s="36">
        <v>29.257164011615099</v>
      </c>
      <c r="C6" s="36">
        <v>27.304883584142001</v>
      </c>
      <c r="D6" s="36">
        <v>41.399124711856501</v>
      </c>
      <c r="F6" s="25"/>
    </row>
    <row r="7" spans="1:6" ht="12.75" customHeight="1">
      <c r="A7" s="35">
        <v>2018</v>
      </c>
      <c r="B7" s="36">
        <v>28.439754354084801</v>
      </c>
      <c r="C7" s="36">
        <v>26.228464109565699</v>
      </c>
      <c r="D7" s="36">
        <v>43.660148766891602</v>
      </c>
      <c r="F7" s="25"/>
    </row>
    <row r="8" spans="1:6" ht="12.75" customHeight="1">
      <c r="A8" s="35">
        <v>2019</v>
      </c>
      <c r="B8" s="36">
        <v>27.021137872960399</v>
      </c>
      <c r="C8" s="36">
        <v>24.398001349914299</v>
      </c>
      <c r="D8" s="36">
        <v>45.338487360765001</v>
      </c>
      <c r="F8" s="25"/>
    </row>
    <row r="9" spans="1:6" ht="12" customHeight="1">
      <c r="A9" s="38">
        <v>2020</v>
      </c>
      <c r="B9" s="39">
        <v>22.637938939154399</v>
      </c>
      <c r="C9" s="39">
        <v>20.562308125221701</v>
      </c>
      <c r="D9" s="39">
        <v>37.435585388579398</v>
      </c>
      <c r="F9" s="25"/>
    </row>
    <row r="10" spans="1:6" ht="12" customHeight="1">
      <c r="A10" s="163" t="s">
        <v>63</v>
      </c>
      <c r="B10" s="163"/>
      <c r="C10" s="163"/>
      <c r="D10" s="163"/>
    </row>
    <row r="12" spans="1:6">
      <c r="B12" s="25"/>
      <c r="C12" s="25"/>
      <c r="D12" s="25"/>
    </row>
  </sheetData>
  <mergeCells count="2">
    <mergeCell ref="A1:D1"/>
    <mergeCell ref="A10:D10"/>
  </mergeCells>
  <printOptions horizontalCentered="1"/>
  <pageMargins left="0.74791666666666701" right="0.78749999999999998" top="0.98402777777777795" bottom="0.9840277777777779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AMJ13"/>
  <sheetViews>
    <sheetView zoomScaleNormal="100" workbookViewId="0">
      <selection sqref="A1:M1"/>
    </sheetView>
  </sheetViews>
  <sheetFormatPr baseColWidth="10" defaultColWidth="8.85546875" defaultRowHeight="15"/>
  <cols>
    <col min="1" max="1024" width="8.85546875" style="16"/>
  </cols>
  <sheetData>
    <row r="1" spans="1:14">
      <c r="A1" s="162" t="s">
        <v>121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2"/>
    </row>
    <row r="2" spans="1:14">
      <c r="A2" s="171"/>
      <c r="B2" s="167" t="s">
        <v>122</v>
      </c>
      <c r="C2" s="167"/>
      <c r="D2" s="167"/>
      <c r="E2" s="167"/>
      <c r="F2" s="167" t="s">
        <v>123</v>
      </c>
      <c r="G2" s="167"/>
      <c r="H2" s="167"/>
      <c r="I2" s="167"/>
      <c r="J2" s="167" t="s">
        <v>124</v>
      </c>
      <c r="K2" s="167"/>
      <c r="L2" s="167"/>
      <c r="M2" s="167"/>
      <c r="N2" s="2"/>
    </row>
    <row r="3" spans="1:14" ht="12.75" customHeight="1">
      <c r="A3" s="171"/>
      <c r="B3" s="167" t="s">
        <v>119</v>
      </c>
      <c r="C3" s="167"/>
      <c r="D3" s="167" t="s">
        <v>120</v>
      </c>
      <c r="E3" s="167"/>
      <c r="F3" s="167" t="s">
        <v>119</v>
      </c>
      <c r="G3" s="167"/>
      <c r="H3" s="167" t="s">
        <v>120</v>
      </c>
      <c r="I3" s="167"/>
      <c r="J3" s="167" t="s">
        <v>119</v>
      </c>
      <c r="K3" s="167"/>
      <c r="L3" s="167" t="s">
        <v>120</v>
      </c>
      <c r="M3" s="167"/>
      <c r="N3" s="2"/>
    </row>
    <row r="4" spans="1:14">
      <c r="A4" s="171"/>
      <c r="B4" s="4" t="s">
        <v>125</v>
      </c>
      <c r="C4" s="4" t="s">
        <v>126</v>
      </c>
      <c r="D4" s="4" t="s">
        <v>125</v>
      </c>
      <c r="E4" s="4" t="s">
        <v>126</v>
      </c>
      <c r="F4" s="4" t="s">
        <v>125</v>
      </c>
      <c r="G4" s="4" t="s">
        <v>126</v>
      </c>
      <c r="H4" s="4" t="s">
        <v>125</v>
      </c>
      <c r="I4" s="4" t="s">
        <v>126</v>
      </c>
      <c r="J4" s="4" t="s">
        <v>125</v>
      </c>
      <c r="K4" s="4" t="s">
        <v>126</v>
      </c>
      <c r="L4" s="4" t="s">
        <v>125</v>
      </c>
      <c r="M4" s="4" t="s">
        <v>126</v>
      </c>
      <c r="N4" s="2"/>
    </row>
    <row r="5" spans="1:14" ht="13.5" customHeight="1">
      <c r="A5" s="41">
        <v>2013</v>
      </c>
      <c r="B5" s="20">
        <v>236644</v>
      </c>
      <c r="C5" s="20">
        <v>173825</v>
      </c>
      <c r="D5" s="20">
        <v>21362</v>
      </c>
      <c r="E5" s="20">
        <v>43987</v>
      </c>
      <c r="F5" s="20">
        <v>176774</v>
      </c>
      <c r="G5" s="20">
        <v>149856</v>
      </c>
      <c r="H5" s="20">
        <v>17023</v>
      </c>
      <c r="I5" s="20">
        <v>38594</v>
      </c>
      <c r="J5" s="20">
        <v>59870</v>
      </c>
      <c r="K5" s="20">
        <v>23969</v>
      </c>
      <c r="L5" s="20">
        <v>4339</v>
      </c>
      <c r="M5" s="20">
        <v>5393</v>
      </c>
      <c r="N5" s="42"/>
    </row>
    <row r="6" spans="1:14">
      <c r="A6" s="41">
        <v>2014</v>
      </c>
      <c r="B6" s="20">
        <v>238686</v>
      </c>
      <c r="C6" s="20">
        <v>176139</v>
      </c>
      <c r="D6" s="20">
        <v>18262</v>
      </c>
      <c r="E6" s="20">
        <v>49793</v>
      </c>
      <c r="F6" s="20">
        <v>180682</v>
      </c>
      <c r="G6" s="20">
        <v>148266</v>
      </c>
      <c r="H6" s="20">
        <v>13748</v>
      </c>
      <c r="I6" s="20">
        <v>44736</v>
      </c>
      <c r="J6" s="20">
        <v>58004</v>
      </c>
      <c r="K6" s="20">
        <v>27873</v>
      </c>
      <c r="L6" s="20">
        <v>4514</v>
      </c>
      <c r="M6" s="20">
        <v>5057</v>
      </c>
      <c r="N6" s="42"/>
    </row>
    <row r="7" spans="1:14">
      <c r="A7" s="41">
        <v>2015</v>
      </c>
      <c r="B7" s="20">
        <v>253245</v>
      </c>
      <c r="C7" s="20">
        <v>184442</v>
      </c>
      <c r="D7" s="20">
        <v>18986</v>
      </c>
      <c r="E7" s="20">
        <v>52933</v>
      </c>
      <c r="F7" s="20">
        <v>191679</v>
      </c>
      <c r="G7" s="20">
        <v>149276</v>
      </c>
      <c r="H7" s="20">
        <v>16022</v>
      </c>
      <c r="I7" s="20">
        <v>47821</v>
      </c>
      <c r="J7" s="20">
        <v>61566</v>
      </c>
      <c r="K7" s="20">
        <v>35166</v>
      </c>
      <c r="L7" s="20">
        <v>2964</v>
      </c>
      <c r="M7" s="20">
        <v>5112</v>
      </c>
      <c r="N7" s="42"/>
    </row>
    <row r="8" spans="1:14">
      <c r="A8" s="41">
        <v>2016</v>
      </c>
      <c r="B8" s="20">
        <v>263776</v>
      </c>
      <c r="C8" s="20">
        <v>198159</v>
      </c>
      <c r="D8" s="20">
        <v>21741</v>
      </c>
      <c r="E8" s="20">
        <v>46912</v>
      </c>
      <c r="F8" s="20">
        <v>203434</v>
      </c>
      <c r="G8" s="20">
        <v>162382</v>
      </c>
      <c r="H8" s="20">
        <v>17622</v>
      </c>
      <c r="I8" s="20">
        <v>40541</v>
      </c>
      <c r="J8" s="20">
        <v>60342</v>
      </c>
      <c r="K8" s="20">
        <v>35777</v>
      </c>
      <c r="L8" s="20">
        <v>4119</v>
      </c>
      <c r="M8" s="20">
        <v>6371</v>
      </c>
      <c r="N8" s="42"/>
    </row>
    <row r="9" spans="1:14">
      <c r="A9" s="41">
        <v>2017</v>
      </c>
      <c r="B9" s="20">
        <v>271713</v>
      </c>
      <c r="C9" s="20">
        <v>197612</v>
      </c>
      <c r="D9" s="20">
        <v>19953</v>
      </c>
      <c r="E9" s="20">
        <v>48272</v>
      </c>
      <c r="F9" s="20">
        <v>204556</v>
      </c>
      <c r="G9" s="20">
        <v>167773</v>
      </c>
      <c r="H9" s="20">
        <v>17046</v>
      </c>
      <c r="I9" s="20">
        <v>42820</v>
      </c>
      <c r="J9" s="20">
        <v>67157</v>
      </c>
      <c r="K9" s="20">
        <v>29839</v>
      </c>
      <c r="L9" s="20">
        <v>2907</v>
      </c>
      <c r="M9" s="20">
        <v>5452</v>
      </c>
      <c r="N9" s="42"/>
    </row>
    <row r="10" spans="1:14">
      <c r="A10" s="41">
        <v>2018</v>
      </c>
      <c r="B10" s="20">
        <v>282792</v>
      </c>
      <c r="C10" s="20">
        <v>209739</v>
      </c>
      <c r="D10" s="20">
        <v>16886</v>
      </c>
      <c r="E10" s="20">
        <v>50729</v>
      </c>
      <c r="F10" s="20">
        <v>221587</v>
      </c>
      <c r="G10" s="20">
        <v>177224</v>
      </c>
      <c r="H10" s="20">
        <v>12855</v>
      </c>
      <c r="I10" s="20">
        <v>45089</v>
      </c>
      <c r="J10" s="20">
        <v>61205</v>
      </c>
      <c r="K10" s="20">
        <v>32515</v>
      </c>
      <c r="L10" s="20">
        <v>4031</v>
      </c>
      <c r="M10" s="20">
        <v>5640</v>
      </c>
      <c r="N10" s="42"/>
    </row>
    <row r="11" spans="1:14">
      <c r="A11" s="41">
        <v>2019</v>
      </c>
      <c r="B11" s="20">
        <v>289400</v>
      </c>
      <c r="C11" s="20">
        <v>209500</v>
      </c>
      <c r="D11" s="20">
        <v>21700</v>
      </c>
      <c r="E11" s="20">
        <v>50600</v>
      </c>
      <c r="F11" s="20">
        <v>232092</v>
      </c>
      <c r="G11" s="20">
        <v>179786</v>
      </c>
      <c r="H11" s="20">
        <v>16024</v>
      </c>
      <c r="I11" s="20">
        <v>42959</v>
      </c>
      <c r="J11" s="20">
        <v>57300</v>
      </c>
      <c r="K11" s="20">
        <v>29700</v>
      </c>
      <c r="L11" s="20">
        <v>5700</v>
      </c>
      <c r="M11" s="20">
        <v>7600</v>
      </c>
      <c r="N11" s="42"/>
    </row>
    <row r="12" spans="1:14">
      <c r="A12" s="43">
        <v>2020</v>
      </c>
      <c r="B12" s="19">
        <v>267584</v>
      </c>
      <c r="C12" s="19">
        <v>193941</v>
      </c>
      <c r="D12" s="19">
        <v>19021</v>
      </c>
      <c r="E12" s="19">
        <v>47689</v>
      </c>
      <c r="F12" s="19">
        <v>209949</v>
      </c>
      <c r="G12" s="19">
        <v>164970</v>
      </c>
      <c r="H12" s="19">
        <v>14314</v>
      </c>
      <c r="I12" s="19">
        <v>38274</v>
      </c>
      <c r="J12" s="19">
        <v>57635</v>
      </c>
      <c r="K12" s="19">
        <v>28971</v>
      </c>
      <c r="L12" s="19">
        <v>4707</v>
      </c>
      <c r="M12" s="19">
        <v>9415</v>
      </c>
      <c r="N12" s="42"/>
    </row>
    <row r="13" spans="1:14">
      <c r="A13" s="163" t="s">
        <v>63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</row>
  </sheetData>
  <mergeCells count="12">
    <mergeCell ref="A13:M13"/>
    <mergeCell ref="A1:M1"/>
    <mergeCell ref="A2:A4"/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AMJ11"/>
  <sheetViews>
    <sheetView zoomScaleNormal="100" workbookViewId="0">
      <selection sqref="A1:I1"/>
    </sheetView>
  </sheetViews>
  <sheetFormatPr baseColWidth="10" defaultColWidth="8.85546875" defaultRowHeight="15"/>
  <cols>
    <col min="1" max="1024" width="8.85546875" style="16"/>
  </cols>
  <sheetData>
    <row r="1" spans="1:14">
      <c r="A1" s="162" t="s">
        <v>127</v>
      </c>
      <c r="B1" s="162"/>
      <c r="C1" s="162"/>
      <c r="D1" s="162"/>
      <c r="E1" s="162"/>
      <c r="F1" s="162"/>
      <c r="G1" s="162"/>
      <c r="H1" s="162"/>
      <c r="I1" s="162"/>
      <c r="J1" s="2"/>
      <c r="K1" s="2"/>
      <c r="L1" s="2"/>
      <c r="M1" s="2"/>
      <c r="N1" s="2"/>
    </row>
    <row r="2" spans="1:14">
      <c r="A2" s="171"/>
      <c r="B2" s="167" t="s">
        <v>122</v>
      </c>
      <c r="C2" s="167"/>
      <c r="D2" s="167"/>
      <c r="E2" s="167"/>
      <c r="F2" s="167" t="s">
        <v>123</v>
      </c>
      <c r="G2" s="167"/>
      <c r="H2" s="167"/>
      <c r="I2" s="167"/>
      <c r="J2" s="2"/>
      <c r="K2" s="2"/>
      <c r="L2" s="2"/>
      <c r="M2" s="2"/>
      <c r="N2" s="2"/>
    </row>
    <row r="3" spans="1:14">
      <c r="A3" s="171"/>
      <c r="B3" s="167" t="s">
        <v>125</v>
      </c>
      <c r="C3" s="167"/>
      <c r="D3" s="167" t="s">
        <v>126</v>
      </c>
      <c r="E3" s="167"/>
      <c r="F3" s="167" t="s">
        <v>125</v>
      </c>
      <c r="G3" s="167"/>
      <c r="H3" s="167" t="s">
        <v>126</v>
      </c>
      <c r="I3" s="167"/>
      <c r="J3" s="2"/>
      <c r="K3" s="2"/>
      <c r="L3" s="2"/>
      <c r="M3" s="2"/>
      <c r="N3" s="2"/>
    </row>
    <row r="4" spans="1:14" ht="22.5">
      <c r="A4" s="171"/>
      <c r="B4" s="17" t="s">
        <v>128</v>
      </c>
      <c r="C4" s="17" t="s">
        <v>129</v>
      </c>
      <c r="D4" s="17" t="s">
        <v>128</v>
      </c>
      <c r="E4" s="17" t="s">
        <v>129</v>
      </c>
      <c r="F4" s="17" t="s">
        <v>128</v>
      </c>
      <c r="G4" s="17" t="s">
        <v>129</v>
      </c>
      <c r="H4" s="17" t="s">
        <v>128</v>
      </c>
      <c r="I4" s="17" t="s">
        <v>129</v>
      </c>
      <c r="J4" s="2"/>
      <c r="K4" s="2"/>
      <c r="L4" s="2"/>
      <c r="M4" s="2"/>
      <c r="N4" s="2"/>
    </row>
    <row r="5" spans="1:14">
      <c r="A5" s="44" t="s">
        <v>77</v>
      </c>
      <c r="B5" s="45">
        <v>286.60000000000002</v>
      </c>
      <c r="C5" s="46">
        <v>-7.875281260045</v>
      </c>
      <c r="D5" s="45">
        <v>241.6</v>
      </c>
      <c r="E5" s="46">
        <v>-7.1126489811611098</v>
      </c>
      <c r="F5" s="45">
        <v>224.3</v>
      </c>
      <c r="G5" s="46">
        <v>-9.5929060862555406</v>
      </c>
      <c r="H5" s="45">
        <v>203.2</v>
      </c>
      <c r="I5" s="46">
        <v>-8.7561742254153607</v>
      </c>
      <c r="J5" s="2"/>
      <c r="K5" s="37"/>
      <c r="L5" s="37"/>
      <c r="M5" s="37"/>
      <c r="N5" s="2"/>
    </row>
    <row r="6" spans="1:14">
      <c r="A6" s="3" t="s">
        <v>130</v>
      </c>
      <c r="B6" s="47">
        <v>4.5999999999999996</v>
      </c>
      <c r="C6" s="48">
        <v>9.5238095238095095</v>
      </c>
      <c r="D6" s="47">
        <v>0.5</v>
      </c>
      <c r="E6" s="48">
        <v>-68.75</v>
      </c>
      <c r="F6" s="47">
        <v>2.8</v>
      </c>
      <c r="G6" s="48">
        <v>-22.2222222222222</v>
      </c>
      <c r="H6" s="47">
        <v>0.3</v>
      </c>
      <c r="I6" s="48">
        <v>-62.5</v>
      </c>
      <c r="J6" s="8"/>
      <c r="K6" s="8">
        <f>D6/D$5</f>
        <v>2.0695364238410598E-3</v>
      </c>
      <c r="L6" s="8">
        <f>H6/H$5</f>
        <v>1.4763779527559055E-3</v>
      </c>
      <c r="M6" s="8">
        <f>B6/B$5</f>
        <v>1.6050244242847171E-2</v>
      </c>
      <c r="N6" s="8">
        <f>F6/F$5</f>
        <v>1.2483281319661166E-2</v>
      </c>
    </row>
    <row r="7" spans="1:14">
      <c r="A7" s="3" t="s">
        <v>131</v>
      </c>
      <c r="B7" s="47">
        <v>25.6</v>
      </c>
      <c r="C7" s="48">
        <v>-7.9136690647482002</v>
      </c>
      <c r="D7" s="47">
        <v>10.4</v>
      </c>
      <c r="E7" s="48">
        <v>11.8279569892473</v>
      </c>
      <c r="F7" s="47">
        <v>20.3</v>
      </c>
      <c r="G7" s="48">
        <v>-9.3749999999999893</v>
      </c>
      <c r="H7" s="47">
        <v>7.5</v>
      </c>
      <c r="I7" s="48">
        <v>1.35135135135134</v>
      </c>
      <c r="J7" s="8"/>
      <c r="K7" s="8">
        <f>D7/D$5</f>
        <v>4.3046357615894044E-2</v>
      </c>
      <c r="L7" s="8">
        <f>H7/H$5</f>
        <v>3.6909448818897642E-2</v>
      </c>
      <c r="M7" s="8">
        <f>B7/B$5</f>
        <v>8.932309839497557E-2</v>
      </c>
      <c r="N7" s="8">
        <f>F7/F$5</f>
        <v>9.0503789567543472E-2</v>
      </c>
    </row>
    <row r="8" spans="1:14">
      <c r="A8" s="3" t="s">
        <v>103</v>
      </c>
      <c r="B8" s="47">
        <v>51.8</v>
      </c>
      <c r="C8" s="48">
        <v>-10.689655172413801</v>
      </c>
      <c r="D8" s="47">
        <v>5.0999999999999996</v>
      </c>
      <c r="E8" s="48">
        <v>-10.526315789473699</v>
      </c>
      <c r="F8" s="47">
        <v>39.799999999999997</v>
      </c>
      <c r="G8" s="48">
        <v>-7.6566125290023299</v>
      </c>
      <c r="H8" s="47">
        <v>3.4</v>
      </c>
      <c r="I8" s="48">
        <v>-12.8205128205128</v>
      </c>
      <c r="J8" s="8"/>
      <c r="K8" s="8">
        <f>D8/D$5</f>
        <v>2.1109271523178808E-2</v>
      </c>
      <c r="L8" s="8">
        <f>H8/H$5</f>
        <v>1.6732283464566931E-2</v>
      </c>
      <c r="M8" s="8">
        <f>B8/B$5</f>
        <v>0.18073970690858338</v>
      </c>
      <c r="N8" s="8">
        <f>F8/F$5</f>
        <v>0.17744092732946945</v>
      </c>
    </row>
    <row r="9" spans="1:14">
      <c r="A9" s="3" t="s">
        <v>132</v>
      </c>
      <c r="B9" s="47">
        <v>204.7</v>
      </c>
      <c r="C9" s="48">
        <v>-7.4174581637268204</v>
      </c>
      <c r="D9" s="47">
        <v>225.7</v>
      </c>
      <c r="E9" s="48">
        <v>-7.31006160164271</v>
      </c>
      <c r="F9" s="47">
        <v>161.5</v>
      </c>
      <c r="G9" s="48">
        <v>-9.8269123394751503</v>
      </c>
      <c r="H9" s="47">
        <v>192</v>
      </c>
      <c r="I9" s="48">
        <v>-8.8751779781680007</v>
      </c>
      <c r="J9" s="8"/>
      <c r="K9" s="8">
        <f>D9/D$5</f>
        <v>0.93418874172185429</v>
      </c>
      <c r="L9" s="8">
        <f>H9/H$5</f>
        <v>0.94488188976377963</v>
      </c>
      <c r="M9" s="8">
        <f>B9/B$5</f>
        <v>0.71423586880669909</v>
      </c>
      <c r="N9" s="8">
        <f>F9/F$5</f>
        <v>0.72001783325902802</v>
      </c>
    </row>
    <row r="10" spans="1:14">
      <c r="A10" s="163" t="s">
        <v>63</v>
      </c>
      <c r="B10" s="163"/>
      <c r="C10" s="163"/>
      <c r="D10" s="163"/>
      <c r="E10" s="163"/>
      <c r="F10" s="163"/>
      <c r="G10" s="163"/>
      <c r="H10" s="163"/>
      <c r="I10" s="163"/>
      <c r="K10" s="2"/>
    </row>
    <row r="11" spans="1:14">
      <c r="B11" s="8"/>
      <c r="C11" s="49"/>
      <c r="D11" s="49"/>
      <c r="E11" s="49"/>
      <c r="F11" s="50"/>
      <c r="G11" s="50"/>
      <c r="H11" s="49"/>
      <c r="I11" s="49"/>
      <c r="K11" s="37"/>
    </row>
  </sheetData>
  <mergeCells count="9">
    <mergeCell ref="A10:I10"/>
    <mergeCell ref="A1:I1"/>
    <mergeCell ref="A2:A4"/>
    <mergeCell ref="B2:E2"/>
    <mergeCell ref="F2:I2"/>
    <mergeCell ref="B3:C3"/>
    <mergeCell ref="D3:E3"/>
    <mergeCell ref="F3:G3"/>
    <mergeCell ref="H3:I3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Índex de quadres i gràfics</vt:lpstr>
      <vt:lpstr>Q1</vt:lpstr>
      <vt:lpstr>Q2</vt:lpstr>
      <vt:lpstr>Q3</vt:lpstr>
      <vt:lpstr>Q4</vt:lpstr>
      <vt:lpstr>Q5</vt:lpstr>
      <vt:lpstr>Q6</vt:lpstr>
      <vt:lpstr>Q7</vt:lpstr>
      <vt:lpstr>Q8_</vt:lpstr>
      <vt:lpstr>Q9</vt:lpstr>
      <vt:lpstr>Q10</vt:lpstr>
      <vt:lpstr>Q11</vt:lpstr>
      <vt:lpstr>Q12</vt:lpstr>
      <vt:lpstr>Q13</vt:lpstr>
      <vt:lpstr>Q14</vt:lpstr>
      <vt:lpstr>Q15</vt:lpstr>
      <vt:lpstr>Q16</vt:lpstr>
      <vt:lpstr>G1</vt:lpstr>
      <vt:lpstr>Q17G2</vt:lpstr>
      <vt:lpstr>QA1</vt:lpstr>
      <vt:lpstr>QA7</vt:lpstr>
      <vt:lpstr>GA1</vt:lpstr>
      <vt:lpstr>GA2</vt:lpstr>
      <vt:lpstr>GA3</vt:lpstr>
      <vt:lpstr>GA4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Bethany Anne Ratcliffe</dc:creator>
  <dc:description/>
  <cp:lastModifiedBy>Maria Lourdes Calero Martínez</cp:lastModifiedBy>
  <cp:revision>1</cp:revision>
  <dcterms:created xsi:type="dcterms:W3CDTF">2021-06-11T09:54:34Z</dcterms:created>
  <dcterms:modified xsi:type="dcterms:W3CDTF">2021-11-04T13:45:23Z</dcterms:modified>
  <dc:language>ca-ES</dc:language>
</cp:coreProperties>
</file>