
<file path=[Content_Types].xml><?xml version="1.0" encoding="utf-8"?>
<Types xmlns="http://schemas.openxmlformats.org/package/2006/content-types">
  <Default Extension="gif" ContentType="image/gif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pivotTables/pivotTable1.xml" ContentType="application/vnd.openxmlformats-officedocument.spreadsheetml.pivotTable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3er mandat CES\12. CT MEMÒRIA\Memòria del CES\4. Memòria 2020\Excels per publicar\"/>
    </mc:Choice>
  </mc:AlternateContent>
  <xr:revisionPtr revIDLastSave="0" documentId="14_{1DE3570C-EB83-4E74-9138-41D63D340451}" xr6:coauthVersionLast="43" xr6:coauthVersionMax="43" xr10:uidLastSave="{00000000-0000-0000-0000-000000000000}"/>
  <bookViews>
    <workbookView xWindow="-120" yWindow="-120" windowWidth="21840" windowHeight="13140" tabRatio="500" xr2:uid="{00000000-000D-0000-FFFF-FFFF00000000}"/>
  </bookViews>
  <sheets>
    <sheet name="Índex de quadres i gràfics" sheetId="1" r:id="rId1"/>
    <sheet name="G1" sheetId="2" r:id="rId2"/>
    <sheet name="No incluir" sheetId="3" state="hidden" r:id="rId3"/>
    <sheet name="G2" sheetId="4" r:id="rId4"/>
    <sheet name="Q1" sheetId="5" r:id="rId5"/>
    <sheet name="G3" sheetId="6" r:id="rId6"/>
    <sheet name="Q2" sheetId="7" r:id="rId7"/>
    <sheet name="Q3" sheetId="8" r:id="rId8"/>
    <sheet name="Q4" sheetId="9" r:id="rId9"/>
    <sheet name="Q5" sheetId="10" r:id="rId10"/>
    <sheet name="Q6" sheetId="11" r:id="rId11"/>
    <sheet name="Q7" sheetId="12" r:id="rId12"/>
    <sheet name="Q8" sheetId="13" r:id="rId13"/>
    <sheet name="Q9" sheetId="14" r:id="rId14"/>
    <sheet name="G4" sheetId="15" r:id="rId15"/>
    <sheet name="QA1" sheetId="16" r:id="rId16"/>
    <sheet name="QA2" sheetId="17" r:id="rId17"/>
    <sheet name="QA3-GA1-GA4" sheetId="18" r:id="rId18"/>
    <sheet name="QA4" sheetId="19" r:id="rId19"/>
    <sheet name="QA5" sheetId="20" r:id="rId20"/>
    <sheet name="QA6" sheetId="21" r:id="rId21"/>
    <sheet name="ocupados industria no incluir" sheetId="22" state="hidden" r:id="rId22"/>
    <sheet name="QA7" sheetId="23" r:id="rId23"/>
    <sheet name="QA8" sheetId="24" r:id="rId24"/>
    <sheet name="QA9" sheetId="25" r:id="rId25"/>
    <sheet name="Tabla dinámica" sheetId="26" state="hidden" r:id="rId26"/>
    <sheet name="Datos mina" sheetId="27" state="hidden" r:id="rId27"/>
    <sheet name="Hoja1" sheetId="28" state="hidden" r:id="rId28"/>
    <sheet name="Hoja2" sheetId="29" state="hidden" r:id="rId29"/>
  </sheets>
  <definedNames>
    <definedName name="_xlnm._FilterDatabase" localSheetId="1">'G1'!#REF!</definedName>
  </definedNames>
  <calcPr calcId="181029"/>
  <pivotCaches>
    <pivotCache cacheId="0" r:id="rId30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3" i="25" l="1"/>
  <c r="B22" i="25"/>
  <c r="B5" i="25" s="1"/>
  <c r="B21" i="25"/>
  <c r="B20" i="25"/>
  <c r="B3" i="25" s="1"/>
  <c r="I6" i="25"/>
  <c r="H6" i="25"/>
  <c r="G6" i="25"/>
  <c r="F6" i="25"/>
  <c r="E6" i="25"/>
  <c r="D6" i="25"/>
  <c r="C6" i="25"/>
  <c r="B6" i="25"/>
  <c r="K5" i="25" s="1"/>
  <c r="I5" i="25"/>
  <c r="H5" i="25"/>
  <c r="G5" i="25"/>
  <c r="F5" i="25"/>
  <c r="E5" i="25"/>
  <c r="D5" i="25"/>
  <c r="C5" i="25"/>
  <c r="I4" i="25"/>
  <c r="H4" i="25"/>
  <c r="G4" i="25"/>
  <c r="F4" i="25"/>
  <c r="E4" i="25"/>
  <c r="D4" i="25"/>
  <c r="C4" i="25"/>
  <c r="B4" i="25"/>
  <c r="I3" i="25"/>
  <c r="H3" i="25"/>
  <c r="G3" i="25"/>
  <c r="F3" i="25"/>
  <c r="E3" i="25"/>
  <c r="D3" i="25"/>
  <c r="C3" i="25"/>
  <c r="C32" i="24"/>
  <c r="B32" i="24"/>
  <c r="C31" i="24"/>
  <c r="B31" i="24"/>
  <c r="F151" i="23"/>
  <c r="E151" i="23"/>
  <c r="D151" i="23"/>
  <c r="C151" i="23"/>
  <c r="F150" i="23"/>
  <c r="E150" i="23"/>
  <c r="D150" i="23"/>
  <c r="C150" i="23"/>
  <c r="F149" i="23"/>
  <c r="E149" i="23"/>
  <c r="D149" i="23"/>
  <c r="C149" i="23"/>
  <c r="F148" i="23"/>
  <c r="E148" i="23"/>
  <c r="D148" i="23"/>
  <c r="C148" i="23"/>
  <c r="F147" i="23"/>
  <c r="E147" i="23"/>
  <c r="D147" i="23"/>
  <c r="C147" i="23"/>
  <c r="F146" i="23"/>
  <c r="E146" i="23"/>
  <c r="D146" i="23"/>
  <c r="C146" i="23"/>
  <c r="F145" i="23"/>
  <c r="E145" i="23"/>
  <c r="D145" i="23"/>
  <c r="C145" i="23"/>
  <c r="F144" i="23"/>
  <c r="E144" i="23"/>
  <c r="D144" i="23"/>
  <c r="C144" i="23"/>
  <c r="F143" i="23"/>
  <c r="E143" i="23"/>
  <c r="D143" i="23"/>
  <c r="C143" i="23"/>
  <c r="F142" i="23"/>
  <c r="E142" i="23"/>
  <c r="D142" i="23"/>
  <c r="C142" i="23"/>
  <c r="F141" i="23"/>
  <c r="E141" i="23"/>
  <c r="D141" i="23"/>
  <c r="C141" i="23"/>
  <c r="F140" i="23"/>
  <c r="E140" i="23"/>
  <c r="D140" i="23"/>
  <c r="C140" i="23"/>
  <c r="F139" i="23"/>
  <c r="E139" i="23"/>
  <c r="D139" i="23"/>
  <c r="C139" i="23"/>
  <c r="F138" i="23"/>
  <c r="E138" i="23"/>
  <c r="D138" i="23"/>
  <c r="C138" i="23"/>
  <c r="F137" i="23"/>
  <c r="E137" i="23"/>
  <c r="D137" i="23"/>
  <c r="C137" i="23"/>
  <c r="F136" i="23"/>
  <c r="E136" i="23"/>
  <c r="D136" i="23"/>
  <c r="C136" i="23"/>
  <c r="F135" i="23"/>
  <c r="E135" i="23"/>
  <c r="D135" i="23"/>
  <c r="C135" i="23"/>
  <c r="F134" i="23"/>
  <c r="E134" i="23"/>
  <c r="D134" i="23"/>
  <c r="C134" i="23"/>
  <c r="F133" i="23"/>
  <c r="E133" i="23"/>
  <c r="D133" i="23"/>
  <c r="C133" i="23"/>
  <c r="F132" i="23"/>
  <c r="E132" i="23"/>
  <c r="D132" i="23"/>
  <c r="C132" i="23"/>
  <c r="F131" i="23"/>
  <c r="E131" i="23"/>
  <c r="D131" i="23"/>
  <c r="C131" i="23"/>
  <c r="F130" i="23"/>
  <c r="E130" i="23"/>
  <c r="D130" i="23"/>
  <c r="C130" i="23"/>
  <c r="F129" i="23"/>
  <c r="E129" i="23"/>
  <c r="D129" i="23"/>
  <c r="C129" i="23"/>
  <c r="F128" i="23"/>
  <c r="E128" i="23"/>
  <c r="D128" i="23"/>
  <c r="C128" i="23"/>
  <c r="F127" i="23"/>
  <c r="E127" i="23"/>
  <c r="D127" i="23"/>
  <c r="C127" i="23"/>
  <c r="F126" i="23"/>
  <c r="E126" i="23"/>
  <c r="D126" i="23"/>
  <c r="C126" i="23"/>
  <c r="F125" i="23"/>
  <c r="E125" i="23"/>
  <c r="D125" i="23"/>
  <c r="C125" i="23"/>
  <c r="F124" i="23"/>
  <c r="E124" i="23"/>
  <c r="D124" i="23"/>
  <c r="C124" i="23"/>
  <c r="F123" i="23"/>
  <c r="E123" i="23"/>
  <c r="D123" i="23"/>
  <c r="C123" i="23"/>
  <c r="F119" i="23"/>
  <c r="E119" i="23"/>
  <c r="D119" i="23"/>
  <c r="C119" i="23"/>
  <c r="F118" i="23"/>
  <c r="E118" i="23"/>
  <c r="D118" i="23"/>
  <c r="C118" i="23"/>
  <c r="X85" i="23"/>
  <c r="W85" i="23"/>
  <c r="Y85" i="23" s="1"/>
  <c r="Z85" i="23" s="1"/>
  <c r="D82" i="23" s="1"/>
  <c r="X84" i="23"/>
  <c r="W84" i="23"/>
  <c r="Y84" i="23" s="1"/>
  <c r="Z84" i="23" s="1"/>
  <c r="D81" i="23" s="1"/>
  <c r="X83" i="23"/>
  <c r="W83" i="23"/>
  <c r="Y83" i="23" s="1"/>
  <c r="Z83" i="23" s="1"/>
  <c r="D80" i="23" s="1"/>
  <c r="X82" i="23"/>
  <c r="W82" i="23"/>
  <c r="Y82" i="23" s="1"/>
  <c r="Z82" i="23" s="1"/>
  <c r="D79" i="23" s="1"/>
  <c r="E82" i="23"/>
  <c r="C82" i="23"/>
  <c r="B82" i="23"/>
  <c r="X81" i="23"/>
  <c r="W81" i="23"/>
  <c r="Y81" i="23" s="1"/>
  <c r="Z81" i="23" s="1"/>
  <c r="D78" i="23" s="1"/>
  <c r="E81" i="23"/>
  <c r="C81" i="23"/>
  <c r="B81" i="23"/>
  <c r="X80" i="23"/>
  <c r="W80" i="23"/>
  <c r="Y80" i="23" s="1"/>
  <c r="Z80" i="23" s="1"/>
  <c r="D77" i="23" s="1"/>
  <c r="E80" i="23"/>
  <c r="C80" i="23"/>
  <c r="B80" i="23"/>
  <c r="X79" i="23"/>
  <c r="W79" i="23"/>
  <c r="Y79" i="23" s="1"/>
  <c r="Z79" i="23" s="1"/>
  <c r="D76" i="23" s="1"/>
  <c r="E79" i="23"/>
  <c r="C79" i="23"/>
  <c r="B79" i="23"/>
  <c r="X78" i="23"/>
  <c r="W78" i="23"/>
  <c r="Y78" i="23" s="1"/>
  <c r="Z78" i="23" s="1"/>
  <c r="D75" i="23" s="1"/>
  <c r="E78" i="23"/>
  <c r="C78" i="23"/>
  <c r="B78" i="23"/>
  <c r="X77" i="23"/>
  <c r="W77" i="23"/>
  <c r="Y77" i="23" s="1"/>
  <c r="Z77" i="23" s="1"/>
  <c r="D74" i="23" s="1"/>
  <c r="E77" i="23"/>
  <c r="C77" i="23"/>
  <c r="B77" i="23"/>
  <c r="X76" i="23"/>
  <c r="W76" i="23"/>
  <c r="Y76" i="23" s="1"/>
  <c r="Z76" i="23" s="1"/>
  <c r="D73" i="23" s="1"/>
  <c r="E76" i="23"/>
  <c r="C76" i="23"/>
  <c r="B76" i="23"/>
  <c r="X75" i="23"/>
  <c r="W75" i="23"/>
  <c r="Y75" i="23" s="1"/>
  <c r="Z75" i="23" s="1"/>
  <c r="D72" i="23" s="1"/>
  <c r="E75" i="23"/>
  <c r="C75" i="23"/>
  <c r="B75" i="23"/>
  <c r="X74" i="23"/>
  <c r="W74" i="23"/>
  <c r="Y74" i="23" s="1"/>
  <c r="Z74" i="23" s="1"/>
  <c r="D71" i="23" s="1"/>
  <c r="E74" i="23"/>
  <c r="C74" i="23"/>
  <c r="B74" i="23"/>
  <c r="X73" i="23"/>
  <c r="W73" i="23"/>
  <c r="Y73" i="23" s="1"/>
  <c r="Z73" i="23" s="1"/>
  <c r="D70" i="23" s="1"/>
  <c r="E73" i="23"/>
  <c r="C73" i="23"/>
  <c r="B73" i="23"/>
  <c r="X72" i="23"/>
  <c r="W72" i="23"/>
  <c r="Y72" i="23" s="1"/>
  <c r="Z72" i="23" s="1"/>
  <c r="D69" i="23" s="1"/>
  <c r="E72" i="23"/>
  <c r="C72" i="23"/>
  <c r="B72" i="23"/>
  <c r="X71" i="23"/>
  <c r="W71" i="23"/>
  <c r="Y71" i="23" s="1"/>
  <c r="Z71" i="23" s="1"/>
  <c r="D68" i="23" s="1"/>
  <c r="E71" i="23"/>
  <c r="C71" i="23"/>
  <c r="B71" i="23"/>
  <c r="X70" i="23"/>
  <c r="W70" i="23"/>
  <c r="Y70" i="23" s="1"/>
  <c r="Z70" i="23" s="1"/>
  <c r="D67" i="23" s="1"/>
  <c r="E70" i="23"/>
  <c r="C70" i="23"/>
  <c r="B70" i="23"/>
  <c r="X69" i="23"/>
  <c r="W69" i="23"/>
  <c r="Y69" i="23" s="1"/>
  <c r="Z69" i="23" s="1"/>
  <c r="D66" i="23" s="1"/>
  <c r="E69" i="23"/>
  <c r="C69" i="23"/>
  <c r="B69" i="23"/>
  <c r="X68" i="23"/>
  <c r="W68" i="23"/>
  <c r="Y68" i="23" s="1"/>
  <c r="Z68" i="23" s="1"/>
  <c r="D65" i="23" s="1"/>
  <c r="E68" i="23"/>
  <c r="C68" i="23"/>
  <c r="B68" i="23"/>
  <c r="X67" i="23"/>
  <c r="W67" i="23"/>
  <c r="Y67" i="23" s="1"/>
  <c r="Z67" i="23" s="1"/>
  <c r="D64" i="23" s="1"/>
  <c r="E67" i="23"/>
  <c r="C67" i="23"/>
  <c r="B67" i="23"/>
  <c r="X66" i="23"/>
  <c r="W66" i="23"/>
  <c r="Y66" i="23" s="1"/>
  <c r="Z66" i="23" s="1"/>
  <c r="D63" i="23" s="1"/>
  <c r="E66" i="23"/>
  <c r="C66" i="23"/>
  <c r="B66" i="23"/>
  <c r="X65" i="23"/>
  <c r="W65" i="23"/>
  <c r="Y65" i="23" s="1"/>
  <c r="Z65" i="23" s="1"/>
  <c r="D62" i="23" s="1"/>
  <c r="E65" i="23"/>
  <c r="C65" i="23"/>
  <c r="B65" i="23"/>
  <c r="X64" i="23"/>
  <c r="W64" i="23"/>
  <c r="Y64" i="23" s="1"/>
  <c r="Z64" i="23" s="1"/>
  <c r="D61" i="23" s="1"/>
  <c r="E64" i="23"/>
  <c r="C64" i="23"/>
  <c r="B64" i="23"/>
  <c r="X63" i="23"/>
  <c r="W63" i="23"/>
  <c r="Y63" i="23" s="1"/>
  <c r="Z63" i="23" s="1"/>
  <c r="D60" i="23" s="1"/>
  <c r="E63" i="23"/>
  <c r="C63" i="23"/>
  <c r="B63" i="23"/>
  <c r="X62" i="23"/>
  <c r="W62" i="23"/>
  <c r="Y62" i="23" s="1"/>
  <c r="Z62" i="23" s="1"/>
  <c r="D59" i="23" s="1"/>
  <c r="E62" i="23"/>
  <c r="C62" i="23"/>
  <c r="B62" i="23"/>
  <c r="X61" i="23"/>
  <c r="W61" i="23"/>
  <c r="Y61" i="23" s="1"/>
  <c r="Z61" i="23" s="1"/>
  <c r="D58" i="23" s="1"/>
  <c r="E61" i="23"/>
  <c r="C61" i="23"/>
  <c r="B61" i="23"/>
  <c r="X60" i="23"/>
  <c r="W60" i="23"/>
  <c r="Y60" i="23" s="1"/>
  <c r="Z60" i="23" s="1"/>
  <c r="D57" i="23" s="1"/>
  <c r="E60" i="23"/>
  <c r="C60" i="23"/>
  <c r="B60" i="23"/>
  <c r="X59" i="23"/>
  <c r="W59" i="23"/>
  <c r="Y59" i="23" s="1"/>
  <c r="Z59" i="23" s="1"/>
  <c r="D56" i="23" s="1"/>
  <c r="E59" i="23"/>
  <c r="C59" i="23"/>
  <c r="B59" i="23"/>
  <c r="X58" i="23"/>
  <c r="W58" i="23"/>
  <c r="Y58" i="23" s="1"/>
  <c r="Z58" i="23" s="1"/>
  <c r="D55" i="23" s="1"/>
  <c r="E58" i="23"/>
  <c r="C58" i="23"/>
  <c r="B58" i="23"/>
  <c r="X57" i="23"/>
  <c r="W57" i="23"/>
  <c r="Y57" i="23" s="1"/>
  <c r="Z57" i="23" s="1"/>
  <c r="D54" i="23" s="1"/>
  <c r="E57" i="23"/>
  <c r="C57" i="23"/>
  <c r="B57" i="23"/>
  <c r="X56" i="23"/>
  <c r="W56" i="23"/>
  <c r="Y56" i="23" s="1"/>
  <c r="Z56" i="23" s="1"/>
  <c r="D53" i="23" s="1"/>
  <c r="E56" i="23"/>
  <c r="C56" i="23"/>
  <c r="B56" i="23"/>
  <c r="X55" i="23"/>
  <c r="W55" i="23"/>
  <c r="Y55" i="23" s="1"/>
  <c r="Z55" i="23" s="1"/>
  <c r="D52" i="23" s="1"/>
  <c r="E55" i="23"/>
  <c r="C55" i="23"/>
  <c r="B55" i="23"/>
  <c r="X54" i="23"/>
  <c r="W54" i="23"/>
  <c r="Y54" i="23" s="1"/>
  <c r="Z54" i="23" s="1"/>
  <c r="D51" i="23" s="1"/>
  <c r="E54" i="23"/>
  <c r="C54" i="23"/>
  <c r="B54" i="23"/>
  <c r="X53" i="23"/>
  <c r="W53" i="23"/>
  <c r="Y53" i="23" s="1"/>
  <c r="Z53" i="23" s="1"/>
  <c r="D50" i="23" s="1"/>
  <c r="E53" i="23"/>
  <c r="C53" i="23"/>
  <c r="B53" i="23"/>
  <c r="X52" i="23"/>
  <c r="W52" i="23"/>
  <c r="Y52" i="23" s="1"/>
  <c r="Z52" i="23" s="1"/>
  <c r="D49" i="23" s="1"/>
  <c r="E52" i="23"/>
  <c r="C52" i="23"/>
  <c r="B52" i="23"/>
  <c r="X51" i="23"/>
  <c r="W51" i="23"/>
  <c r="Y51" i="23" s="1"/>
  <c r="Z51" i="23" s="1"/>
  <c r="D48" i="23" s="1"/>
  <c r="E51" i="23"/>
  <c r="C51" i="23"/>
  <c r="B51" i="23"/>
  <c r="E50" i="23"/>
  <c r="C50" i="23"/>
  <c r="B50" i="23"/>
  <c r="E49" i="23"/>
  <c r="C49" i="23"/>
  <c r="B49" i="23"/>
  <c r="E48" i="23"/>
  <c r="C48" i="23"/>
  <c r="B48" i="23"/>
  <c r="D47" i="23"/>
  <c r="E34" i="23"/>
  <c r="D34" i="23"/>
  <c r="C34" i="23"/>
  <c r="B34" i="23"/>
  <c r="E33" i="23"/>
  <c r="D33" i="23"/>
  <c r="C33" i="23"/>
  <c r="B33" i="23"/>
  <c r="E32" i="23"/>
  <c r="D32" i="23"/>
  <c r="C32" i="23"/>
  <c r="B32" i="23"/>
  <c r="E31" i="23"/>
  <c r="D31" i="23"/>
  <c r="C31" i="23"/>
  <c r="B31" i="23"/>
  <c r="E30" i="23"/>
  <c r="D30" i="23"/>
  <c r="C30" i="23"/>
  <c r="B30" i="23"/>
  <c r="E29" i="23"/>
  <c r="D29" i="23"/>
  <c r="C29" i="23"/>
  <c r="B29" i="23"/>
  <c r="E28" i="23"/>
  <c r="D28" i="23"/>
  <c r="C28" i="23"/>
  <c r="B28" i="23"/>
  <c r="E27" i="23"/>
  <c r="D27" i="23"/>
  <c r="C27" i="23"/>
  <c r="B27" i="23"/>
  <c r="E26" i="23"/>
  <c r="D26" i="23"/>
  <c r="C26" i="23"/>
  <c r="B26" i="23"/>
  <c r="E25" i="23"/>
  <c r="D25" i="23"/>
  <c r="C25" i="23"/>
  <c r="B25" i="23"/>
  <c r="E24" i="23"/>
  <c r="D24" i="23"/>
  <c r="C24" i="23"/>
  <c r="B24" i="23"/>
  <c r="E23" i="23"/>
  <c r="D23" i="23"/>
  <c r="C23" i="23"/>
  <c r="B23" i="23"/>
  <c r="E22" i="23"/>
  <c r="D22" i="23"/>
  <c r="C22" i="23"/>
  <c r="B22" i="23"/>
  <c r="E21" i="23"/>
  <c r="D21" i="23"/>
  <c r="C21" i="23"/>
  <c r="B21" i="23"/>
  <c r="E20" i="23"/>
  <c r="D20" i="23"/>
  <c r="C20" i="23"/>
  <c r="B20" i="23"/>
  <c r="E19" i="23"/>
  <c r="D19" i="23"/>
  <c r="C19" i="23"/>
  <c r="B19" i="23"/>
  <c r="E18" i="23"/>
  <c r="D18" i="23"/>
  <c r="C18" i="23"/>
  <c r="B18" i="23"/>
  <c r="E17" i="23"/>
  <c r="D17" i="23"/>
  <c r="C17" i="23"/>
  <c r="B17" i="23"/>
  <c r="E16" i="23"/>
  <c r="D16" i="23"/>
  <c r="C16" i="23"/>
  <c r="B16" i="23"/>
  <c r="E15" i="23"/>
  <c r="D15" i="23"/>
  <c r="C15" i="23"/>
  <c r="B15" i="23"/>
  <c r="E14" i="23"/>
  <c r="D14" i="23"/>
  <c r="C14" i="23"/>
  <c r="B14" i="23"/>
  <c r="E13" i="23"/>
  <c r="D13" i="23"/>
  <c r="C13" i="23"/>
  <c r="B13" i="23"/>
  <c r="E12" i="23"/>
  <c r="D12" i="23"/>
  <c r="C12" i="23"/>
  <c r="B12" i="23"/>
  <c r="E11" i="23"/>
  <c r="D11" i="23"/>
  <c r="C11" i="23"/>
  <c r="B11" i="23"/>
  <c r="E10" i="23"/>
  <c r="D10" i="23"/>
  <c r="C10" i="23"/>
  <c r="B10" i="23"/>
  <c r="E9" i="23"/>
  <c r="D9" i="23"/>
  <c r="C9" i="23"/>
  <c r="B9" i="23"/>
  <c r="E8" i="23"/>
  <c r="D8" i="23"/>
  <c r="C8" i="23"/>
  <c r="B8" i="23"/>
  <c r="E7" i="23"/>
  <c r="D7" i="23"/>
  <c r="C7" i="23"/>
  <c r="B7" i="23"/>
  <c r="E6" i="23"/>
  <c r="I8" i="23" s="1"/>
  <c r="D6" i="23"/>
  <c r="H8" i="23" s="1"/>
  <c r="C6" i="23"/>
  <c r="G8" i="23" s="1"/>
  <c r="B6" i="23"/>
  <c r="F8" i="23" s="1"/>
  <c r="E5" i="23"/>
  <c r="D5" i="23"/>
  <c r="C5" i="23"/>
  <c r="B5" i="23"/>
  <c r="E4" i="23"/>
  <c r="D4" i="23"/>
  <c r="C4" i="23"/>
  <c r="B4" i="23"/>
  <c r="E3" i="23"/>
  <c r="D3" i="23"/>
  <c r="C3" i="23"/>
  <c r="B3" i="23"/>
  <c r="F19" i="22"/>
  <c r="E19" i="22"/>
  <c r="F18" i="22"/>
  <c r="E18" i="22"/>
  <c r="F17" i="22"/>
  <c r="E17" i="22"/>
  <c r="F16" i="22"/>
  <c r="E16" i="22"/>
  <c r="F15" i="22"/>
  <c r="E15" i="22"/>
  <c r="F14" i="22"/>
  <c r="E14" i="22"/>
  <c r="F13" i="22"/>
  <c r="E13" i="22"/>
  <c r="F12" i="22"/>
  <c r="E12" i="22"/>
  <c r="F11" i="22"/>
  <c r="E11" i="22"/>
  <c r="F10" i="22"/>
  <c r="E10" i="22"/>
  <c r="C34" i="21"/>
  <c r="B34" i="21"/>
  <c r="C33" i="21"/>
  <c r="B33" i="21"/>
  <c r="G33" i="21" s="1"/>
  <c r="C32" i="21"/>
  <c r="B32" i="21"/>
  <c r="G32" i="21" s="1"/>
  <c r="C31" i="21"/>
  <c r="B31" i="21"/>
  <c r="C30" i="21"/>
  <c r="B30" i="21"/>
  <c r="G30" i="21" s="1"/>
  <c r="C29" i="21"/>
  <c r="B29" i="21"/>
  <c r="G29" i="21" s="1"/>
  <c r="C28" i="21"/>
  <c r="B28" i="21"/>
  <c r="G28" i="21" s="1"/>
  <c r="C27" i="21"/>
  <c r="B27" i="21"/>
  <c r="G27" i="21" s="1"/>
  <c r="C26" i="21"/>
  <c r="B26" i="21"/>
  <c r="G26" i="21" s="1"/>
  <c r="C25" i="21"/>
  <c r="B25" i="21"/>
  <c r="G25" i="21" s="1"/>
  <c r="C24" i="21"/>
  <c r="B24" i="21"/>
  <c r="G24" i="21" s="1"/>
  <c r="C23" i="21"/>
  <c r="B23" i="21"/>
  <c r="G23" i="21" s="1"/>
  <c r="C22" i="21"/>
  <c r="B22" i="21"/>
  <c r="G22" i="21" s="1"/>
  <c r="C21" i="21"/>
  <c r="B21" i="21"/>
  <c r="G21" i="21" s="1"/>
  <c r="C20" i="21"/>
  <c r="B20" i="21"/>
  <c r="G20" i="21" s="1"/>
  <c r="C19" i="21"/>
  <c r="B19" i="21"/>
  <c r="G19" i="21" s="1"/>
  <c r="C18" i="21"/>
  <c r="B18" i="21"/>
  <c r="G18" i="21" s="1"/>
  <c r="C17" i="21"/>
  <c r="B17" i="21"/>
  <c r="G17" i="21" s="1"/>
  <c r="C16" i="21"/>
  <c r="B16" i="21"/>
  <c r="G16" i="21" s="1"/>
  <c r="C15" i="21"/>
  <c r="B15" i="21"/>
  <c r="G15" i="21" s="1"/>
  <c r="C14" i="21"/>
  <c r="B14" i="21"/>
  <c r="G14" i="21" s="1"/>
  <c r="C13" i="21"/>
  <c r="B13" i="21"/>
  <c r="G13" i="21" s="1"/>
  <c r="C12" i="21"/>
  <c r="B12" i="21"/>
  <c r="G12" i="21" s="1"/>
  <c r="C11" i="21"/>
  <c r="B11" i="21"/>
  <c r="G11" i="21" s="1"/>
  <c r="C10" i="21"/>
  <c r="B10" i="21"/>
  <c r="G10" i="21" s="1"/>
  <c r="C9" i="21"/>
  <c r="B9" i="21"/>
  <c r="G9" i="21" s="1"/>
  <c r="C8" i="21"/>
  <c r="B8" i="21"/>
  <c r="G8" i="21" s="1"/>
  <c r="C7" i="21"/>
  <c r="B7" i="21"/>
  <c r="G7" i="21" s="1"/>
  <c r="C6" i="21"/>
  <c r="B6" i="21"/>
  <c r="G6" i="21" s="1"/>
  <c r="C5" i="21"/>
  <c r="B5" i="21"/>
  <c r="G5" i="21" s="1"/>
  <c r="C4" i="21"/>
  <c r="B4" i="21"/>
  <c r="G4" i="21" s="1"/>
  <c r="C3" i="21"/>
  <c r="B3" i="21"/>
  <c r="G3" i="21" s="1"/>
  <c r="B38" i="20"/>
  <c r="Q31" i="20"/>
  <c r="P31" i="20"/>
  <c r="Q29" i="20"/>
  <c r="P29" i="20"/>
  <c r="Q6" i="20"/>
  <c r="P6" i="20"/>
  <c r="Q5" i="20"/>
  <c r="P5" i="20"/>
  <c r="Q4" i="20"/>
  <c r="P4" i="20"/>
  <c r="C41" i="19"/>
  <c r="B41" i="19"/>
  <c r="D41" i="19" s="1"/>
  <c r="E41" i="19" s="1"/>
  <c r="C40" i="19"/>
  <c r="B40" i="19"/>
  <c r="D40" i="19" s="1"/>
  <c r="E40" i="19" s="1"/>
  <c r="C39" i="19"/>
  <c r="B39" i="19"/>
  <c r="D39" i="19" s="1"/>
  <c r="E39" i="19" s="1"/>
  <c r="C38" i="19"/>
  <c r="B38" i="19"/>
  <c r="D38" i="19" s="1"/>
  <c r="E38" i="19" s="1"/>
  <c r="C37" i="19"/>
  <c r="B37" i="19"/>
  <c r="D37" i="19" s="1"/>
  <c r="E37" i="19" s="1"/>
  <c r="C36" i="19"/>
  <c r="B36" i="19"/>
  <c r="D36" i="19" s="1"/>
  <c r="E36" i="19" s="1"/>
  <c r="C35" i="19"/>
  <c r="B35" i="19"/>
  <c r="D35" i="19" s="1"/>
  <c r="E35" i="19" s="1"/>
  <c r="C34" i="19"/>
  <c r="B34" i="19"/>
  <c r="D34" i="19" s="1"/>
  <c r="E34" i="19" s="1"/>
  <c r="C33" i="19"/>
  <c r="B33" i="19"/>
  <c r="D33" i="19" s="1"/>
  <c r="E33" i="19" s="1"/>
  <c r="C32" i="19"/>
  <c r="B32" i="19"/>
  <c r="D32" i="19" s="1"/>
  <c r="E32" i="19" s="1"/>
  <c r="C31" i="19"/>
  <c r="B31" i="19"/>
  <c r="D31" i="19" s="1"/>
  <c r="E31" i="19" s="1"/>
  <c r="C30" i="19"/>
  <c r="B30" i="19"/>
  <c r="D30" i="19" s="1"/>
  <c r="E30" i="19" s="1"/>
  <c r="C29" i="19"/>
  <c r="B29" i="19"/>
  <c r="D29" i="19" s="1"/>
  <c r="E29" i="19" s="1"/>
  <c r="C28" i="19"/>
  <c r="B28" i="19"/>
  <c r="D28" i="19" s="1"/>
  <c r="E28" i="19" s="1"/>
  <c r="C27" i="19"/>
  <c r="B27" i="19"/>
  <c r="D27" i="19" s="1"/>
  <c r="E27" i="19" s="1"/>
  <c r="C26" i="19"/>
  <c r="B26" i="19"/>
  <c r="D26" i="19" s="1"/>
  <c r="E26" i="19" s="1"/>
  <c r="C25" i="19"/>
  <c r="B25" i="19"/>
  <c r="D25" i="19" s="1"/>
  <c r="E25" i="19" s="1"/>
  <c r="C24" i="19"/>
  <c r="B24" i="19"/>
  <c r="D24" i="19" s="1"/>
  <c r="E24" i="19" s="1"/>
  <c r="C23" i="19"/>
  <c r="B23" i="19"/>
  <c r="D23" i="19" s="1"/>
  <c r="E23" i="19" s="1"/>
  <c r="C22" i="19"/>
  <c r="B22" i="19"/>
  <c r="D22" i="19" s="1"/>
  <c r="E22" i="19" s="1"/>
  <c r="C21" i="19"/>
  <c r="B21" i="19"/>
  <c r="D21" i="19" s="1"/>
  <c r="E21" i="19" s="1"/>
  <c r="C20" i="19"/>
  <c r="B20" i="19"/>
  <c r="D20" i="19" s="1"/>
  <c r="C19" i="19"/>
  <c r="B19" i="19"/>
  <c r="D19" i="19" s="1"/>
  <c r="E19" i="19" s="1"/>
  <c r="C18" i="19"/>
  <c r="B18" i="19"/>
  <c r="D18" i="19" s="1"/>
  <c r="E18" i="19" s="1"/>
  <c r="C17" i="19"/>
  <c r="B17" i="19"/>
  <c r="D17" i="19" s="1"/>
  <c r="E17" i="19" s="1"/>
  <c r="C16" i="19"/>
  <c r="B16" i="19"/>
  <c r="D16" i="19" s="1"/>
  <c r="E16" i="19" s="1"/>
  <c r="C15" i="19"/>
  <c r="B15" i="19"/>
  <c r="D15" i="19" s="1"/>
  <c r="E15" i="19" s="1"/>
  <c r="C14" i="19"/>
  <c r="B14" i="19"/>
  <c r="D14" i="19" s="1"/>
  <c r="E14" i="19" s="1"/>
  <c r="C13" i="19"/>
  <c r="B13" i="19"/>
  <c r="D13" i="19" s="1"/>
  <c r="C12" i="19"/>
  <c r="B12" i="19"/>
  <c r="D12" i="19" s="1"/>
  <c r="E12" i="19" s="1"/>
  <c r="C11" i="19"/>
  <c r="B11" i="19"/>
  <c r="D11" i="19" s="1"/>
  <c r="E11" i="19" s="1"/>
  <c r="C10" i="19"/>
  <c r="B10" i="19"/>
  <c r="D10" i="19" s="1"/>
  <c r="E10" i="19" s="1"/>
  <c r="C9" i="19"/>
  <c r="B9" i="19"/>
  <c r="D9" i="19" s="1"/>
  <c r="E9" i="19" s="1"/>
  <c r="C8" i="19"/>
  <c r="B8" i="19"/>
  <c r="D8" i="19" s="1"/>
  <c r="E8" i="19" s="1"/>
  <c r="C7" i="19"/>
  <c r="B7" i="19"/>
  <c r="D7" i="19" s="1"/>
  <c r="C6" i="19"/>
  <c r="B6" i="19"/>
  <c r="D6" i="19" s="1"/>
  <c r="C5" i="19"/>
  <c r="B5" i="19"/>
  <c r="D5" i="19" s="1"/>
  <c r="E5" i="19" s="1"/>
  <c r="C4" i="19"/>
  <c r="B4" i="19"/>
  <c r="D4" i="19" s="1"/>
  <c r="E4" i="19" s="1"/>
  <c r="C3" i="19"/>
  <c r="B3" i="19"/>
  <c r="D3" i="19" s="1"/>
  <c r="E3" i="19" s="1"/>
  <c r="C43" i="18"/>
  <c r="D43" i="18" s="1"/>
  <c r="B43" i="18"/>
  <c r="C42" i="18"/>
  <c r="D42" i="18" s="1"/>
  <c r="B42" i="18"/>
  <c r="C41" i="18"/>
  <c r="B41" i="18"/>
  <c r="D41" i="18" s="1"/>
  <c r="C40" i="18"/>
  <c r="D40" i="18" s="1"/>
  <c r="B40" i="18"/>
  <c r="C39" i="18"/>
  <c r="D39" i="18" s="1"/>
  <c r="B39" i="18"/>
  <c r="C35" i="18"/>
  <c r="D35" i="18" s="1"/>
  <c r="B35" i="18"/>
  <c r="C34" i="18"/>
  <c r="D34" i="18" s="1"/>
  <c r="B34" i="18"/>
  <c r="C33" i="18"/>
  <c r="D33" i="18" s="1"/>
  <c r="B33" i="18"/>
  <c r="C32" i="18"/>
  <c r="B32" i="18"/>
  <c r="D32" i="18" s="1"/>
  <c r="C31" i="18"/>
  <c r="D31" i="18" s="1"/>
  <c r="B31" i="18"/>
  <c r="C27" i="18"/>
  <c r="B27" i="18"/>
  <c r="D27" i="18" s="1"/>
  <c r="C26" i="18"/>
  <c r="D26" i="18" s="1"/>
  <c r="B26" i="18"/>
  <c r="C25" i="18"/>
  <c r="D25" i="18" s="1"/>
  <c r="B25" i="18"/>
  <c r="C24" i="18"/>
  <c r="B24" i="18"/>
  <c r="D24" i="18" s="1"/>
  <c r="C23" i="18"/>
  <c r="D23" i="18" s="1"/>
  <c r="B23" i="18"/>
  <c r="C19" i="18"/>
  <c r="B19" i="18"/>
  <c r="D19" i="18" s="1"/>
  <c r="C18" i="18"/>
  <c r="D18" i="18" s="1"/>
  <c r="B18" i="18"/>
  <c r="C17" i="18"/>
  <c r="B17" i="18"/>
  <c r="D17" i="18" s="1"/>
  <c r="C16" i="18"/>
  <c r="D16" i="18" s="1"/>
  <c r="B16" i="18"/>
  <c r="C15" i="18"/>
  <c r="B15" i="18"/>
  <c r="D15" i="18" s="1"/>
  <c r="D7" i="18"/>
  <c r="D6" i="18"/>
  <c r="D5" i="18"/>
  <c r="D4" i="18"/>
  <c r="D3" i="18"/>
  <c r="F30" i="16"/>
  <c r="E30" i="16"/>
  <c r="D30" i="16"/>
  <c r="C30" i="16"/>
  <c r="B30" i="16"/>
  <c r="F29" i="16"/>
  <c r="E29" i="16"/>
  <c r="D29" i="16"/>
  <c r="C29" i="16"/>
  <c r="B29" i="16"/>
  <c r="F28" i="16"/>
  <c r="E28" i="16"/>
  <c r="D28" i="16"/>
  <c r="C28" i="16"/>
  <c r="B28" i="16"/>
  <c r="F27" i="16"/>
  <c r="E27" i="16"/>
  <c r="D27" i="16"/>
  <c r="C27" i="16"/>
  <c r="B27" i="16"/>
  <c r="F26" i="16"/>
  <c r="E26" i="16"/>
  <c r="D26" i="16"/>
  <c r="C26" i="16"/>
  <c r="B26" i="16"/>
  <c r="F25" i="16"/>
  <c r="E25" i="16"/>
  <c r="D25" i="16"/>
  <c r="C25" i="16"/>
  <c r="B25" i="16"/>
  <c r="F24" i="16"/>
  <c r="E24" i="16"/>
  <c r="D24" i="16"/>
  <c r="C24" i="16"/>
  <c r="B24" i="16"/>
  <c r="F23" i="16"/>
  <c r="E23" i="16"/>
  <c r="D23" i="16"/>
  <c r="C23" i="16"/>
  <c r="B23" i="16"/>
  <c r="F22" i="16"/>
  <c r="E22" i="16"/>
  <c r="D22" i="16"/>
  <c r="C22" i="16"/>
  <c r="B22" i="16"/>
  <c r="F21" i="16"/>
  <c r="E21" i="16"/>
  <c r="D21" i="16"/>
  <c r="C21" i="16"/>
  <c r="B21" i="16"/>
  <c r="F20" i="16"/>
  <c r="E20" i="16"/>
  <c r="D20" i="16"/>
  <c r="C20" i="16"/>
  <c r="B20" i="16"/>
  <c r="F19" i="16"/>
  <c r="E19" i="16"/>
  <c r="D19" i="16"/>
  <c r="C19" i="16"/>
  <c r="B19" i="16"/>
  <c r="C293" i="15"/>
  <c r="B293" i="15"/>
  <c r="C292" i="15"/>
  <c r="B292" i="15"/>
  <c r="C291" i="15"/>
  <c r="B291" i="15"/>
  <c r="C290" i="15"/>
  <c r="B290" i="15"/>
  <c r="C289" i="15"/>
  <c r="B289" i="15"/>
  <c r="C288" i="15"/>
  <c r="B288" i="15"/>
  <c r="C287" i="15"/>
  <c r="B287" i="15"/>
  <c r="C286" i="15"/>
  <c r="B286" i="15"/>
  <c r="C285" i="15"/>
  <c r="B285" i="15"/>
  <c r="C284" i="15"/>
  <c r="B284" i="15"/>
  <c r="C283" i="15"/>
  <c r="B283" i="15"/>
  <c r="C282" i="15"/>
  <c r="H287" i="15" s="1"/>
  <c r="B282" i="15"/>
  <c r="G287" i="15" s="1"/>
  <c r="C281" i="15"/>
  <c r="H286" i="15" s="1"/>
  <c r="K287" i="15" s="1"/>
  <c r="B281" i="15"/>
  <c r="G286" i="15" s="1"/>
  <c r="J287" i="15" s="1"/>
  <c r="C280" i="15"/>
  <c r="H285" i="15" s="1"/>
  <c r="K286" i="15" s="1"/>
  <c r="B280" i="15"/>
  <c r="G285" i="15" s="1"/>
  <c r="J286" i="15" s="1"/>
  <c r="C279" i="15"/>
  <c r="H284" i="15" s="1"/>
  <c r="K285" i="15" s="1"/>
  <c r="B279" i="15"/>
  <c r="G284" i="15" s="1"/>
  <c r="J285" i="15" s="1"/>
  <c r="C278" i="15"/>
  <c r="H283" i="15" s="1"/>
  <c r="K284" i="15" s="1"/>
  <c r="B278" i="15"/>
  <c r="G283" i="15" s="1"/>
  <c r="J284" i="15" s="1"/>
  <c r="C277" i="15"/>
  <c r="H282" i="15" s="1"/>
  <c r="K283" i="15" s="1"/>
  <c r="B277" i="15"/>
  <c r="G282" i="15" s="1"/>
  <c r="J283" i="15" s="1"/>
  <c r="C276" i="15"/>
  <c r="H281" i="15" s="1"/>
  <c r="K282" i="15" s="1"/>
  <c r="B276" i="15"/>
  <c r="G281" i="15" s="1"/>
  <c r="J282" i="15" s="1"/>
  <c r="C275" i="15"/>
  <c r="H280" i="15" s="1"/>
  <c r="K281" i="15" s="1"/>
  <c r="B275" i="15"/>
  <c r="G280" i="15" s="1"/>
  <c r="J281" i="15" s="1"/>
  <c r="C274" i="15"/>
  <c r="H279" i="15" s="1"/>
  <c r="K280" i="15" s="1"/>
  <c r="B274" i="15"/>
  <c r="G279" i="15" s="1"/>
  <c r="J280" i="15" s="1"/>
  <c r="C273" i="15"/>
  <c r="H278" i="15" s="1"/>
  <c r="K279" i="15" s="1"/>
  <c r="B273" i="15"/>
  <c r="G278" i="15" s="1"/>
  <c r="J279" i="15" s="1"/>
  <c r="C272" i="15"/>
  <c r="H277" i="15" s="1"/>
  <c r="K278" i="15" s="1"/>
  <c r="B272" i="15"/>
  <c r="G277" i="15" s="1"/>
  <c r="J278" i="15" s="1"/>
  <c r="C271" i="15"/>
  <c r="H276" i="15" s="1"/>
  <c r="K277" i="15" s="1"/>
  <c r="B271" i="15"/>
  <c r="G276" i="15" s="1"/>
  <c r="J277" i="15" s="1"/>
  <c r="C270" i="15"/>
  <c r="H275" i="15" s="1"/>
  <c r="K276" i="15" s="1"/>
  <c r="B270" i="15"/>
  <c r="G275" i="15" s="1"/>
  <c r="J276" i="15" s="1"/>
  <c r="C269" i="15"/>
  <c r="H274" i="15" s="1"/>
  <c r="K275" i="15" s="1"/>
  <c r="B269" i="15"/>
  <c r="G274" i="15" s="1"/>
  <c r="J275" i="15" s="1"/>
  <c r="C268" i="15"/>
  <c r="H273" i="15" s="1"/>
  <c r="K274" i="15" s="1"/>
  <c r="B268" i="15"/>
  <c r="G273" i="15" s="1"/>
  <c r="J274" i="15" s="1"/>
  <c r="C267" i="15"/>
  <c r="H272" i="15" s="1"/>
  <c r="K273" i="15" s="1"/>
  <c r="B267" i="15"/>
  <c r="G272" i="15" s="1"/>
  <c r="J273" i="15" s="1"/>
  <c r="C266" i="15"/>
  <c r="H271" i="15" s="1"/>
  <c r="K272" i="15" s="1"/>
  <c r="B266" i="15"/>
  <c r="G271" i="15" s="1"/>
  <c r="J272" i="15" s="1"/>
  <c r="C265" i="15"/>
  <c r="H270" i="15" s="1"/>
  <c r="K271" i="15" s="1"/>
  <c r="B265" i="15"/>
  <c r="G270" i="15" s="1"/>
  <c r="J271" i="15" s="1"/>
  <c r="C264" i="15"/>
  <c r="H269" i="15" s="1"/>
  <c r="K270" i="15" s="1"/>
  <c r="B264" i="15"/>
  <c r="G269" i="15" s="1"/>
  <c r="J270" i="15" s="1"/>
  <c r="C263" i="15"/>
  <c r="H268" i="15" s="1"/>
  <c r="K269" i="15" s="1"/>
  <c r="B263" i="15"/>
  <c r="G268" i="15" s="1"/>
  <c r="J269" i="15" s="1"/>
  <c r="C262" i="15"/>
  <c r="H267" i="15" s="1"/>
  <c r="K268" i="15" s="1"/>
  <c r="B262" i="15"/>
  <c r="G267" i="15" s="1"/>
  <c r="J268" i="15" s="1"/>
  <c r="C261" i="15"/>
  <c r="H266" i="15" s="1"/>
  <c r="K267" i="15" s="1"/>
  <c r="B261" i="15"/>
  <c r="G266" i="15" s="1"/>
  <c r="J267" i="15" s="1"/>
  <c r="C260" i="15"/>
  <c r="H265" i="15" s="1"/>
  <c r="K266" i="15" s="1"/>
  <c r="B260" i="15"/>
  <c r="G265" i="15" s="1"/>
  <c r="J266" i="15" s="1"/>
  <c r="C259" i="15"/>
  <c r="H264" i="15" s="1"/>
  <c r="K265" i="15" s="1"/>
  <c r="B259" i="15"/>
  <c r="G264" i="15" s="1"/>
  <c r="J265" i="15" s="1"/>
  <c r="C258" i="15"/>
  <c r="H263" i="15" s="1"/>
  <c r="K264" i="15" s="1"/>
  <c r="B258" i="15"/>
  <c r="G263" i="15" s="1"/>
  <c r="J264" i="15" s="1"/>
  <c r="C257" i="15"/>
  <c r="H262" i="15" s="1"/>
  <c r="K263" i="15" s="1"/>
  <c r="B257" i="15"/>
  <c r="G262" i="15" s="1"/>
  <c r="J263" i="15" s="1"/>
  <c r="C256" i="15"/>
  <c r="H261" i="15" s="1"/>
  <c r="K262" i="15" s="1"/>
  <c r="B256" i="15"/>
  <c r="G261" i="15" s="1"/>
  <c r="J262" i="15" s="1"/>
  <c r="C255" i="15"/>
  <c r="H260" i="15" s="1"/>
  <c r="K261" i="15" s="1"/>
  <c r="B255" i="15"/>
  <c r="G260" i="15" s="1"/>
  <c r="J261" i="15" s="1"/>
  <c r="C254" i="15"/>
  <c r="H259" i="15" s="1"/>
  <c r="K260" i="15" s="1"/>
  <c r="B254" i="15"/>
  <c r="G259" i="15" s="1"/>
  <c r="J260" i="15" s="1"/>
  <c r="C253" i="15"/>
  <c r="H258" i="15" s="1"/>
  <c r="K259" i="15" s="1"/>
  <c r="B253" i="15"/>
  <c r="G258" i="15" s="1"/>
  <c r="J259" i="15" s="1"/>
  <c r="C252" i="15"/>
  <c r="H257" i="15" s="1"/>
  <c r="K258" i="15" s="1"/>
  <c r="B252" i="15"/>
  <c r="G257" i="15" s="1"/>
  <c r="J258" i="15" s="1"/>
  <c r="C251" i="15"/>
  <c r="H256" i="15" s="1"/>
  <c r="K257" i="15" s="1"/>
  <c r="B251" i="15"/>
  <c r="G256" i="15" s="1"/>
  <c r="J257" i="15" s="1"/>
  <c r="C250" i="15"/>
  <c r="H255" i="15" s="1"/>
  <c r="K256" i="15" s="1"/>
  <c r="B250" i="15"/>
  <c r="G255" i="15" s="1"/>
  <c r="J256" i="15" s="1"/>
  <c r="C249" i="15"/>
  <c r="H254" i="15" s="1"/>
  <c r="K255" i="15" s="1"/>
  <c r="B249" i="15"/>
  <c r="G254" i="15" s="1"/>
  <c r="J255" i="15" s="1"/>
  <c r="C248" i="15"/>
  <c r="H253" i="15" s="1"/>
  <c r="K254" i="15" s="1"/>
  <c r="B248" i="15"/>
  <c r="G253" i="15" s="1"/>
  <c r="J254" i="15" s="1"/>
  <c r="C247" i="15"/>
  <c r="H252" i="15" s="1"/>
  <c r="K253" i="15" s="1"/>
  <c r="B247" i="15"/>
  <c r="G252" i="15" s="1"/>
  <c r="J253" i="15" s="1"/>
  <c r="C246" i="15"/>
  <c r="H251" i="15" s="1"/>
  <c r="K252" i="15" s="1"/>
  <c r="B246" i="15"/>
  <c r="G251" i="15" s="1"/>
  <c r="J252" i="15" s="1"/>
  <c r="C245" i="15"/>
  <c r="H250" i="15" s="1"/>
  <c r="K251" i="15" s="1"/>
  <c r="B245" i="15"/>
  <c r="G250" i="15" s="1"/>
  <c r="J251" i="15" s="1"/>
  <c r="C244" i="15"/>
  <c r="H249" i="15" s="1"/>
  <c r="K250" i="15" s="1"/>
  <c r="B244" i="15"/>
  <c r="G249" i="15" s="1"/>
  <c r="J250" i="15" s="1"/>
  <c r="C243" i="15"/>
  <c r="H248" i="15" s="1"/>
  <c r="K249" i="15" s="1"/>
  <c r="B243" i="15"/>
  <c r="G248" i="15" s="1"/>
  <c r="J249" i="15" s="1"/>
  <c r="C242" i="15"/>
  <c r="H247" i="15" s="1"/>
  <c r="K248" i="15" s="1"/>
  <c r="B242" i="15"/>
  <c r="G247" i="15" s="1"/>
  <c r="J248" i="15" s="1"/>
  <c r="C241" i="15"/>
  <c r="H246" i="15" s="1"/>
  <c r="K247" i="15" s="1"/>
  <c r="B241" i="15"/>
  <c r="G246" i="15" s="1"/>
  <c r="J247" i="15" s="1"/>
  <c r="C240" i="15"/>
  <c r="H245" i="15" s="1"/>
  <c r="K246" i="15" s="1"/>
  <c r="B240" i="15"/>
  <c r="G245" i="15" s="1"/>
  <c r="J246" i="15" s="1"/>
  <c r="C239" i="15"/>
  <c r="H244" i="15" s="1"/>
  <c r="K245" i="15" s="1"/>
  <c r="B239" i="15"/>
  <c r="G244" i="15" s="1"/>
  <c r="J245" i="15" s="1"/>
  <c r="C238" i="15"/>
  <c r="H243" i="15" s="1"/>
  <c r="K244" i="15" s="1"/>
  <c r="B238" i="15"/>
  <c r="G243" i="15" s="1"/>
  <c r="J244" i="15" s="1"/>
  <c r="C237" i="15"/>
  <c r="H242" i="15" s="1"/>
  <c r="K243" i="15" s="1"/>
  <c r="B237" i="15"/>
  <c r="G242" i="15" s="1"/>
  <c r="J243" i="15" s="1"/>
  <c r="C236" i="15"/>
  <c r="H241" i="15" s="1"/>
  <c r="K242" i="15" s="1"/>
  <c r="B236" i="15"/>
  <c r="G241" i="15" s="1"/>
  <c r="J242" i="15" s="1"/>
  <c r="C235" i="15"/>
  <c r="H240" i="15" s="1"/>
  <c r="K241" i="15" s="1"/>
  <c r="B235" i="15"/>
  <c r="G240" i="15" s="1"/>
  <c r="J241" i="15" s="1"/>
  <c r="C234" i="15"/>
  <c r="H239" i="15" s="1"/>
  <c r="K240" i="15" s="1"/>
  <c r="B234" i="15"/>
  <c r="G239" i="15" s="1"/>
  <c r="J240" i="15" s="1"/>
  <c r="C233" i="15"/>
  <c r="H238" i="15" s="1"/>
  <c r="K239" i="15" s="1"/>
  <c r="B233" i="15"/>
  <c r="G238" i="15" s="1"/>
  <c r="J239" i="15" s="1"/>
  <c r="C232" i="15"/>
  <c r="H237" i="15" s="1"/>
  <c r="K238" i="15" s="1"/>
  <c r="B232" i="15"/>
  <c r="G237" i="15" s="1"/>
  <c r="J238" i="15" s="1"/>
  <c r="C231" i="15"/>
  <c r="B231" i="15"/>
  <c r="C230" i="15"/>
  <c r="H235" i="15" s="1"/>
  <c r="B230" i="15"/>
  <c r="G235" i="15" s="1"/>
  <c r="C229" i="15"/>
  <c r="H234" i="15" s="1"/>
  <c r="K235" i="15" s="1"/>
  <c r="B229" i="15"/>
  <c r="G234" i="15" s="1"/>
  <c r="J235" i="15" s="1"/>
  <c r="C228" i="15"/>
  <c r="H233" i="15" s="1"/>
  <c r="K234" i="15" s="1"/>
  <c r="B228" i="15"/>
  <c r="G233" i="15" s="1"/>
  <c r="J234" i="15" s="1"/>
  <c r="C227" i="15"/>
  <c r="H232" i="15" s="1"/>
  <c r="K233" i="15" s="1"/>
  <c r="B227" i="15"/>
  <c r="G232" i="15" s="1"/>
  <c r="J233" i="15" s="1"/>
  <c r="C226" i="15"/>
  <c r="H231" i="15" s="1"/>
  <c r="K232" i="15" s="1"/>
  <c r="B226" i="15"/>
  <c r="G231" i="15" s="1"/>
  <c r="J232" i="15" s="1"/>
  <c r="C225" i="15"/>
  <c r="H230" i="15" s="1"/>
  <c r="K231" i="15" s="1"/>
  <c r="B225" i="15"/>
  <c r="G230" i="15" s="1"/>
  <c r="J231" i="15" s="1"/>
  <c r="C224" i="15"/>
  <c r="H229" i="15" s="1"/>
  <c r="K230" i="15" s="1"/>
  <c r="B224" i="15"/>
  <c r="G229" i="15" s="1"/>
  <c r="J230" i="15" s="1"/>
  <c r="C223" i="15"/>
  <c r="H228" i="15" s="1"/>
  <c r="K229" i="15" s="1"/>
  <c r="B223" i="15"/>
  <c r="G228" i="15" s="1"/>
  <c r="J229" i="15" s="1"/>
  <c r="C222" i="15"/>
  <c r="H227" i="15" s="1"/>
  <c r="K228" i="15" s="1"/>
  <c r="B222" i="15"/>
  <c r="G227" i="15" s="1"/>
  <c r="J228" i="15" s="1"/>
  <c r="C221" i="15"/>
  <c r="H226" i="15" s="1"/>
  <c r="K227" i="15" s="1"/>
  <c r="B221" i="15"/>
  <c r="G226" i="15" s="1"/>
  <c r="J227" i="15" s="1"/>
  <c r="C220" i="15"/>
  <c r="H225" i="15" s="1"/>
  <c r="K226" i="15" s="1"/>
  <c r="B220" i="15"/>
  <c r="G225" i="15" s="1"/>
  <c r="J226" i="15" s="1"/>
  <c r="C219" i="15"/>
  <c r="H224" i="15" s="1"/>
  <c r="K225" i="15" s="1"/>
  <c r="B219" i="15"/>
  <c r="G224" i="15" s="1"/>
  <c r="J225" i="15" s="1"/>
  <c r="C218" i="15"/>
  <c r="H223" i="15" s="1"/>
  <c r="K224" i="15" s="1"/>
  <c r="B218" i="15"/>
  <c r="G223" i="15" s="1"/>
  <c r="J224" i="15" s="1"/>
  <c r="C217" i="15"/>
  <c r="H222" i="15" s="1"/>
  <c r="K223" i="15" s="1"/>
  <c r="B217" i="15"/>
  <c r="G222" i="15" s="1"/>
  <c r="J223" i="15" s="1"/>
  <c r="C216" i="15"/>
  <c r="H221" i="15" s="1"/>
  <c r="K222" i="15" s="1"/>
  <c r="B216" i="15"/>
  <c r="G221" i="15" s="1"/>
  <c r="J222" i="15" s="1"/>
  <c r="C215" i="15"/>
  <c r="H220" i="15" s="1"/>
  <c r="K221" i="15" s="1"/>
  <c r="B215" i="15"/>
  <c r="G220" i="15" s="1"/>
  <c r="J221" i="15" s="1"/>
  <c r="C214" i="15"/>
  <c r="H219" i="15" s="1"/>
  <c r="K220" i="15" s="1"/>
  <c r="B214" i="15"/>
  <c r="G219" i="15" s="1"/>
  <c r="J220" i="15" s="1"/>
  <c r="C213" i="15"/>
  <c r="H218" i="15" s="1"/>
  <c r="K219" i="15" s="1"/>
  <c r="B213" i="15"/>
  <c r="G218" i="15" s="1"/>
  <c r="J219" i="15" s="1"/>
  <c r="C212" i="15"/>
  <c r="H217" i="15" s="1"/>
  <c r="K218" i="15" s="1"/>
  <c r="B212" i="15"/>
  <c r="G217" i="15" s="1"/>
  <c r="J218" i="15" s="1"/>
  <c r="C211" i="15"/>
  <c r="H216" i="15" s="1"/>
  <c r="K217" i="15" s="1"/>
  <c r="B211" i="15"/>
  <c r="G216" i="15" s="1"/>
  <c r="J217" i="15" s="1"/>
  <c r="C210" i="15"/>
  <c r="H215" i="15" s="1"/>
  <c r="K216" i="15" s="1"/>
  <c r="B210" i="15"/>
  <c r="G215" i="15" s="1"/>
  <c r="J216" i="15" s="1"/>
  <c r="C209" i="15"/>
  <c r="H214" i="15" s="1"/>
  <c r="K215" i="15" s="1"/>
  <c r="B209" i="15"/>
  <c r="G214" i="15" s="1"/>
  <c r="J215" i="15" s="1"/>
  <c r="C208" i="15"/>
  <c r="H213" i="15" s="1"/>
  <c r="K214" i="15" s="1"/>
  <c r="B208" i="15"/>
  <c r="G213" i="15" s="1"/>
  <c r="J214" i="15" s="1"/>
  <c r="C207" i="15"/>
  <c r="H212" i="15" s="1"/>
  <c r="K213" i="15" s="1"/>
  <c r="B207" i="15"/>
  <c r="G212" i="15" s="1"/>
  <c r="J213" i="15" s="1"/>
  <c r="C206" i="15"/>
  <c r="H211" i="15" s="1"/>
  <c r="K212" i="15" s="1"/>
  <c r="B206" i="15"/>
  <c r="G211" i="15" s="1"/>
  <c r="J212" i="15" s="1"/>
  <c r="C205" i="15"/>
  <c r="H210" i="15" s="1"/>
  <c r="K211" i="15" s="1"/>
  <c r="B205" i="15"/>
  <c r="G210" i="15" s="1"/>
  <c r="J211" i="15" s="1"/>
  <c r="C204" i="15"/>
  <c r="H209" i="15" s="1"/>
  <c r="K210" i="15" s="1"/>
  <c r="B204" i="15"/>
  <c r="G209" i="15" s="1"/>
  <c r="J210" i="15" s="1"/>
  <c r="C203" i="15"/>
  <c r="H208" i="15" s="1"/>
  <c r="K209" i="15" s="1"/>
  <c r="B203" i="15"/>
  <c r="G208" i="15" s="1"/>
  <c r="J209" i="15" s="1"/>
  <c r="C202" i="15"/>
  <c r="H207" i="15" s="1"/>
  <c r="K208" i="15" s="1"/>
  <c r="B202" i="15"/>
  <c r="G207" i="15" s="1"/>
  <c r="J208" i="15" s="1"/>
  <c r="C201" i="15"/>
  <c r="H206" i="15" s="1"/>
  <c r="K207" i="15" s="1"/>
  <c r="B201" i="15"/>
  <c r="G206" i="15" s="1"/>
  <c r="J207" i="15" s="1"/>
  <c r="C200" i="15"/>
  <c r="H205" i="15" s="1"/>
  <c r="K206" i="15" s="1"/>
  <c r="B200" i="15"/>
  <c r="G205" i="15" s="1"/>
  <c r="J206" i="15" s="1"/>
  <c r="C199" i="15"/>
  <c r="H204" i="15" s="1"/>
  <c r="K205" i="15" s="1"/>
  <c r="B199" i="15"/>
  <c r="G204" i="15" s="1"/>
  <c r="J205" i="15" s="1"/>
  <c r="C198" i="15"/>
  <c r="H203" i="15" s="1"/>
  <c r="K204" i="15" s="1"/>
  <c r="B198" i="15"/>
  <c r="G203" i="15" s="1"/>
  <c r="J204" i="15" s="1"/>
  <c r="C197" i="15"/>
  <c r="H202" i="15" s="1"/>
  <c r="K203" i="15" s="1"/>
  <c r="B197" i="15"/>
  <c r="G202" i="15" s="1"/>
  <c r="J203" i="15" s="1"/>
  <c r="C196" i="15"/>
  <c r="H201" i="15" s="1"/>
  <c r="K202" i="15" s="1"/>
  <c r="B196" i="15"/>
  <c r="G201" i="15" s="1"/>
  <c r="J202" i="15" s="1"/>
  <c r="C195" i="15"/>
  <c r="H200" i="15" s="1"/>
  <c r="K201" i="15" s="1"/>
  <c r="B195" i="15"/>
  <c r="G200" i="15" s="1"/>
  <c r="J201" i="15" s="1"/>
  <c r="C194" i="15"/>
  <c r="H199" i="15" s="1"/>
  <c r="K200" i="15" s="1"/>
  <c r="B194" i="15"/>
  <c r="G199" i="15" s="1"/>
  <c r="J200" i="15" s="1"/>
  <c r="C193" i="15"/>
  <c r="H198" i="15" s="1"/>
  <c r="K199" i="15" s="1"/>
  <c r="B193" i="15"/>
  <c r="G198" i="15" s="1"/>
  <c r="J199" i="15" s="1"/>
  <c r="C192" i="15"/>
  <c r="H197" i="15" s="1"/>
  <c r="K198" i="15" s="1"/>
  <c r="B192" i="15"/>
  <c r="G197" i="15" s="1"/>
  <c r="J198" i="15" s="1"/>
  <c r="C191" i="15"/>
  <c r="H196" i="15" s="1"/>
  <c r="K197" i="15" s="1"/>
  <c r="B191" i="15"/>
  <c r="G196" i="15" s="1"/>
  <c r="J197" i="15" s="1"/>
  <c r="C190" i="15"/>
  <c r="H195" i="15" s="1"/>
  <c r="K196" i="15" s="1"/>
  <c r="B190" i="15"/>
  <c r="G195" i="15" s="1"/>
  <c r="J196" i="15" s="1"/>
  <c r="C189" i="15"/>
  <c r="H194" i="15" s="1"/>
  <c r="K195" i="15" s="1"/>
  <c r="B189" i="15"/>
  <c r="G194" i="15" s="1"/>
  <c r="J195" i="15" s="1"/>
  <c r="C188" i="15"/>
  <c r="H193" i="15" s="1"/>
  <c r="K194" i="15" s="1"/>
  <c r="B188" i="15"/>
  <c r="G193" i="15" s="1"/>
  <c r="J194" i="15" s="1"/>
  <c r="C187" i="15"/>
  <c r="H192" i="15" s="1"/>
  <c r="K193" i="15" s="1"/>
  <c r="B187" i="15"/>
  <c r="G192" i="15" s="1"/>
  <c r="J193" i="15" s="1"/>
  <c r="C186" i="15"/>
  <c r="H191" i="15" s="1"/>
  <c r="K192" i="15" s="1"/>
  <c r="B186" i="15"/>
  <c r="G191" i="15" s="1"/>
  <c r="J192" i="15" s="1"/>
  <c r="C185" i="15"/>
  <c r="H190" i="15" s="1"/>
  <c r="K191" i="15" s="1"/>
  <c r="B185" i="15"/>
  <c r="G190" i="15" s="1"/>
  <c r="J191" i="15" s="1"/>
  <c r="C184" i="15"/>
  <c r="H189" i="15" s="1"/>
  <c r="K190" i="15" s="1"/>
  <c r="B184" i="15"/>
  <c r="G189" i="15" s="1"/>
  <c r="J190" i="15" s="1"/>
  <c r="C183" i="15"/>
  <c r="H188" i="15" s="1"/>
  <c r="K189" i="15" s="1"/>
  <c r="B183" i="15"/>
  <c r="G188" i="15" s="1"/>
  <c r="J189" i="15" s="1"/>
  <c r="C182" i="15"/>
  <c r="H187" i="15" s="1"/>
  <c r="K188" i="15" s="1"/>
  <c r="B182" i="15"/>
  <c r="G187" i="15" s="1"/>
  <c r="J188" i="15" s="1"/>
  <c r="C181" i="15"/>
  <c r="H186" i="15" s="1"/>
  <c r="K187" i="15" s="1"/>
  <c r="B181" i="15"/>
  <c r="G186" i="15" s="1"/>
  <c r="J187" i="15" s="1"/>
  <c r="C180" i="15"/>
  <c r="H185" i="15" s="1"/>
  <c r="K186" i="15" s="1"/>
  <c r="B180" i="15"/>
  <c r="G185" i="15" s="1"/>
  <c r="J186" i="15" s="1"/>
  <c r="C179" i="15"/>
  <c r="H184" i="15" s="1"/>
  <c r="K185" i="15" s="1"/>
  <c r="B179" i="15"/>
  <c r="G184" i="15" s="1"/>
  <c r="J185" i="15" s="1"/>
  <c r="C178" i="15"/>
  <c r="H183" i="15" s="1"/>
  <c r="K184" i="15" s="1"/>
  <c r="B178" i="15"/>
  <c r="G183" i="15" s="1"/>
  <c r="J184" i="15" s="1"/>
  <c r="C177" i="15"/>
  <c r="H182" i="15" s="1"/>
  <c r="K183" i="15" s="1"/>
  <c r="B177" i="15"/>
  <c r="G182" i="15" s="1"/>
  <c r="J183" i="15" s="1"/>
  <c r="C176" i="15"/>
  <c r="H181" i="15" s="1"/>
  <c r="K182" i="15" s="1"/>
  <c r="B176" i="15"/>
  <c r="G181" i="15" s="1"/>
  <c r="J182" i="15" s="1"/>
  <c r="C175" i="15"/>
  <c r="H180" i="15" s="1"/>
  <c r="K181" i="15" s="1"/>
  <c r="B175" i="15"/>
  <c r="G180" i="15" s="1"/>
  <c r="J181" i="15" s="1"/>
  <c r="C174" i="15"/>
  <c r="H179" i="15" s="1"/>
  <c r="K180" i="15" s="1"/>
  <c r="B174" i="15"/>
  <c r="G179" i="15" s="1"/>
  <c r="J180" i="15" s="1"/>
  <c r="C173" i="15"/>
  <c r="H178" i="15" s="1"/>
  <c r="K179" i="15" s="1"/>
  <c r="B173" i="15"/>
  <c r="G178" i="15" s="1"/>
  <c r="J179" i="15" s="1"/>
  <c r="C172" i="15"/>
  <c r="H177" i="15" s="1"/>
  <c r="K178" i="15" s="1"/>
  <c r="B172" i="15"/>
  <c r="G177" i="15" s="1"/>
  <c r="J178" i="15" s="1"/>
  <c r="C171" i="15"/>
  <c r="H176" i="15" s="1"/>
  <c r="K177" i="15" s="1"/>
  <c r="B171" i="15"/>
  <c r="G176" i="15" s="1"/>
  <c r="J177" i="15" s="1"/>
  <c r="C170" i="15"/>
  <c r="H175" i="15" s="1"/>
  <c r="K176" i="15" s="1"/>
  <c r="B170" i="15"/>
  <c r="G175" i="15" s="1"/>
  <c r="J176" i="15" s="1"/>
  <c r="C169" i="15"/>
  <c r="H174" i="15" s="1"/>
  <c r="K175" i="15" s="1"/>
  <c r="B169" i="15"/>
  <c r="G174" i="15" s="1"/>
  <c r="J175" i="15" s="1"/>
  <c r="C168" i="15"/>
  <c r="H173" i="15" s="1"/>
  <c r="K174" i="15" s="1"/>
  <c r="B168" i="15"/>
  <c r="G173" i="15" s="1"/>
  <c r="J174" i="15" s="1"/>
  <c r="C167" i="15"/>
  <c r="H172" i="15" s="1"/>
  <c r="K173" i="15" s="1"/>
  <c r="B167" i="15"/>
  <c r="G172" i="15" s="1"/>
  <c r="J173" i="15" s="1"/>
  <c r="C166" i="15"/>
  <c r="H171" i="15" s="1"/>
  <c r="K172" i="15" s="1"/>
  <c r="B166" i="15"/>
  <c r="G171" i="15" s="1"/>
  <c r="J172" i="15" s="1"/>
  <c r="C165" i="15"/>
  <c r="H170" i="15" s="1"/>
  <c r="K171" i="15" s="1"/>
  <c r="B165" i="15"/>
  <c r="G170" i="15" s="1"/>
  <c r="J171" i="15" s="1"/>
  <c r="C164" i="15"/>
  <c r="H169" i="15" s="1"/>
  <c r="K170" i="15" s="1"/>
  <c r="B164" i="15"/>
  <c r="G169" i="15" s="1"/>
  <c r="J170" i="15" s="1"/>
  <c r="C163" i="15"/>
  <c r="H168" i="15" s="1"/>
  <c r="K169" i="15" s="1"/>
  <c r="B163" i="15"/>
  <c r="G168" i="15" s="1"/>
  <c r="J169" i="15" s="1"/>
  <c r="C162" i="15"/>
  <c r="H167" i="15" s="1"/>
  <c r="K168" i="15" s="1"/>
  <c r="B162" i="15"/>
  <c r="G167" i="15" s="1"/>
  <c r="J168" i="15" s="1"/>
  <c r="C161" i="15"/>
  <c r="H166" i="15" s="1"/>
  <c r="K167" i="15" s="1"/>
  <c r="B161" i="15"/>
  <c r="G166" i="15" s="1"/>
  <c r="J167" i="15" s="1"/>
  <c r="C160" i="15"/>
  <c r="H165" i="15" s="1"/>
  <c r="K166" i="15" s="1"/>
  <c r="B160" i="15"/>
  <c r="G165" i="15" s="1"/>
  <c r="J166" i="15" s="1"/>
  <c r="C159" i="15"/>
  <c r="H164" i="15" s="1"/>
  <c r="K165" i="15" s="1"/>
  <c r="B159" i="15"/>
  <c r="G164" i="15" s="1"/>
  <c r="J165" i="15" s="1"/>
  <c r="C158" i="15"/>
  <c r="H163" i="15" s="1"/>
  <c r="K164" i="15" s="1"/>
  <c r="B158" i="15"/>
  <c r="G163" i="15" s="1"/>
  <c r="J164" i="15" s="1"/>
  <c r="C157" i="15"/>
  <c r="H162" i="15" s="1"/>
  <c r="K163" i="15" s="1"/>
  <c r="B157" i="15"/>
  <c r="G162" i="15" s="1"/>
  <c r="J163" i="15" s="1"/>
  <c r="C156" i="15"/>
  <c r="H161" i="15" s="1"/>
  <c r="K162" i="15" s="1"/>
  <c r="B156" i="15"/>
  <c r="G161" i="15" s="1"/>
  <c r="J162" i="15" s="1"/>
  <c r="C155" i="15"/>
  <c r="H160" i="15" s="1"/>
  <c r="K161" i="15" s="1"/>
  <c r="B155" i="15"/>
  <c r="G160" i="15" s="1"/>
  <c r="J161" i="15" s="1"/>
  <c r="C154" i="15"/>
  <c r="H159" i="15" s="1"/>
  <c r="K160" i="15" s="1"/>
  <c r="B154" i="15"/>
  <c r="G159" i="15" s="1"/>
  <c r="J160" i="15" s="1"/>
  <c r="C153" i="15"/>
  <c r="H158" i="15" s="1"/>
  <c r="K159" i="15" s="1"/>
  <c r="B153" i="15"/>
  <c r="G158" i="15" s="1"/>
  <c r="J159" i="15" s="1"/>
  <c r="C152" i="15"/>
  <c r="H157" i="15" s="1"/>
  <c r="K158" i="15" s="1"/>
  <c r="B152" i="15"/>
  <c r="G157" i="15" s="1"/>
  <c r="J158" i="15" s="1"/>
  <c r="C151" i="15"/>
  <c r="H156" i="15" s="1"/>
  <c r="K157" i="15" s="1"/>
  <c r="B151" i="15"/>
  <c r="G156" i="15" s="1"/>
  <c r="J157" i="15" s="1"/>
  <c r="C150" i="15"/>
  <c r="H155" i="15" s="1"/>
  <c r="K156" i="15" s="1"/>
  <c r="B150" i="15"/>
  <c r="G155" i="15" s="1"/>
  <c r="J156" i="15" s="1"/>
  <c r="C149" i="15"/>
  <c r="H154" i="15" s="1"/>
  <c r="K155" i="15" s="1"/>
  <c r="B149" i="15"/>
  <c r="G154" i="15" s="1"/>
  <c r="J155" i="15" s="1"/>
  <c r="C148" i="15"/>
  <c r="H153" i="15" s="1"/>
  <c r="K154" i="15" s="1"/>
  <c r="B148" i="15"/>
  <c r="G153" i="15" s="1"/>
  <c r="J154" i="15" s="1"/>
  <c r="C147" i="15"/>
  <c r="H152" i="15" s="1"/>
  <c r="K153" i="15" s="1"/>
  <c r="B147" i="15"/>
  <c r="G152" i="15" s="1"/>
  <c r="J153" i="15" s="1"/>
  <c r="C146" i="15"/>
  <c r="H151" i="15" s="1"/>
  <c r="K152" i="15" s="1"/>
  <c r="B146" i="15"/>
  <c r="G151" i="15" s="1"/>
  <c r="J152" i="15" s="1"/>
  <c r="C145" i="15"/>
  <c r="H150" i="15" s="1"/>
  <c r="K151" i="15" s="1"/>
  <c r="B145" i="15"/>
  <c r="G150" i="15" s="1"/>
  <c r="J151" i="15" s="1"/>
  <c r="C144" i="15"/>
  <c r="H149" i="15" s="1"/>
  <c r="K150" i="15" s="1"/>
  <c r="B144" i="15"/>
  <c r="G149" i="15" s="1"/>
  <c r="J150" i="15" s="1"/>
  <c r="C143" i="15"/>
  <c r="H148" i="15" s="1"/>
  <c r="K149" i="15" s="1"/>
  <c r="B143" i="15"/>
  <c r="G148" i="15" s="1"/>
  <c r="J149" i="15" s="1"/>
  <c r="C142" i="15"/>
  <c r="H147" i="15" s="1"/>
  <c r="K148" i="15" s="1"/>
  <c r="B142" i="15"/>
  <c r="G147" i="15" s="1"/>
  <c r="J148" i="15" s="1"/>
  <c r="C141" i="15"/>
  <c r="H146" i="15" s="1"/>
  <c r="K147" i="15" s="1"/>
  <c r="B141" i="15"/>
  <c r="G146" i="15" s="1"/>
  <c r="J147" i="15" s="1"/>
  <c r="C140" i="15"/>
  <c r="H145" i="15" s="1"/>
  <c r="K146" i="15" s="1"/>
  <c r="B140" i="15"/>
  <c r="G145" i="15" s="1"/>
  <c r="J146" i="15" s="1"/>
  <c r="C139" i="15"/>
  <c r="H144" i="15" s="1"/>
  <c r="K145" i="15" s="1"/>
  <c r="B139" i="15"/>
  <c r="G144" i="15" s="1"/>
  <c r="J145" i="15" s="1"/>
  <c r="C138" i="15"/>
  <c r="H143" i="15" s="1"/>
  <c r="K144" i="15" s="1"/>
  <c r="B138" i="15"/>
  <c r="G143" i="15" s="1"/>
  <c r="J144" i="15" s="1"/>
  <c r="C137" i="15"/>
  <c r="H142" i="15" s="1"/>
  <c r="K143" i="15" s="1"/>
  <c r="B137" i="15"/>
  <c r="G142" i="15" s="1"/>
  <c r="J143" i="15" s="1"/>
  <c r="C136" i="15"/>
  <c r="H141" i="15" s="1"/>
  <c r="K142" i="15" s="1"/>
  <c r="B136" i="15"/>
  <c r="G141" i="15" s="1"/>
  <c r="J142" i="15" s="1"/>
  <c r="C135" i="15"/>
  <c r="H140" i="15" s="1"/>
  <c r="K141" i="15" s="1"/>
  <c r="B135" i="15"/>
  <c r="G140" i="15" s="1"/>
  <c r="J141" i="15" s="1"/>
  <c r="C134" i="15"/>
  <c r="H139" i="15" s="1"/>
  <c r="K140" i="15" s="1"/>
  <c r="B134" i="15"/>
  <c r="G139" i="15" s="1"/>
  <c r="J140" i="15" s="1"/>
  <c r="C133" i="15"/>
  <c r="H138" i="15" s="1"/>
  <c r="K139" i="15" s="1"/>
  <c r="B133" i="15"/>
  <c r="G138" i="15" s="1"/>
  <c r="J139" i="15" s="1"/>
  <c r="C132" i="15"/>
  <c r="H137" i="15" s="1"/>
  <c r="K138" i="15" s="1"/>
  <c r="B132" i="15"/>
  <c r="G137" i="15" s="1"/>
  <c r="J138" i="15" s="1"/>
  <c r="C131" i="15"/>
  <c r="H136" i="15" s="1"/>
  <c r="K137" i="15" s="1"/>
  <c r="B131" i="15"/>
  <c r="G136" i="15" s="1"/>
  <c r="J137" i="15" s="1"/>
  <c r="C130" i="15"/>
  <c r="H135" i="15" s="1"/>
  <c r="K136" i="15" s="1"/>
  <c r="B130" i="15"/>
  <c r="G135" i="15" s="1"/>
  <c r="J136" i="15" s="1"/>
  <c r="C129" i="15"/>
  <c r="H134" i="15" s="1"/>
  <c r="K135" i="15" s="1"/>
  <c r="B129" i="15"/>
  <c r="G134" i="15" s="1"/>
  <c r="J135" i="15" s="1"/>
  <c r="C128" i="15"/>
  <c r="H133" i="15" s="1"/>
  <c r="K134" i="15" s="1"/>
  <c r="B128" i="15"/>
  <c r="G133" i="15" s="1"/>
  <c r="J134" i="15" s="1"/>
  <c r="C127" i="15"/>
  <c r="H132" i="15" s="1"/>
  <c r="K133" i="15" s="1"/>
  <c r="B127" i="15"/>
  <c r="G132" i="15" s="1"/>
  <c r="J133" i="15" s="1"/>
  <c r="C126" i="15"/>
  <c r="H131" i="15" s="1"/>
  <c r="K132" i="15" s="1"/>
  <c r="B126" i="15"/>
  <c r="G131" i="15" s="1"/>
  <c r="J132" i="15" s="1"/>
  <c r="C125" i="15"/>
  <c r="H130" i="15" s="1"/>
  <c r="K131" i="15" s="1"/>
  <c r="B125" i="15"/>
  <c r="G130" i="15" s="1"/>
  <c r="J131" i="15" s="1"/>
  <c r="C124" i="15"/>
  <c r="H129" i="15" s="1"/>
  <c r="K130" i="15" s="1"/>
  <c r="B124" i="15"/>
  <c r="G129" i="15" s="1"/>
  <c r="J130" i="15" s="1"/>
  <c r="C123" i="15"/>
  <c r="H128" i="15" s="1"/>
  <c r="K129" i="15" s="1"/>
  <c r="B123" i="15"/>
  <c r="G128" i="15" s="1"/>
  <c r="J129" i="15" s="1"/>
  <c r="C122" i="15"/>
  <c r="H127" i="15" s="1"/>
  <c r="K128" i="15" s="1"/>
  <c r="B122" i="15"/>
  <c r="G127" i="15" s="1"/>
  <c r="J128" i="15" s="1"/>
  <c r="C121" i="15"/>
  <c r="H126" i="15" s="1"/>
  <c r="K127" i="15" s="1"/>
  <c r="B121" i="15"/>
  <c r="G126" i="15" s="1"/>
  <c r="J127" i="15" s="1"/>
  <c r="C120" i="15"/>
  <c r="H125" i="15" s="1"/>
  <c r="K126" i="15" s="1"/>
  <c r="B120" i="15"/>
  <c r="G125" i="15" s="1"/>
  <c r="J126" i="15" s="1"/>
  <c r="C119" i="15"/>
  <c r="H124" i="15" s="1"/>
  <c r="K125" i="15" s="1"/>
  <c r="B119" i="15"/>
  <c r="G124" i="15" s="1"/>
  <c r="J125" i="15" s="1"/>
  <c r="C118" i="15"/>
  <c r="H123" i="15" s="1"/>
  <c r="K124" i="15" s="1"/>
  <c r="B118" i="15"/>
  <c r="G123" i="15" s="1"/>
  <c r="J124" i="15" s="1"/>
  <c r="C117" i="15"/>
  <c r="H122" i="15" s="1"/>
  <c r="K123" i="15" s="1"/>
  <c r="B117" i="15"/>
  <c r="G122" i="15" s="1"/>
  <c r="J123" i="15" s="1"/>
  <c r="C116" i="15"/>
  <c r="H121" i="15" s="1"/>
  <c r="K122" i="15" s="1"/>
  <c r="B116" i="15"/>
  <c r="G121" i="15" s="1"/>
  <c r="J122" i="15" s="1"/>
  <c r="C115" i="15"/>
  <c r="H120" i="15" s="1"/>
  <c r="K121" i="15" s="1"/>
  <c r="B115" i="15"/>
  <c r="G120" i="15" s="1"/>
  <c r="J121" i="15" s="1"/>
  <c r="C114" i="15"/>
  <c r="H119" i="15" s="1"/>
  <c r="K120" i="15" s="1"/>
  <c r="B114" i="15"/>
  <c r="G119" i="15" s="1"/>
  <c r="J120" i="15" s="1"/>
  <c r="C113" i="15"/>
  <c r="H118" i="15" s="1"/>
  <c r="K119" i="15" s="1"/>
  <c r="B113" i="15"/>
  <c r="G118" i="15" s="1"/>
  <c r="J119" i="15" s="1"/>
  <c r="C112" i="15"/>
  <c r="H117" i="15" s="1"/>
  <c r="K118" i="15" s="1"/>
  <c r="B112" i="15"/>
  <c r="G117" i="15" s="1"/>
  <c r="J118" i="15" s="1"/>
  <c r="C111" i="15"/>
  <c r="H116" i="15" s="1"/>
  <c r="K117" i="15" s="1"/>
  <c r="B111" i="15"/>
  <c r="G116" i="15" s="1"/>
  <c r="J117" i="15" s="1"/>
  <c r="C110" i="15"/>
  <c r="H115" i="15" s="1"/>
  <c r="K116" i="15" s="1"/>
  <c r="B110" i="15"/>
  <c r="G115" i="15" s="1"/>
  <c r="J116" i="15" s="1"/>
  <c r="C109" i="15"/>
  <c r="H114" i="15" s="1"/>
  <c r="K115" i="15" s="1"/>
  <c r="B109" i="15"/>
  <c r="G114" i="15" s="1"/>
  <c r="J115" i="15" s="1"/>
  <c r="C108" i="15"/>
  <c r="H113" i="15" s="1"/>
  <c r="K114" i="15" s="1"/>
  <c r="B108" i="15"/>
  <c r="G113" i="15" s="1"/>
  <c r="J114" i="15" s="1"/>
  <c r="C107" i="15"/>
  <c r="H112" i="15" s="1"/>
  <c r="K113" i="15" s="1"/>
  <c r="B107" i="15"/>
  <c r="G112" i="15" s="1"/>
  <c r="J113" i="15" s="1"/>
  <c r="C106" i="15"/>
  <c r="H111" i="15" s="1"/>
  <c r="K112" i="15" s="1"/>
  <c r="B106" i="15"/>
  <c r="G111" i="15" s="1"/>
  <c r="J112" i="15" s="1"/>
  <c r="C105" i="15"/>
  <c r="H110" i="15" s="1"/>
  <c r="K111" i="15" s="1"/>
  <c r="B105" i="15"/>
  <c r="G110" i="15" s="1"/>
  <c r="J111" i="15" s="1"/>
  <c r="C104" i="15"/>
  <c r="H109" i="15" s="1"/>
  <c r="K110" i="15" s="1"/>
  <c r="B104" i="15"/>
  <c r="G109" i="15" s="1"/>
  <c r="J110" i="15" s="1"/>
  <c r="C103" i="15"/>
  <c r="H108" i="15" s="1"/>
  <c r="K109" i="15" s="1"/>
  <c r="B103" i="15"/>
  <c r="G108" i="15" s="1"/>
  <c r="J109" i="15" s="1"/>
  <c r="C102" i="15"/>
  <c r="H107" i="15" s="1"/>
  <c r="K108" i="15" s="1"/>
  <c r="B102" i="15"/>
  <c r="G107" i="15" s="1"/>
  <c r="J108" i="15" s="1"/>
  <c r="C101" i="15"/>
  <c r="H106" i="15" s="1"/>
  <c r="K107" i="15" s="1"/>
  <c r="B101" i="15"/>
  <c r="G106" i="15" s="1"/>
  <c r="J107" i="15" s="1"/>
  <c r="C100" i="15"/>
  <c r="H105" i="15" s="1"/>
  <c r="K106" i="15" s="1"/>
  <c r="B100" i="15"/>
  <c r="G105" i="15" s="1"/>
  <c r="J106" i="15" s="1"/>
  <c r="C99" i="15"/>
  <c r="H104" i="15" s="1"/>
  <c r="K105" i="15" s="1"/>
  <c r="B99" i="15"/>
  <c r="G104" i="15" s="1"/>
  <c r="J105" i="15" s="1"/>
  <c r="C98" i="15"/>
  <c r="H103" i="15" s="1"/>
  <c r="K104" i="15" s="1"/>
  <c r="B98" i="15"/>
  <c r="G103" i="15" s="1"/>
  <c r="J104" i="15" s="1"/>
  <c r="C97" i="15"/>
  <c r="H102" i="15" s="1"/>
  <c r="K103" i="15" s="1"/>
  <c r="B97" i="15"/>
  <c r="G102" i="15" s="1"/>
  <c r="J103" i="15" s="1"/>
  <c r="C96" i="15"/>
  <c r="H101" i="15" s="1"/>
  <c r="K102" i="15" s="1"/>
  <c r="B96" i="15"/>
  <c r="G101" i="15" s="1"/>
  <c r="J102" i="15" s="1"/>
  <c r="C95" i="15"/>
  <c r="H100" i="15" s="1"/>
  <c r="K101" i="15" s="1"/>
  <c r="B95" i="15"/>
  <c r="G100" i="15" s="1"/>
  <c r="J101" i="15" s="1"/>
  <c r="C94" i="15"/>
  <c r="H99" i="15" s="1"/>
  <c r="K100" i="15" s="1"/>
  <c r="B94" i="15"/>
  <c r="G99" i="15" s="1"/>
  <c r="J100" i="15" s="1"/>
  <c r="C93" i="15"/>
  <c r="H98" i="15" s="1"/>
  <c r="K99" i="15" s="1"/>
  <c r="B93" i="15"/>
  <c r="G98" i="15" s="1"/>
  <c r="J99" i="15" s="1"/>
  <c r="C92" i="15"/>
  <c r="H97" i="15" s="1"/>
  <c r="K98" i="15" s="1"/>
  <c r="B92" i="15"/>
  <c r="G97" i="15" s="1"/>
  <c r="J98" i="15" s="1"/>
  <c r="C91" i="15"/>
  <c r="H96" i="15" s="1"/>
  <c r="K97" i="15" s="1"/>
  <c r="B91" i="15"/>
  <c r="G96" i="15" s="1"/>
  <c r="J97" i="15" s="1"/>
  <c r="C90" i="15"/>
  <c r="H95" i="15" s="1"/>
  <c r="K96" i="15" s="1"/>
  <c r="B90" i="15"/>
  <c r="G95" i="15" s="1"/>
  <c r="J96" i="15" s="1"/>
  <c r="C89" i="15"/>
  <c r="H94" i="15" s="1"/>
  <c r="K95" i="15" s="1"/>
  <c r="B89" i="15"/>
  <c r="G94" i="15" s="1"/>
  <c r="J95" i="15" s="1"/>
  <c r="C88" i="15"/>
  <c r="H93" i="15" s="1"/>
  <c r="K94" i="15" s="1"/>
  <c r="B88" i="15"/>
  <c r="G93" i="15" s="1"/>
  <c r="J94" i="15" s="1"/>
  <c r="C87" i="15"/>
  <c r="H92" i="15" s="1"/>
  <c r="K93" i="15" s="1"/>
  <c r="B87" i="15"/>
  <c r="G92" i="15" s="1"/>
  <c r="J93" i="15" s="1"/>
  <c r="C86" i="15"/>
  <c r="H91" i="15" s="1"/>
  <c r="K92" i="15" s="1"/>
  <c r="B86" i="15"/>
  <c r="G91" i="15" s="1"/>
  <c r="J92" i="15" s="1"/>
  <c r="C85" i="15"/>
  <c r="H90" i="15" s="1"/>
  <c r="K91" i="15" s="1"/>
  <c r="B85" i="15"/>
  <c r="G90" i="15" s="1"/>
  <c r="J91" i="15" s="1"/>
  <c r="C84" i="15"/>
  <c r="H89" i="15" s="1"/>
  <c r="K90" i="15" s="1"/>
  <c r="B84" i="15"/>
  <c r="G89" i="15" s="1"/>
  <c r="J90" i="15" s="1"/>
  <c r="C83" i="15"/>
  <c r="H88" i="15" s="1"/>
  <c r="K89" i="15" s="1"/>
  <c r="B83" i="15"/>
  <c r="G88" i="15" s="1"/>
  <c r="J89" i="15" s="1"/>
  <c r="C82" i="15"/>
  <c r="H87" i="15" s="1"/>
  <c r="K88" i="15" s="1"/>
  <c r="B82" i="15"/>
  <c r="G87" i="15" s="1"/>
  <c r="J88" i="15" s="1"/>
  <c r="C81" i="15"/>
  <c r="H86" i="15" s="1"/>
  <c r="K87" i="15" s="1"/>
  <c r="B81" i="15"/>
  <c r="G86" i="15" s="1"/>
  <c r="J87" i="15" s="1"/>
  <c r="C80" i="15"/>
  <c r="H85" i="15" s="1"/>
  <c r="K86" i="15" s="1"/>
  <c r="B80" i="15"/>
  <c r="G85" i="15" s="1"/>
  <c r="J86" i="15" s="1"/>
  <c r="C79" i="15"/>
  <c r="H84" i="15" s="1"/>
  <c r="K85" i="15" s="1"/>
  <c r="B79" i="15"/>
  <c r="G84" i="15" s="1"/>
  <c r="J85" i="15" s="1"/>
  <c r="C78" i="15"/>
  <c r="H83" i="15" s="1"/>
  <c r="K84" i="15" s="1"/>
  <c r="B78" i="15"/>
  <c r="G83" i="15" s="1"/>
  <c r="J84" i="15" s="1"/>
  <c r="C77" i="15"/>
  <c r="H82" i="15" s="1"/>
  <c r="K83" i="15" s="1"/>
  <c r="B77" i="15"/>
  <c r="G82" i="15" s="1"/>
  <c r="J83" i="15" s="1"/>
  <c r="C76" i="15"/>
  <c r="H81" i="15" s="1"/>
  <c r="K82" i="15" s="1"/>
  <c r="B76" i="15"/>
  <c r="G81" i="15" s="1"/>
  <c r="J82" i="15" s="1"/>
  <c r="C75" i="15"/>
  <c r="H80" i="15" s="1"/>
  <c r="K81" i="15" s="1"/>
  <c r="B75" i="15"/>
  <c r="G80" i="15" s="1"/>
  <c r="J81" i="15" s="1"/>
  <c r="C74" i="15"/>
  <c r="H79" i="15" s="1"/>
  <c r="K80" i="15" s="1"/>
  <c r="B74" i="15"/>
  <c r="G79" i="15" s="1"/>
  <c r="J80" i="15" s="1"/>
  <c r="C73" i="15"/>
  <c r="H78" i="15" s="1"/>
  <c r="K79" i="15" s="1"/>
  <c r="B73" i="15"/>
  <c r="G78" i="15" s="1"/>
  <c r="J79" i="15" s="1"/>
  <c r="C72" i="15"/>
  <c r="H77" i="15" s="1"/>
  <c r="K78" i="15" s="1"/>
  <c r="B72" i="15"/>
  <c r="G77" i="15" s="1"/>
  <c r="J78" i="15" s="1"/>
  <c r="C71" i="15"/>
  <c r="H76" i="15" s="1"/>
  <c r="K77" i="15" s="1"/>
  <c r="B71" i="15"/>
  <c r="G76" i="15" s="1"/>
  <c r="J77" i="15" s="1"/>
  <c r="C70" i="15"/>
  <c r="H75" i="15" s="1"/>
  <c r="K76" i="15" s="1"/>
  <c r="B70" i="15"/>
  <c r="G75" i="15" s="1"/>
  <c r="J76" i="15" s="1"/>
  <c r="C69" i="15"/>
  <c r="H74" i="15" s="1"/>
  <c r="K75" i="15" s="1"/>
  <c r="B69" i="15"/>
  <c r="G74" i="15" s="1"/>
  <c r="J75" i="15" s="1"/>
  <c r="C68" i="15"/>
  <c r="H73" i="15" s="1"/>
  <c r="K74" i="15" s="1"/>
  <c r="B68" i="15"/>
  <c r="G73" i="15" s="1"/>
  <c r="J74" i="15" s="1"/>
  <c r="C67" i="15"/>
  <c r="H72" i="15" s="1"/>
  <c r="K73" i="15" s="1"/>
  <c r="B67" i="15"/>
  <c r="G72" i="15" s="1"/>
  <c r="J73" i="15" s="1"/>
  <c r="C66" i="15"/>
  <c r="H71" i="15" s="1"/>
  <c r="K72" i="15" s="1"/>
  <c r="B66" i="15"/>
  <c r="G71" i="15" s="1"/>
  <c r="J72" i="15" s="1"/>
  <c r="C65" i="15"/>
  <c r="H70" i="15" s="1"/>
  <c r="K71" i="15" s="1"/>
  <c r="B65" i="15"/>
  <c r="G70" i="15" s="1"/>
  <c r="J71" i="15" s="1"/>
  <c r="C64" i="15"/>
  <c r="H69" i="15" s="1"/>
  <c r="K70" i="15" s="1"/>
  <c r="B64" i="15"/>
  <c r="G69" i="15" s="1"/>
  <c r="J70" i="15" s="1"/>
  <c r="C63" i="15"/>
  <c r="H68" i="15" s="1"/>
  <c r="K69" i="15" s="1"/>
  <c r="B63" i="15"/>
  <c r="G68" i="15" s="1"/>
  <c r="J69" i="15" s="1"/>
  <c r="C62" i="15"/>
  <c r="H67" i="15" s="1"/>
  <c r="K68" i="15" s="1"/>
  <c r="B62" i="15"/>
  <c r="G67" i="15" s="1"/>
  <c r="J68" i="15" s="1"/>
  <c r="C61" i="15"/>
  <c r="H66" i="15" s="1"/>
  <c r="K67" i="15" s="1"/>
  <c r="B61" i="15"/>
  <c r="G66" i="15" s="1"/>
  <c r="J67" i="15" s="1"/>
  <c r="C60" i="15"/>
  <c r="H65" i="15" s="1"/>
  <c r="K66" i="15" s="1"/>
  <c r="B60" i="15"/>
  <c r="G65" i="15" s="1"/>
  <c r="J66" i="15" s="1"/>
  <c r="C59" i="15"/>
  <c r="H64" i="15" s="1"/>
  <c r="K65" i="15" s="1"/>
  <c r="B59" i="15"/>
  <c r="G64" i="15" s="1"/>
  <c r="J65" i="15" s="1"/>
  <c r="C58" i="15"/>
  <c r="H63" i="15" s="1"/>
  <c r="K64" i="15" s="1"/>
  <c r="B58" i="15"/>
  <c r="G63" i="15" s="1"/>
  <c r="J64" i="15" s="1"/>
  <c r="C57" i="15"/>
  <c r="H62" i="15" s="1"/>
  <c r="K63" i="15" s="1"/>
  <c r="B57" i="15"/>
  <c r="G62" i="15" s="1"/>
  <c r="J63" i="15" s="1"/>
  <c r="C56" i="15"/>
  <c r="H61" i="15" s="1"/>
  <c r="K62" i="15" s="1"/>
  <c r="B56" i="15"/>
  <c r="G61" i="15" s="1"/>
  <c r="J62" i="15" s="1"/>
  <c r="C55" i="15"/>
  <c r="H60" i="15" s="1"/>
  <c r="K61" i="15" s="1"/>
  <c r="B55" i="15"/>
  <c r="G60" i="15" s="1"/>
  <c r="J61" i="15" s="1"/>
  <c r="C54" i="15"/>
  <c r="H59" i="15" s="1"/>
  <c r="K60" i="15" s="1"/>
  <c r="B54" i="15"/>
  <c r="G59" i="15" s="1"/>
  <c r="J60" i="15" s="1"/>
  <c r="C53" i="15"/>
  <c r="H58" i="15" s="1"/>
  <c r="K59" i="15" s="1"/>
  <c r="B53" i="15"/>
  <c r="G58" i="15" s="1"/>
  <c r="J59" i="15" s="1"/>
  <c r="C52" i="15"/>
  <c r="H57" i="15" s="1"/>
  <c r="K58" i="15" s="1"/>
  <c r="B52" i="15"/>
  <c r="G57" i="15" s="1"/>
  <c r="J58" i="15" s="1"/>
  <c r="C51" i="15"/>
  <c r="H56" i="15" s="1"/>
  <c r="K57" i="15" s="1"/>
  <c r="B51" i="15"/>
  <c r="G56" i="15" s="1"/>
  <c r="J57" i="15" s="1"/>
  <c r="C50" i="15"/>
  <c r="H55" i="15" s="1"/>
  <c r="K56" i="15" s="1"/>
  <c r="B50" i="15"/>
  <c r="G55" i="15" s="1"/>
  <c r="J56" i="15" s="1"/>
  <c r="C49" i="15"/>
  <c r="H54" i="15" s="1"/>
  <c r="K55" i="15" s="1"/>
  <c r="B49" i="15"/>
  <c r="G54" i="15" s="1"/>
  <c r="J55" i="15" s="1"/>
  <c r="C48" i="15"/>
  <c r="H53" i="15" s="1"/>
  <c r="K54" i="15" s="1"/>
  <c r="B48" i="15"/>
  <c r="G53" i="15" s="1"/>
  <c r="J54" i="15" s="1"/>
  <c r="C47" i="15"/>
  <c r="H52" i="15" s="1"/>
  <c r="K53" i="15" s="1"/>
  <c r="B47" i="15"/>
  <c r="G52" i="15" s="1"/>
  <c r="J53" i="15" s="1"/>
  <c r="C46" i="15"/>
  <c r="H51" i="15" s="1"/>
  <c r="K52" i="15" s="1"/>
  <c r="B46" i="15"/>
  <c r="G51" i="15" s="1"/>
  <c r="J52" i="15" s="1"/>
  <c r="C45" i="15"/>
  <c r="H50" i="15" s="1"/>
  <c r="K51" i="15" s="1"/>
  <c r="B45" i="15"/>
  <c r="G50" i="15" s="1"/>
  <c r="J51" i="15" s="1"/>
  <c r="C44" i="15"/>
  <c r="H49" i="15" s="1"/>
  <c r="K50" i="15" s="1"/>
  <c r="B44" i="15"/>
  <c r="G49" i="15" s="1"/>
  <c r="J50" i="15" s="1"/>
  <c r="C43" i="15"/>
  <c r="H48" i="15" s="1"/>
  <c r="K49" i="15" s="1"/>
  <c r="B43" i="15"/>
  <c r="G48" i="15" s="1"/>
  <c r="J49" i="15" s="1"/>
  <c r="C42" i="15"/>
  <c r="H47" i="15" s="1"/>
  <c r="K48" i="15" s="1"/>
  <c r="B42" i="15"/>
  <c r="G47" i="15" s="1"/>
  <c r="J48" i="15" s="1"/>
  <c r="C41" i="15"/>
  <c r="H46" i="15" s="1"/>
  <c r="K47" i="15" s="1"/>
  <c r="B41" i="15"/>
  <c r="G46" i="15" s="1"/>
  <c r="J47" i="15" s="1"/>
  <c r="C40" i="15"/>
  <c r="H45" i="15" s="1"/>
  <c r="K46" i="15" s="1"/>
  <c r="B40" i="15"/>
  <c r="G45" i="15" s="1"/>
  <c r="J46" i="15" s="1"/>
  <c r="C39" i="15"/>
  <c r="H44" i="15" s="1"/>
  <c r="K45" i="15" s="1"/>
  <c r="B39" i="15"/>
  <c r="G44" i="15" s="1"/>
  <c r="J45" i="15" s="1"/>
  <c r="C38" i="15"/>
  <c r="H43" i="15" s="1"/>
  <c r="K44" i="15" s="1"/>
  <c r="B38" i="15"/>
  <c r="G43" i="15" s="1"/>
  <c r="J44" i="15" s="1"/>
  <c r="C37" i="15"/>
  <c r="H42" i="15" s="1"/>
  <c r="K43" i="15" s="1"/>
  <c r="B37" i="15"/>
  <c r="G42" i="15" s="1"/>
  <c r="J43" i="15" s="1"/>
  <c r="C36" i="15"/>
  <c r="H41" i="15" s="1"/>
  <c r="K42" i="15" s="1"/>
  <c r="B36" i="15"/>
  <c r="G41" i="15" s="1"/>
  <c r="J42" i="15" s="1"/>
  <c r="C35" i="15"/>
  <c r="H40" i="15" s="1"/>
  <c r="K41" i="15" s="1"/>
  <c r="B35" i="15"/>
  <c r="G40" i="15" s="1"/>
  <c r="J41" i="15" s="1"/>
  <c r="C34" i="15"/>
  <c r="H39" i="15" s="1"/>
  <c r="K40" i="15" s="1"/>
  <c r="B34" i="15"/>
  <c r="G39" i="15" s="1"/>
  <c r="J40" i="15" s="1"/>
  <c r="C33" i="15"/>
  <c r="H38" i="15" s="1"/>
  <c r="K39" i="15" s="1"/>
  <c r="B33" i="15"/>
  <c r="G38" i="15" s="1"/>
  <c r="J39" i="15" s="1"/>
  <c r="C32" i="15"/>
  <c r="H37" i="15" s="1"/>
  <c r="K38" i="15" s="1"/>
  <c r="B32" i="15"/>
  <c r="G37" i="15" s="1"/>
  <c r="J38" i="15" s="1"/>
  <c r="C31" i="15"/>
  <c r="H36" i="15" s="1"/>
  <c r="K37" i="15" s="1"/>
  <c r="B31" i="15"/>
  <c r="G36" i="15" s="1"/>
  <c r="J37" i="15" s="1"/>
  <c r="C30" i="15"/>
  <c r="H35" i="15" s="1"/>
  <c r="K36" i="15" s="1"/>
  <c r="B30" i="15"/>
  <c r="G35" i="15" s="1"/>
  <c r="J36" i="15" s="1"/>
  <c r="C29" i="15"/>
  <c r="H34" i="15" s="1"/>
  <c r="K35" i="15" s="1"/>
  <c r="B29" i="15"/>
  <c r="G34" i="15" s="1"/>
  <c r="J35" i="15" s="1"/>
  <c r="C28" i="15"/>
  <c r="H33" i="15" s="1"/>
  <c r="K34" i="15" s="1"/>
  <c r="B28" i="15"/>
  <c r="G33" i="15" s="1"/>
  <c r="J34" i="15" s="1"/>
  <c r="C27" i="15"/>
  <c r="H32" i="15" s="1"/>
  <c r="K33" i="15" s="1"/>
  <c r="B27" i="15"/>
  <c r="G32" i="15" s="1"/>
  <c r="J33" i="15" s="1"/>
  <c r="C26" i="15"/>
  <c r="H31" i="15" s="1"/>
  <c r="K32" i="15" s="1"/>
  <c r="B26" i="15"/>
  <c r="G31" i="15" s="1"/>
  <c r="J32" i="15" s="1"/>
  <c r="C25" i="15"/>
  <c r="H30" i="15" s="1"/>
  <c r="K31" i="15" s="1"/>
  <c r="B25" i="15"/>
  <c r="G30" i="15" s="1"/>
  <c r="J31" i="15" s="1"/>
  <c r="C24" i="15"/>
  <c r="H29" i="15" s="1"/>
  <c r="K30" i="15" s="1"/>
  <c r="B24" i="15"/>
  <c r="G29" i="15" s="1"/>
  <c r="J30" i="15" s="1"/>
  <c r="C23" i="15"/>
  <c r="H28" i="15" s="1"/>
  <c r="K29" i="15" s="1"/>
  <c r="B23" i="15"/>
  <c r="G28" i="15" s="1"/>
  <c r="J29" i="15" s="1"/>
  <c r="C22" i="15"/>
  <c r="H27" i="15" s="1"/>
  <c r="K28" i="15" s="1"/>
  <c r="B22" i="15"/>
  <c r="G27" i="15" s="1"/>
  <c r="J28" i="15" s="1"/>
  <c r="C21" i="15"/>
  <c r="H26" i="15" s="1"/>
  <c r="K27" i="15" s="1"/>
  <c r="B21" i="15"/>
  <c r="G26" i="15" s="1"/>
  <c r="J27" i="15" s="1"/>
  <c r="C20" i="15"/>
  <c r="H25" i="15" s="1"/>
  <c r="K26" i="15" s="1"/>
  <c r="B20" i="15"/>
  <c r="G25" i="15" s="1"/>
  <c r="J26" i="15" s="1"/>
  <c r="C19" i="15"/>
  <c r="H24" i="15" s="1"/>
  <c r="K25" i="15" s="1"/>
  <c r="B19" i="15"/>
  <c r="G24" i="15" s="1"/>
  <c r="J25" i="15" s="1"/>
  <c r="C18" i="15"/>
  <c r="H23" i="15" s="1"/>
  <c r="K24" i="15" s="1"/>
  <c r="B18" i="15"/>
  <c r="G23" i="15" s="1"/>
  <c r="J24" i="15" s="1"/>
  <c r="C17" i="15"/>
  <c r="H22" i="15" s="1"/>
  <c r="K23" i="15" s="1"/>
  <c r="B17" i="15"/>
  <c r="G22" i="15" s="1"/>
  <c r="J23" i="15" s="1"/>
  <c r="C16" i="15"/>
  <c r="H21" i="15" s="1"/>
  <c r="K22" i="15" s="1"/>
  <c r="B16" i="15"/>
  <c r="G21" i="15" s="1"/>
  <c r="J22" i="15" s="1"/>
  <c r="C15" i="15"/>
  <c r="H20" i="15" s="1"/>
  <c r="K21" i="15" s="1"/>
  <c r="B15" i="15"/>
  <c r="G20" i="15" s="1"/>
  <c r="J21" i="15" s="1"/>
  <c r="C14" i="15"/>
  <c r="H19" i="15" s="1"/>
  <c r="K20" i="15" s="1"/>
  <c r="B14" i="15"/>
  <c r="G19" i="15" s="1"/>
  <c r="J20" i="15" s="1"/>
  <c r="C13" i="15"/>
  <c r="H18" i="15" s="1"/>
  <c r="K19" i="15" s="1"/>
  <c r="B13" i="15"/>
  <c r="G18" i="15" s="1"/>
  <c r="J19" i="15" s="1"/>
  <c r="C12" i="15"/>
  <c r="H17" i="15" s="1"/>
  <c r="K18" i="15" s="1"/>
  <c r="B12" i="15"/>
  <c r="G17" i="15" s="1"/>
  <c r="J18" i="15" s="1"/>
  <c r="C11" i="15"/>
  <c r="H16" i="15" s="1"/>
  <c r="K17" i="15" s="1"/>
  <c r="B11" i="15"/>
  <c r="G16" i="15" s="1"/>
  <c r="J17" i="15" s="1"/>
  <c r="C10" i="15"/>
  <c r="H15" i="15" s="1"/>
  <c r="K16" i="15" s="1"/>
  <c r="B10" i="15"/>
  <c r="G15" i="15" s="1"/>
  <c r="J16" i="15" s="1"/>
  <c r="C9" i="15"/>
  <c r="H14" i="15" s="1"/>
  <c r="K15" i="15" s="1"/>
  <c r="B9" i="15"/>
  <c r="G14" i="15" s="1"/>
  <c r="J15" i="15" s="1"/>
  <c r="C8" i="15"/>
  <c r="H13" i="15" s="1"/>
  <c r="K14" i="15" s="1"/>
  <c r="B8" i="15"/>
  <c r="G13" i="15" s="1"/>
  <c r="J14" i="15" s="1"/>
  <c r="C7" i="15"/>
  <c r="H12" i="15" s="1"/>
  <c r="K13" i="15" s="1"/>
  <c r="B7" i="15"/>
  <c r="G12" i="15" s="1"/>
  <c r="J13" i="15" s="1"/>
  <c r="C6" i="15"/>
  <c r="H11" i="15" s="1"/>
  <c r="K12" i="15" s="1"/>
  <c r="B6" i="15"/>
  <c r="G11" i="15" s="1"/>
  <c r="J12" i="15" s="1"/>
  <c r="C5" i="15"/>
  <c r="H10" i="15" s="1"/>
  <c r="K11" i="15" s="1"/>
  <c r="B5" i="15"/>
  <c r="G10" i="15" s="1"/>
  <c r="J11" i="15" s="1"/>
  <c r="C4" i="15"/>
  <c r="H9" i="15" s="1"/>
  <c r="K10" i="15" s="1"/>
  <c r="B4" i="15"/>
  <c r="G9" i="15" s="1"/>
  <c r="J10" i="15" s="1"/>
  <c r="C3" i="15"/>
  <c r="H8" i="15" s="1"/>
  <c r="K9" i="15" s="1"/>
  <c r="B3" i="15"/>
  <c r="G8" i="15" s="1"/>
  <c r="J9" i="15" s="1"/>
  <c r="I24" i="14"/>
  <c r="E24" i="14"/>
  <c r="J23" i="14"/>
  <c r="H23" i="14"/>
  <c r="G23" i="14"/>
  <c r="F23" i="14"/>
  <c r="D23" i="14"/>
  <c r="C23" i="14"/>
  <c r="J22" i="14"/>
  <c r="J24" i="14" s="1"/>
  <c r="H22" i="14"/>
  <c r="H24" i="14" s="1"/>
  <c r="G22" i="14"/>
  <c r="G24" i="14" s="1"/>
  <c r="F22" i="14"/>
  <c r="F24" i="14" s="1"/>
  <c r="D22" i="14"/>
  <c r="D24" i="14" s="1"/>
  <c r="C22" i="14"/>
  <c r="C24" i="14" s="1"/>
  <c r="I14" i="14"/>
  <c r="J14" i="14" s="1"/>
  <c r="E14" i="14"/>
  <c r="F14" i="14" s="1"/>
  <c r="I13" i="14"/>
  <c r="J13" i="14" s="1"/>
  <c r="E13" i="14"/>
  <c r="F13" i="14" s="1"/>
  <c r="I12" i="14"/>
  <c r="J12" i="14" s="1"/>
  <c r="E12" i="14"/>
  <c r="F12" i="14" s="1"/>
  <c r="J6" i="14"/>
  <c r="J8" i="14" s="1"/>
  <c r="I6" i="14"/>
  <c r="I8" i="14" s="1"/>
  <c r="H6" i="14"/>
  <c r="H8" i="14" s="1"/>
  <c r="G6" i="14"/>
  <c r="G8" i="14" s="1"/>
  <c r="F6" i="14"/>
  <c r="F8" i="14" s="1"/>
  <c r="E6" i="14"/>
  <c r="E8" i="14" s="1"/>
  <c r="D6" i="14"/>
  <c r="D8" i="14" s="1"/>
  <c r="C6" i="14"/>
  <c r="C8" i="14" s="1"/>
  <c r="J5" i="14"/>
  <c r="I5" i="14"/>
  <c r="H5" i="14"/>
  <c r="G5" i="14"/>
  <c r="F5" i="14"/>
  <c r="E5" i="14"/>
  <c r="D5" i="14"/>
  <c r="C5" i="14"/>
  <c r="J4" i="14"/>
  <c r="I4" i="14"/>
  <c r="H4" i="14"/>
  <c r="G4" i="14"/>
  <c r="F4" i="14"/>
  <c r="E4" i="14"/>
  <c r="D4" i="14"/>
  <c r="C4" i="14"/>
  <c r="J3" i="14"/>
  <c r="I3" i="14"/>
  <c r="H3" i="14"/>
  <c r="G3" i="14"/>
  <c r="F3" i="14"/>
  <c r="E3" i="14"/>
  <c r="D3" i="14"/>
  <c r="C3" i="14"/>
  <c r="G27" i="13"/>
  <c r="F27" i="13"/>
  <c r="G26" i="13"/>
  <c r="F26" i="13"/>
  <c r="G25" i="13"/>
  <c r="F25" i="13"/>
  <c r="G24" i="13"/>
  <c r="F24" i="13"/>
  <c r="G23" i="13"/>
  <c r="F23" i="13"/>
  <c r="G17" i="13"/>
  <c r="F17" i="13"/>
  <c r="G16" i="13"/>
  <c r="F16" i="13"/>
  <c r="G15" i="13"/>
  <c r="F15" i="13"/>
  <c r="G14" i="13"/>
  <c r="F14" i="13"/>
  <c r="G6" i="13"/>
  <c r="F6" i="13"/>
  <c r="H6" i="13" s="1"/>
  <c r="D6" i="13"/>
  <c r="G5" i="13"/>
  <c r="F5" i="13"/>
  <c r="H5" i="13" s="1"/>
  <c r="D5" i="13"/>
  <c r="G4" i="13"/>
  <c r="F4" i="13"/>
  <c r="H4" i="13" s="1"/>
  <c r="D4" i="13"/>
  <c r="G3" i="13"/>
  <c r="F3" i="13"/>
  <c r="H3" i="13" s="1"/>
  <c r="D3" i="13"/>
  <c r="F7" i="11"/>
  <c r="E7" i="11"/>
  <c r="G7" i="11" s="1"/>
  <c r="F6" i="11"/>
  <c r="E6" i="11"/>
  <c r="G6" i="11" s="1"/>
  <c r="F5" i="11"/>
  <c r="E5" i="11"/>
  <c r="G5" i="11" s="1"/>
  <c r="F4" i="11"/>
  <c r="E4" i="11"/>
  <c r="G4" i="11" s="1"/>
  <c r="S33" i="10"/>
  <c r="R33" i="10"/>
  <c r="S32" i="10"/>
  <c r="R32" i="10"/>
  <c r="S31" i="10"/>
  <c r="R31" i="10"/>
  <c r="S30" i="10"/>
  <c r="R30" i="10"/>
  <c r="S29" i="10"/>
  <c r="R29" i="10"/>
  <c r="S27" i="10"/>
  <c r="R27" i="10"/>
  <c r="T27" i="10" s="1"/>
  <c r="T34" i="10" s="1"/>
  <c r="S26" i="10"/>
  <c r="R26" i="10"/>
  <c r="T26" i="10" s="1"/>
  <c r="T33" i="10" s="1"/>
  <c r="S25" i="10"/>
  <c r="R25" i="10"/>
  <c r="T25" i="10" s="1"/>
  <c r="T32" i="10" s="1"/>
  <c r="S24" i="10"/>
  <c r="R24" i="10"/>
  <c r="T24" i="10" s="1"/>
  <c r="T31" i="10" s="1"/>
  <c r="S23" i="10"/>
  <c r="R23" i="10"/>
  <c r="T23" i="10" s="1"/>
  <c r="T30" i="10" s="1"/>
  <c r="C23" i="10"/>
  <c r="K7" i="10"/>
  <c r="I7" i="10"/>
  <c r="J7" i="10" s="1"/>
  <c r="H7" i="10"/>
  <c r="F7" i="10"/>
  <c r="E7" i="10"/>
  <c r="C7" i="10"/>
  <c r="B7" i="10"/>
  <c r="D7" i="10" s="1"/>
  <c r="K6" i="10"/>
  <c r="J6" i="10"/>
  <c r="I6" i="10"/>
  <c r="H6" i="10"/>
  <c r="F6" i="10"/>
  <c r="E6" i="10"/>
  <c r="C6" i="10"/>
  <c r="B6" i="10"/>
  <c r="D6" i="10" s="1"/>
  <c r="K5" i="10"/>
  <c r="I5" i="10"/>
  <c r="J5" i="10" s="1"/>
  <c r="H5" i="10"/>
  <c r="F5" i="10"/>
  <c r="E5" i="10"/>
  <c r="C5" i="10"/>
  <c r="B5" i="10"/>
  <c r="D5" i="10" s="1"/>
  <c r="K4" i="10"/>
  <c r="J4" i="10"/>
  <c r="I4" i="10"/>
  <c r="H4" i="10"/>
  <c r="F4" i="10"/>
  <c r="E4" i="10"/>
  <c r="C4" i="10"/>
  <c r="B4" i="10"/>
  <c r="D4" i="10" s="1"/>
  <c r="K3" i="10"/>
  <c r="I3" i="10"/>
  <c r="J3" i="10" s="1"/>
  <c r="H3" i="10"/>
  <c r="F3" i="10"/>
  <c r="E3" i="10"/>
  <c r="C3" i="10"/>
  <c r="B3" i="10"/>
  <c r="D3" i="10" s="1"/>
  <c r="D7" i="9"/>
  <c r="E7" i="9" s="1"/>
  <c r="D6" i="9"/>
  <c r="E6" i="9" s="1"/>
  <c r="D5" i="9"/>
  <c r="E5" i="9" s="1"/>
  <c r="D4" i="9"/>
  <c r="E4" i="9" s="1"/>
  <c r="C3" i="9"/>
  <c r="B3" i="9"/>
  <c r="D3" i="9" s="1"/>
  <c r="E3" i="9" s="1"/>
  <c r="R55" i="8"/>
  <c r="R54" i="8"/>
  <c r="R53" i="8"/>
  <c r="R52" i="8"/>
  <c r="R51" i="8"/>
  <c r="J8" i="8"/>
  <c r="J13" i="8" s="1"/>
  <c r="I8" i="8"/>
  <c r="I13" i="8" s="1"/>
  <c r="H8" i="8"/>
  <c r="H13" i="8" s="1"/>
  <c r="G8" i="8"/>
  <c r="G13" i="8" s="1"/>
  <c r="F8" i="8"/>
  <c r="F13" i="8" s="1"/>
  <c r="E8" i="8"/>
  <c r="E16" i="8" s="1"/>
  <c r="D8" i="8"/>
  <c r="D13" i="8" s="1"/>
  <c r="C8" i="8"/>
  <c r="C13" i="8" s="1"/>
  <c r="J7" i="8"/>
  <c r="J12" i="8" s="1"/>
  <c r="I7" i="8"/>
  <c r="I12" i="8" s="1"/>
  <c r="H7" i="8"/>
  <c r="H12" i="8" s="1"/>
  <c r="G7" i="8"/>
  <c r="G12" i="8" s="1"/>
  <c r="F7" i="8"/>
  <c r="F12" i="8" s="1"/>
  <c r="E7" i="8"/>
  <c r="E12" i="8" s="1"/>
  <c r="D7" i="8"/>
  <c r="D12" i="8" s="1"/>
  <c r="C7" i="8"/>
  <c r="C12" i="8" s="1"/>
  <c r="J6" i="8"/>
  <c r="J11" i="8" s="1"/>
  <c r="I6" i="8"/>
  <c r="I11" i="8" s="1"/>
  <c r="H6" i="8"/>
  <c r="H11" i="8" s="1"/>
  <c r="G6" i="8"/>
  <c r="G11" i="8" s="1"/>
  <c r="F6" i="8"/>
  <c r="F11" i="8" s="1"/>
  <c r="E6" i="8"/>
  <c r="E11" i="8" s="1"/>
  <c r="D6" i="8"/>
  <c r="D11" i="8" s="1"/>
  <c r="C6" i="8"/>
  <c r="C11" i="8" s="1"/>
  <c r="J5" i="8"/>
  <c r="J10" i="8" s="1"/>
  <c r="I5" i="8"/>
  <c r="I10" i="8" s="1"/>
  <c r="H5" i="8"/>
  <c r="H10" i="8" s="1"/>
  <c r="G5" i="8"/>
  <c r="G10" i="8" s="1"/>
  <c r="F5" i="8"/>
  <c r="F10" i="8" s="1"/>
  <c r="E5" i="8"/>
  <c r="E10" i="8" s="1"/>
  <c r="D5" i="8"/>
  <c r="D10" i="8" s="1"/>
  <c r="C5" i="8"/>
  <c r="C10" i="8" s="1"/>
  <c r="J4" i="8"/>
  <c r="L4" i="8" s="1"/>
  <c r="M4" i="8" s="1"/>
  <c r="I4" i="8"/>
  <c r="H4" i="8"/>
  <c r="G4" i="8"/>
  <c r="F4" i="8"/>
  <c r="E4" i="8"/>
  <c r="D4" i="8"/>
  <c r="C4" i="8"/>
  <c r="K4" i="8" s="1"/>
  <c r="G23" i="7"/>
  <c r="F23" i="7"/>
  <c r="E23" i="7"/>
  <c r="D23" i="7"/>
  <c r="C23" i="7"/>
  <c r="G22" i="7"/>
  <c r="F22" i="7"/>
  <c r="E22" i="7"/>
  <c r="D22" i="7"/>
  <c r="C22" i="7"/>
  <c r="G20" i="7"/>
  <c r="F20" i="7"/>
  <c r="E20" i="7"/>
  <c r="D20" i="7"/>
  <c r="C20" i="7"/>
  <c r="G19" i="7"/>
  <c r="G24" i="7" s="1"/>
  <c r="F19" i="7"/>
  <c r="F24" i="7" s="1"/>
  <c r="E19" i="7"/>
  <c r="E24" i="7" s="1"/>
  <c r="D19" i="7"/>
  <c r="D24" i="7" s="1"/>
  <c r="C19" i="7"/>
  <c r="C21" i="7" s="1"/>
  <c r="F18" i="7"/>
  <c r="E18" i="7"/>
  <c r="D18" i="7"/>
  <c r="G17" i="7"/>
  <c r="F17" i="7"/>
  <c r="E17" i="7"/>
  <c r="D17" i="7"/>
  <c r="F71" i="6"/>
  <c r="E71" i="6"/>
  <c r="F70" i="6"/>
  <c r="E70" i="6"/>
  <c r="F69" i="6"/>
  <c r="E69" i="6"/>
  <c r="F68" i="6"/>
  <c r="E68" i="6"/>
  <c r="C7" i="6"/>
  <c r="B7" i="6"/>
  <c r="C6" i="6"/>
  <c r="B6" i="6"/>
  <c r="C5" i="6"/>
  <c r="B5" i="6"/>
  <c r="C4" i="6"/>
  <c r="B4" i="6"/>
  <c r="C3" i="6"/>
  <c r="B3" i="6"/>
  <c r="L14" i="5"/>
  <c r="K14" i="5"/>
  <c r="J14" i="5"/>
  <c r="I14" i="5"/>
  <c r="M14" i="5" s="1"/>
  <c r="L13" i="5"/>
  <c r="K13" i="5"/>
  <c r="J13" i="5"/>
  <c r="I13" i="5"/>
  <c r="M13" i="5" s="1"/>
  <c r="L12" i="5"/>
  <c r="K12" i="5"/>
  <c r="J12" i="5"/>
  <c r="I12" i="5"/>
  <c r="M12" i="5" s="1"/>
  <c r="L11" i="5"/>
  <c r="K11" i="5"/>
  <c r="J11" i="5"/>
  <c r="I11" i="5"/>
  <c r="M11" i="5" s="1"/>
  <c r="L10" i="5"/>
  <c r="K10" i="5"/>
  <c r="J10" i="5"/>
  <c r="I10" i="5"/>
  <c r="M10" i="5" s="1"/>
  <c r="L9" i="5"/>
  <c r="K9" i="5"/>
  <c r="J9" i="5"/>
  <c r="I9" i="5"/>
  <c r="M9" i="5" s="1"/>
  <c r="L8" i="5"/>
  <c r="K8" i="5"/>
  <c r="J8" i="5"/>
  <c r="I8" i="5"/>
  <c r="M8" i="5" s="1"/>
  <c r="L7" i="5"/>
  <c r="K7" i="5"/>
  <c r="J7" i="5"/>
  <c r="I7" i="5"/>
  <c r="M7" i="5" s="1"/>
  <c r="C7" i="5"/>
  <c r="D7" i="5" s="1"/>
  <c r="E7" i="5" s="1"/>
  <c r="B7" i="5"/>
  <c r="L6" i="5"/>
  <c r="K6" i="5"/>
  <c r="J6" i="5"/>
  <c r="I6" i="5"/>
  <c r="M6" i="5" s="1"/>
  <c r="C6" i="5"/>
  <c r="D6" i="5" s="1"/>
  <c r="E6" i="5" s="1"/>
  <c r="B6" i="5"/>
  <c r="L5" i="5"/>
  <c r="K5" i="5"/>
  <c r="J5" i="5"/>
  <c r="I5" i="5"/>
  <c r="M5" i="5" s="1"/>
  <c r="C5" i="5"/>
  <c r="D5" i="5" s="1"/>
  <c r="E5" i="5" s="1"/>
  <c r="B5" i="5"/>
  <c r="L4" i="5"/>
  <c r="K4" i="5"/>
  <c r="J4" i="5"/>
  <c r="I4" i="5"/>
  <c r="M4" i="5" s="1"/>
  <c r="H4" i="5"/>
  <c r="H5" i="5" s="1"/>
  <c r="H6" i="5" s="1"/>
  <c r="H7" i="5" s="1"/>
  <c r="H8" i="5" s="1"/>
  <c r="H9" i="5" s="1"/>
  <c r="H10" i="5" s="1"/>
  <c r="H11" i="5" s="1"/>
  <c r="H12" i="5" s="1"/>
  <c r="H13" i="5" s="1"/>
  <c r="H14" i="5" s="1"/>
  <c r="C4" i="5"/>
  <c r="D4" i="5" s="1"/>
  <c r="E4" i="5" s="1"/>
  <c r="B4" i="5"/>
  <c r="L3" i="5"/>
  <c r="K3" i="5"/>
  <c r="J3" i="5"/>
  <c r="I3" i="5"/>
  <c r="M3" i="5" s="1"/>
  <c r="C3" i="5"/>
  <c r="D3" i="5" s="1"/>
  <c r="E3" i="5" s="1"/>
  <c r="B3" i="5"/>
  <c r="M66" i="4"/>
  <c r="L66" i="4"/>
  <c r="M65" i="4"/>
  <c r="L65" i="4"/>
  <c r="M64" i="4"/>
  <c r="L64" i="4"/>
  <c r="M63" i="4"/>
  <c r="L63" i="4"/>
  <c r="M62" i="4"/>
  <c r="L62" i="4"/>
  <c r="M61" i="4"/>
  <c r="L61" i="4"/>
  <c r="M54" i="4"/>
  <c r="O54" i="4" s="1"/>
  <c r="L54" i="4"/>
  <c r="N54" i="4" s="1"/>
  <c r="M53" i="4"/>
  <c r="O53" i="4" s="1"/>
  <c r="L53" i="4"/>
  <c r="N53" i="4" s="1"/>
  <c r="M52" i="4"/>
  <c r="O52" i="4" s="1"/>
  <c r="L52" i="4"/>
  <c r="N52" i="4" s="1"/>
  <c r="M51" i="4"/>
  <c r="O51" i="4" s="1"/>
  <c r="L51" i="4"/>
  <c r="N51" i="4" s="1"/>
  <c r="M50" i="4"/>
  <c r="O50" i="4" s="1"/>
  <c r="L50" i="4"/>
  <c r="N50" i="4" s="1"/>
  <c r="M49" i="4"/>
  <c r="L49" i="4"/>
  <c r="M48" i="4"/>
  <c r="L48" i="4"/>
  <c r="M47" i="4"/>
  <c r="L47" i="4"/>
  <c r="M46" i="4"/>
  <c r="L46" i="4"/>
  <c r="M45" i="4"/>
  <c r="L45" i="4"/>
  <c r="M44" i="4"/>
  <c r="L44" i="4"/>
  <c r="M43" i="4"/>
  <c r="L43" i="4"/>
  <c r="M42" i="4"/>
  <c r="L42" i="4"/>
  <c r="M41" i="4"/>
  <c r="L41" i="4"/>
  <c r="M40" i="4"/>
  <c r="L40" i="4"/>
  <c r="M39" i="4"/>
  <c r="L39" i="4"/>
  <c r="M38" i="4"/>
  <c r="L38" i="4"/>
  <c r="C7" i="4"/>
  <c r="B7" i="4"/>
  <c r="C6" i="4"/>
  <c r="B6" i="4"/>
  <c r="C5" i="4"/>
  <c r="B5" i="4"/>
  <c r="C4" i="4"/>
  <c r="B4" i="4"/>
  <c r="C3" i="4"/>
  <c r="B3" i="4"/>
  <c r="F23" i="3"/>
  <c r="I23" i="3" s="1"/>
  <c r="E23" i="3"/>
  <c r="H23" i="3" s="1"/>
  <c r="F22" i="3"/>
  <c r="I22" i="3" s="1"/>
  <c r="E22" i="3"/>
  <c r="H22" i="3" s="1"/>
  <c r="F21" i="3"/>
  <c r="I21" i="3" s="1"/>
  <c r="E21" i="3"/>
  <c r="H21" i="3" s="1"/>
  <c r="F20" i="3"/>
  <c r="I20" i="3" s="1"/>
  <c r="E20" i="3"/>
  <c r="H20" i="3" s="1"/>
  <c r="F19" i="3"/>
  <c r="I19" i="3" s="1"/>
  <c r="E19" i="3"/>
  <c r="H19" i="3" s="1"/>
  <c r="F18" i="3"/>
  <c r="I18" i="3" s="1"/>
  <c r="E18" i="3"/>
  <c r="H18" i="3" s="1"/>
  <c r="F17" i="3"/>
  <c r="I17" i="3" s="1"/>
  <c r="E17" i="3"/>
  <c r="H17" i="3" s="1"/>
  <c r="F16" i="3"/>
  <c r="G16" i="3" s="1"/>
  <c r="E16" i="3"/>
  <c r="D44" i="2"/>
  <c r="K43" i="2"/>
  <c r="D43" i="2"/>
  <c r="K42" i="2"/>
  <c r="D42" i="2"/>
  <c r="K41" i="2"/>
  <c r="D41" i="2"/>
  <c r="K40" i="2"/>
  <c r="D40" i="2"/>
  <c r="K39" i="2"/>
  <c r="D39" i="2"/>
  <c r="F6" i="2"/>
  <c r="E6" i="2"/>
  <c r="D6" i="2"/>
  <c r="C6" i="2"/>
  <c r="B6" i="2"/>
  <c r="G5" i="2"/>
  <c r="F5" i="2"/>
  <c r="E5" i="2"/>
  <c r="D5" i="2"/>
  <c r="C5" i="2"/>
  <c r="B5" i="2"/>
  <c r="G4" i="2"/>
  <c r="F4" i="2"/>
  <c r="E4" i="2"/>
  <c r="D4" i="2"/>
  <c r="C4" i="2"/>
  <c r="B4" i="2"/>
  <c r="G18" i="3" l="1"/>
  <c r="G20" i="3"/>
  <c r="G22" i="3"/>
  <c r="G18" i="7"/>
  <c r="D21" i="7"/>
  <c r="F21" i="7"/>
  <c r="L5" i="8"/>
  <c r="K6" i="8"/>
  <c r="L7" i="8"/>
  <c r="K8" i="8"/>
  <c r="E13" i="8"/>
  <c r="F16" i="8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45" i="15"/>
  <c r="D46" i="15"/>
  <c r="D47" i="15"/>
  <c r="D48" i="15"/>
  <c r="D49" i="15"/>
  <c r="D50" i="15"/>
  <c r="D51" i="15"/>
  <c r="D52" i="15"/>
  <c r="D53" i="15"/>
  <c r="D54" i="15"/>
  <c r="D55" i="15"/>
  <c r="D56" i="15"/>
  <c r="D57" i="15"/>
  <c r="D58" i="15"/>
  <c r="D59" i="15"/>
  <c r="D60" i="15"/>
  <c r="D61" i="15"/>
  <c r="D62" i="15"/>
  <c r="D63" i="15"/>
  <c r="D64" i="15"/>
  <c r="D65" i="15"/>
  <c r="D66" i="15"/>
  <c r="D67" i="15"/>
  <c r="D68" i="15"/>
  <c r="D69" i="15"/>
  <c r="D70" i="15"/>
  <c r="D71" i="15"/>
  <c r="D72" i="15"/>
  <c r="D73" i="15"/>
  <c r="D74" i="15"/>
  <c r="D75" i="15"/>
  <c r="D76" i="15"/>
  <c r="D77" i="15"/>
  <c r="D78" i="15"/>
  <c r="D79" i="15"/>
  <c r="D80" i="15"/>
  <c r="D81" i="15"/>
  <c r="D82" i="15"/>
  <c r="D83" i="15"/>
  <c r="D84" i="15"/>
  <c r="D85" i="15"/>
  <c r="D86" i="15"/>
  <c r="D87" i="15"/>
  <c r="D88" i="15"/>
  <c r="D89" i="15"/>
  <c r="D90" i="15"/>
  <c r="D91" i="15"/>
  <c r="D92" i="15"/>
  <c r="D93" i="15"/>
  <c r="D94" i="15"/>
  <c r="D95" i="15"/>
  <c r="D96" i="15"/>
  <c r="D97" i="15"/>
  <c r="D98" i="15"/>
  <c r="D99" i="15"/>
  <c r="D100" i="15"/>
  <c r="D101" i="15"/>
  <c r="D102" i="15"/>
  <c r="D103" i="15"/>
  <c r="D104" i="15"/>
  <c r="D105" i="15"/>
  <c r="D106" i="15"/>
  <c r="D107" i="15"/>
  <c r="D108" i="15"/>
  <c r="D109" i="15"/>
  <c r="D110" i="15"/>
  <c r="D111" i="15"/>
  <c r="D112" i="15"/>
  <c r="D113" i="15"/>
  <c r="D114" i="15"/>
  <c r="D115" i="15"/>
  <c r="D116" i="15"/>
  <c r="D117" i="15"/>
  <c r="G17" i="3"/>
  <c r="G19" i="3"/>
  <c r="G21" i="3"/>
  <c r="G23" i="3"/>
  <c r="E21" i="7"/>
  <c r="G21" i="7"/>
  <c r="K5" i="8"/>
  <c r="K10" i="8" s="1"/>
  <c r="L6" i="8"/>
  <c r="K7" i="8"/>
  <c r="K12" i="8" s="1"/>
  <c r="L8" i="8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100" i="15"/>
  <c r="E101" i="15"/>
  <c r="E102" i="15"/>
  <c r="E103" i="15"/>
  <c r="E104" i="15"/>
  <c r="E105" i="15"/>
  <c r="E106" i="15"/>
  <c r="E107" i="15"/>
  <c r="E108" i="15"/>
  <c r="E109" i="15"/>
  <c r="E110" i="15"/>
  <c r="E111" i="15"/>
  <c r="E112" i="15"/>
  <c r="E113" i="15"/>
  <c r="E114" i="15"/>
  <c r="E115" i="15"/>
  <c r="E116" i="15"/>
  <c r="E117" i="15"/>
  <c r="D118" i="15"/>
  <c r="D119" i="15"/>
  <c r="D120" i="15"/>
  <c r="D121" i="15"/>
  <c r="D122" i="15"/>
  <c r="D123" i="15"/>
  <c r="D124" i="15"/>
  <c r="D125" i="15"/>
  <c r="D126" i="15"/>
  <c r="D127" i="15"/>
  <c r="D128" i="15"/>
  <c r="D129" i="15"/>
  <c r="D130" i="15"/>
  <c r="D131" i="15"/>
  <c r="D132" i="15"/>
  <c r="D133" i="15"/>
  <c r="D134" i="15"/>
  <c r="D135" i="15"/>
  <c r="D136" i="15"/>
  <c r="D137" i="15"/>
  <c r="D138" i="15"/>
  <c r="D139" i="15"/>
  <c r="D140" i="15"/>
  <c r="D141" i="15"/>
  <c r="D142" i="15"/>
  <c r="D143" i="15"/>
  <c r="D144" i="15"/>
  <c r="D145" i="15"/>
  <c r="D146" i="15"/>
  <c r="D147" i="15"/>
  <c r="D148" i="15"/>
  <c r="D149" i="15"/>
  <c r="D150" i="15"/>
  <c r="D151" i="15"/>
  <c r="D152" i="15"/>
  <c r="D153" i="15"/>
  <c r="D154" i="15"/>
  <c r="D155" i="15"/>
  <c r="D156" i="15"/>
  <c r="D157" i="15"/>
  <c r="D158" i="15"/>
  <c r="D159" i="15"/>
  <c r="D160" i="15"/>
  <c r="D161" i="15"/>
  <c r="D162" i="15"/>
  <c r="D163" i="15"/>
  <c r="D164" i="15"/>
  <c r="D165" i="15"/>
  <c r="D166" i="15"/>
  <c r="D167" i="15"/>
  <c r="D168" i="15"/>
  <c r="D169" i="15"/>
  <c r="D170" i="15"/>
  <c r="D171" i="15"/>
  <c r="D172" i="15"/>
  <c r="D173" i="15"/>
  <c r="D174" i="15"/>
  <c r="D175" i="15"/>
  <c r="D176" i="15"/>
  <c r="D177" i="15"/>
  <c r="D178" i="15"/>
  <c r="D179" i="15"/>
  <c r="D180" i="15"/>
  <c r="D181" i="15"/>
  <c r="D182" i="15"/>
  <c r="D183" i="15"/>
  <c r="D184" i="15"/>
  <c r="D185" i="15"/>
  <c r="D186" i="15"/>
  <c r="D187" i="15"/>
  <c r="D188" i="15"/>
  <c r="D189" i="15"/>
  <c r="D190" i="15"/>
  <c r="D191" i="15"/>
  <c r="D192" i="15"/>
  <c r="D193" i="15"/>
  <c r="D194" i="15"/>
  <c r="D195" i="15"/>
  <c r="D196" i="15"/>
  <c r="D197" i="15"/>
  <c r="D198" i="15"/>
  <c r="D199" i="15"/>
  <c r="D200" i="15"/>
  <c r="D201" i="15"/>
  <c r="D202" i="15"/>
  <c r="D203" i="15"/>
  <c r="D204" i="15"/>
  <c r="D205" i="15"/>
  <c r="D206" i="15"/>
  <c r="D207" i="15"/>
  <c r="D208" i="15"/>
  <c r="D209" i="15"/>
  <c r="D210" i="15"/>
  <c r="D211" i="15"/>
  <c r="D212" i="15"/>
  <c r="D213" i="15"/>
  <c r="D214" i="15"/>
  <c r="D215" i="15"/>
  <c r="D216" i="15"/>
  <c r="D217" i="15"/>
  <c r="D218" i="15"/>
  <c r="D219" i="15"/>
  <c r="D220" i="15"/>
  <c r="D221" i="15"/>
  <c r="D222" i="15"/>
  <c r="D223" i="15"/>
  <c r="D224" i="15"/>
  <c r="D225" i="15"/>
  <c r="D226" i="15"/>
  <c r="D227" i="15"/>
  <c r="D228" i="15"/>
  <c r="D229" i="15"/>
  <c r="D230" i="15"/>
  <c r="G236" i="15"/>
  <c r="J237" i="15" s="1"/>
  <c r="D231" i="15"/>
  <c r="E118" i="15"/>
  <c r="E119" i="15"/>
  <c r="E120" i="15"/>
  <c r="E121" i="15"/>
  <c r="E122" i="15"/>
  <c r="E123" i="15"/>
  <c r="E124" i="15"/>
  <c r="E125" i="15"/>
  <c r="E126" i="15"/>
  <c r="E127" i="15"/>
  <c r="E128" i="15"/>
  <c r="E129" i="15"/>
  <c r="E130" i="15"/>
  <c r="E131" i="15"/>
  <c r="E132" i="15"/>
  <c r="E133" i="15"/>
  <c r="E134" i="15"/>
  <c r="E135" i="15"/>
  <c r="E136" i="15"/>
  <c r="E137" i="15"/>
  <c r="E138" i="15"/>
  <c r="E139" i="15"/>
  <c r="E140" i="15"/>
  <c r="E141" i="15"/>
  <c r="E142" i="15"/>
  <c r="E143" i="15"/>
  <c r="E144" i="15"/>
  <c r="E145" i="15"/>
  <c r="E146" i="15"/>
  <c r="E147" i="15"/>
  <c r="E148" i="15"/>
  <c r="E149" i="15"/>
  <c r="E150" i="15"/>
  <c r="E151" i="15"/>
  <c r="E152" i="15"/>
  <c r="E153" i="15"/>
  <c r="E154" i="15"/>
  <c r="E155" i="15"/>
  <c r="E156" i="15"/>
  <c r="E157" i="15"/>
  <c r="E158" i="15"/>
  <c r="E159" i="15"/>
  <c r="E160" i="15"/>
  <c r="E161" i="15"/>
  <c r="E162" i="15"/>
  <c r="E163" i="15"/>
  <c r="E164" i="15"/>
  <c r="E165" i="15"/>
  <c r="E166" i="15"/>
  <c r="E167" i="15"/>
  <c r="E168" i="15"/>
  <c r="E169" i="15"/>
  <c r="E170" i="15"/>
  <c r="E171" i="15"/>
  <c r="E172" i="15"/>
  <c r="E173" i="15"/>
  <c r="E174" i="15"/>
  <c r="E175" i="15"/>
  <c r="E176" i="15"/>
  <c r="E177" i="15"/>
  <c r="E178" i="15"/>
  <c r="E179" i="15"/>
  <c r="E180" i="15"/>
  <c r="E181" i="15"/>
  <c r="E182" i="15"/>
  <c r="E183" i="15"/>
  <c r="E184" i="15"/>
  <c r="E185" i="15"/>
  <c r="E186" i="15"/>
  <c r="E187" i="15"/>
  <c r="E188" i="15"/>
  <c r="E189" i="15"/>
  <c r="E190" i="15"/>
  <c r="E191" i="15"/>
  <c r="E192" i="15"/>
  <c r="E193" i="15"/>
  <c r="E194" i="15"/>
  <c r="E195" i="15"/>
  <c r="E196" i="15"/>
  <c r="E197" i="15"/>
  <c r="E198" i="15"/>
  <c r="E199" i="15"/>
  <c r="E200" i="15"/>
  <c r="E201" i="15"/>
  <c r="E202" i="15"/>
  <c r="E203" i="15"/>
  <c r="E204" i="15"/>
  <c r="E205" i="15"/>
  <c r="E206" i="15"/>
  <c r="E207" i="15"/>
  <c r="E208" i="15"/>
  <c r="E209" i="15"/>
  <c r="E210" i="15"/>
  <c r="E211" i="15"/>
  <c r="E212" i="15"/>
  <c r="E213" i="15"/>
  <c r="E214" i="15"/>
  <c r="E215" i="15"/>
  <c r="E216" i="15"/>
  <c r="E217" i="15"/>
  <c r="E218" i="15"/>
  <c r="E219" i="15"/>
  <c r="E220" i="15"/>
  <c r="E221" i="15"/>
  <c r="E222" i="15"/>
  <c r="E223" i="15"/>
  <c r="E224" i="15"/>
  <c r="E225" i="15"/>
  <c r="E226" i="15"/>
  <c r="E227" i="15"/>
  <c r="E228" i="15"/>
  <c r="E229" i="15"/>
  <c r="E230" i="15"/>
  <c r="H236" i="15"/>
  <c r="K237" i="15" s="1"/>
  <c r="E231" i="15"/>
  <c r="D232" i="15"/>
  <c r="D233" i="15"/>
  <c r="D234" i="15"/>
  <c r="D235" i="15"/>
  <c r="D236" i="15"/>
  <c r="D237" i="15"/>
  <c r="D238" i="15"/>
  <c r="D239" i="15"/>
  <c r="D240" i="15"/>
  <c r="D241" i="15"/>
  <c r="D242" i="15"/>
  <c r="D243" i="15"/>
  <c r="D244" i="15"/>
  <c r="D245" i="15"/>
  <c r="D246" i="15"/>
  <c r="D247" i="15"/>
  <c r="D248" i="15"/>
  <c r="D249" i="15"/>
  <c r="D250" i="15"/>
  <c r="D251" i="15"/>
  <c r="D252" i="15"/>
  <c r="D253" i="15"/>
  <c r="D254" i="15"/>
  <c r="D255" i="15"/>
  <c r="D256" i="15"/>
  <c r="D257" i="15"/>
  <c r="D258" i="15"/>
  <c r="D259" i="15"/>
  <c r="D260" i="15"/>
  <c r="D261" i="15"/>
  <c r="D262" i="15"/>
  <c r="D263" i="15"/>
  <c r="D264" i="15"/>
  <c r="D265" i="15"/>
  <c r="D266" i="15"/>
  <c r="D267" i="15"/>
  <c r="D268" i="15"/>
  <c r="D269" i="15"/>
  <c r="D270" i="15"/>
  <c r="D271" i="15"/>
  <c r="D272" i="15"/>
  <c r="D273" i="15"/>
  <c r="D274" i="15"/>
  <c r="D275" i="15"/>
  <c r="D276" i="15"/>
  <c r="D277" i="15"/>
  <c r="D278" i="15"/>
  <c r="D279" i="15"/>
  <c r="D280" i="15"/>
  <c r="D281" i="15"/>
  <c r="D282" i="15"/>
  <c r="E232" i="15"/>
  <c r="E233" i="15"/>
  <c r="E234" i="15"/>
  <c r="E235" i="15"/>
  <c r="E236" i="15"/>
  <c r="E237" i="15"/>
  <c r="E238" i="15"/>
  <c r="E239" i="15"/>
  <c r="E240" i="15"/>
  <c r="E241" i="15"/>
  <c r="E242" i="15"/>
  <c r="E243" i="15"/>
  <c r="E244" i="15"/>
  <c r="E245" i="15"/>
  <c r="E246" i="15"/>
  <c r="E247" i="15"/>
  <c r="E248" i="15"/>
  <c r="E249" i="15"/>
  <c r="E250" i="15"/>
  <c r="E251" i="15"/>
  <c r="E252" i="15"/>
  <c r="E253" i="15"/>
  <c r="E254" i="15"/>
  <c r="E255" i="15"/>
  <c r="E256" i="15"/>
  <c r="E257" i="15"/>
  <c r="E258" i="15"/>
  <c r="E259" i="15"/>
  <c r="E260" i="15"/>
  <c r="E261" i="15"/>
  <c r="E262" i="15"/>
  <c r="E263" i="15"/>
  <c r="E264" i="15"/>
  <c r="E265" i="15"/>
  <c r="E266" i="15"/>
  <c r="E267" i="15"/>
  <c r="E268" i="15"/>
  <c r="E269" i="15"/>
  <c r="E270" i="15"/>
  <c r="E271" i="15"/>
  <c r="E272" i="15"/>
  <c r="E273" i="15"/>
  <c r="E274" i="15"/>
  <c r="E275" i="15"/>
  <c r="E276" i="15"/>
  <c r="E277" i="15"/>
  <c r="E278" i="15"/>
  <c r="E279" i="15"/>
  <c r="E280" i="15"/>
  <c r="E281" i="15"/>
  <c r="E282" i="15"/>
  <c r="D3" i="21"/>
  <c r="E3" i="21" s="1"/>
  <c r="D5" i="21"/>
  <c r="E5" i="21" s="1"/>
  <c r="D7" i="21"/>
  <c r="E7" i="21" s="1"/>
  <c r="D9" i="21"/>
  <c r="E9" i="21" s="1"/>
  <c r="D11" i="21"/>
  <c r="E11" i="21" s="1"/>
  <c r="D13" i="21"/>
  <c r="E13" i="21" s="1"/>
  <c r="E15" i="21"/>
  <c r="D16" i="21"/>
  <c r="E16" i="21" s="1"/>
  <c r="D18" i="21"/>
  <c r="E18" i="21" s="1"/>
  <c r="D20" i="21"/>
  <c r="E20" i="21" s="1"/>
  <c r="D22" i="21"/>
  <c r="E22" i="21" s="1"/>
  <c r="D24" i="21"/>
  <c r="E24" i="21" s="1"/>
  <c r="D26" i="21"/>
  <c r="E26" i="21" s="1"/>
  <c r="D28" i="21"/>
  <c r="E28" i="21" s="1"/>
  <c r="D30" i="21"/>
  <c r="E30" i="21" s="1"/>
  <c r="G31" i="21"/>
  <c r="D31" i="21"/>
  <c r="E31" i="21" s="1"/>
  <c r="K4" i="25"/>
  <c r="D4" i="21"/>
  <c r="E4" i="21" s="1"/>
  <c r="D6" i="21"/>
  <c r="E6" i="21" s="1"/>
  <c r="D8" i="21"/>
  <c r="E8" i="21" s="1"/>
  <c r="D10" i="21"/>
  <c r="E10" i="21" s="1"/>
  <c r="D12" i="21"/>
  <c r="E12" i="21" s="1"/>
  <c r="D14" i="21"/>
  <c r="E14" i="21" s="1"/>
  <c r="D17" i="21"/>
  <c r="E17" i="21" s="1"/>
  <c r="D19" i="21"/>
  <c r="E19" i="21" s="1"/>
  <c r="D21" i="21"/>
  <c r="E21" i="21" s="1"/>
  <c r="D23" i="21"/>
  <c r="E23" i="21" s="1"/>
  <c r="D25" i="21"/>
  <c r="E25" i="21" s="1"/>
  <c r="D27" i="21"/>
  <c r="E27" i="21" s="1"/>
  <c r="D29" i="21"/>
  <c r="E29" i="21" s="1"/>
  <c r="K3" i="25"/>
  <c r="D32" i="21"/>
  <c r="E32" i="21" s="1"/>
  <c r="F6" i="23"/>
  <c r="H6" i="23"/>
  <c r="F7" i="23"/>
  <c r="H7" i="23"/>
  <c r="D33" i="21"/>
  <c r="E33" i="21" s="1"/>
  <c r="G6" i="23"/>
  <c r="I6" i="23"/>
  <c r="G7" i="23"/>
  <c r="I7" i="23"/>
  <c r="O8" i="8" l="1"/>
  <c r="K13" i="8"/>
  <c r="K11" i="8"/>
  <c r="K236" i="15"/>
  <c r="J236" i="15"/>
  <c r="L13" i="8"/>
  <c r="P8" i="8"/>
  <c r="M8" i="8"/>
  <c r="L11" i="8"/>
  <c r="M6" i="8"/>
  <c r="M7" i="8"/>
  <c r="M12" i="8" s="1"/>
  <c r="L12" i="8"/>
  <c r="M5" i="8"/>
  <c r="M10" i="8" s="1"/>
  <c r="L10" i="8"/>
  <c r="M11" i="8" l="1"/>
  <c r="M13" i="8"/>
</calcChain>
</file>

<file path=xl/sharedStrings.xml><?xml version="1.0" encoding="utf-8"?>
<sst xmlns="http://schemas.openxmlformats.org/spreadsheetml/2006/main" count="4437" uniqueCount="1228">
  <si>
    <t>Memòria sobre l'economia, el treball i la societat de les Illes Balears 2020</t>
  </si>
  <si>
    <t>Índex de quadres i gràfics. I.3: Indústria i energia</t>
  </si>
  <si>
    <t xml:space="preserve">Gràfic I-3.1. </t>
  </si>
  <si>
    <t>Gràfic I-3.2.</t>
  </si>
  <si>
    <t xml:space="preserve">Quadre I-3.1. </t>
  </si>
  <si>
    <t>Nombre d'empreses industrials (CNAE 09) a les Illes Balears (2019-2020)</t>
  </si>
  <si>
    <t xml:space="preserve">Gràfic I-3.3. </t>
  </si>
  <si>
    <t xml:space="preserve">Evolució de l'índex de preus industrials (IPRI) a Espanya i a les Illes Balears
 (base 2015) (2014-2018) 
</t>
  </si>
  <si>
    <t xml:space="preserve">Quadre I-3.2. </t>
  </si>
  <si>
    <t>Resultats d'explotació per agrupació i sector d'activitat a les Illes Balears (2018) (milers d'euros)</t>
  </si>
  <si>
    <t xml:space="preserve">Quadre I-3.3. </t>
  </si>
  <si>
    <t>Ocupació assalariada i per compte propi (RETA) a les Illes Balears (2016-2020) (mitjana anual)</t>
  </si>
  <si>
    <t xml:space="preserve">Quadre I-3.4. </t>
  </si>
  <si>
    <t>Personal ocupat per agrupació i sector d'activitat a les Illes Balears (2017-2018)</t>
  </si>
  <si>
    <t xml:space="preserve">Quadre I-3.5. </t>
  </si>
  <si>
    <t>Productivitat aparent del treball, EBE per ocupat i cost laboral unitari a les Illes Balears (milers d'euros) (2018)</t>
  </si>
  <si>
    <t xml:space="preserve">Quadre I-3.6. </t>
  </si>
  <si>
    <t>Estructura de la facturació de l'energia elèctrica a la indústria de les Balears per illes (KW/h) (2017-2018)</t>
  </si>
  <si>
    <t xml:space="preserve">Quadre I-3.7. </t>
  </si>
  <si>
    <t>Facturació de l'energia elèctrica (kWh) (GESA) de les activitats del sector de la indústria a les Illes Balears (2017-2018)</t>
  </si>
  <si>
    <t xml:space="preserve">Quadre I-3.8. </t>
  </si>
  <si>
    <t>Producció i demanda elèctrica a les Balears per illes (MW/h) (2020)</t>
  </si>
  <si>
    <t xml:space="preserve">Quadre I–3.9. </t>
  </si>
  <si>
    <t>Consum de productes petrolífers a les Balears  (2010-2015-2019-2020)</t>
  </si>
  <si>
    <t xml:space="preserve">Gràfic I-3.4a. </t>
  </si>
  <si>
    <t xml:space="preserve">Gràfic I-3.4b. </t>
  </si>
  <si>
    <t xml:space="preserve">Quadre IA-3.1. </t>
  </si>
  <si>
    <t>Producte interior brut a preus de mercat i valor afegit brut a preus bàsics per sectors d'activitat a les Illes Balears (milers d'euros) (2015-2020)</t>
  </si>
  <si>
    <t xml:space="preserve">Quadre IA-3.2. </t>
  </si>
  <si>
    <t xml:space="preserve">Índex de producció industrial (IPI) a les Illes Balears i Espanya (base 2015) (2015-2020) </t>
  </si>
  <si>
    <t>Quadre IA-3.3</t>
  </si>
  <si>
    <t xml:space="preserve">Índex de preus industrials (IPRI) a Espanya i a les Illes Balears (base 2015) (2016-2020) </t>
  </si>
  <si>
    <t>Gràfic IA-3.1.</t>
  </si>
  <si>
    <t xml:space="preserve">Gràfic IA-3.2. </t>
  </si>
  <si>
    <t>Índex de preus industrials (IPRI) en el subministrament d'energia elèctrica, gas, vapor i aire condicionat a les Illes Balears (base 2015) (2016-2020)</t>
  </si>
  <si>
    <t xml:space="preserve">Gràfic IA-3.3. </t>
  </si>
  <si>
    <t xml:space="preserve">Índex de preus industrials (IPRI) en el subministrament d'aigua, activitats de sanejament, gestió de residus i descontaminació a les Illes Balears
 (base 2015) (2016-2020)  
</t>
  </si>
  <si>
    <t xml:space="preserve">Gràfic IA-3.4. </t>
  </si>
  <si>
    <t xml:space="preserve">Quadre IA-3.4. </t>
  </si>
  <si>
    <t>Quadre IA-3.5.</t>
  </si>
  <si>
    <t>Resultats d'explotació per agrupació i sector d'activitat a les Illes Balears (2018)</t>
  </si>
  <si>
    <t xml:space="preserve">Quadre IA-3.6. </t>
  </si>
  <si>
    <t>Personal ocupat per agrupació i sector d'activitat a les Illes Balears (2018-2017)</t>
  </si>
  <si>
    <t xml:space="preserve">Quadre IA-3.7. </t>
  </si>
  <si>
    <t xml:space="preserve">Quadre IA-3.8. </t>
  </si>
  <si>
    <t xml:space="preserve">Quadre IA-3.9. </t>
  </si>
  <si>
    <t>Nombre de pedreres d'extracció de minerals no metàl·lics a les Illes Balears (2020)</t>
  </si>
  <si>
    <t xml:space="preserve">Percentatge de la indústria sobre el VAB a preus bàsics total i llocs de feina en la indústria sobre el total de les Illes Balears (2014-2018)
</t>
  </si>
  <si>
    <t>Pes de la indústria en el VAB balear</t>
  </si>
  <si>
    <t>Pes de la indústria en l'ocupació balear</t>
  </si>
  <si>
    <t>Var interanual</t>
  </si>
  <si>
    <t>Font: Ibestat a partir de l'INE. Darreres dades publicades l’1 d'abril de 2021</t>
  </si>
  <si>
    <t>Ocupados por periodo, sexo y sector económico (CNAE-09).</t>
  </si>
  <si>
    <t>Valor del producto interior bruto (PIB) a precios de mercado por año y rama de actividad.</t>
  </si>
  <si>
    <t xml:space="preserve">  Economía &gt; Trabajo</t>
  </si>
  <si>
    <t xml:space="preserve">  Economía &gt; Cuentas económicas</t>
  </si>
  <si>
    <t>Unidad de medida: Miles de personas</t>
  </si>
  <si>
    <t>Unidad de medida: Según datos</t>
  </si>
  <si>
    <t>Periodo de referencia: Desde 2002 primer trimestre a 2020 cuarto trimestre</t>
  </si>
  <si>
    <t>Periodo de referencia: Desde 2000 a 2019</t>
  </si>
  <si>
    <t>Última actualitzación: 20210128 10:11</t>
  </si>
  <si>
    <t>Última actualitzación: 20200810 09:00</t>
  </si>
  <si>
    <t>https://ibestat.caib.es/ibestat/estadistiques/f8b775e5-8d22-4d5a-af3e-b6406cd7974f/bbbeb1fe-4ddc-4183-b71b-8b962438a78e/es/U201013_1912.px</t>
  </si>
  <si>
    <t>https://ibestat.caib.es/ibestat/estadistiques/1a023ac3-f6cb-4dac-83d1-a162da1a4f6f/73611186-a182-48ac-be13-2bdb60b821d5/es/I302033_0330.px</t>
  </si>
  <si>
    <t>Ambos sexos</t>
  </si>
  <si>
    <t>Industrias extractivas; industria manufacturera; suministro de energía eléctrica, gas, vapor y aire acondicionado; suministro de agua, actividades de saneamiento, gestión de residuos y descontaminación</t>
  </si>
  <si>
    <t>Valor Añadido Bruto Total</t>
  </si>
  <si>
    <t>Total</t>
  </si>
  <si>
    <t>Industria</t>
  </si>
  <si>
    <t>Peso L indus</t>
  </si>
  <si>
    <t>Valor</t>
  </si>
  <si>
    <t>Variación interanual</t>
  </si>
  <si>
    <t>Peso VAB i</t>
  </si>
  <si>
    <t>2015_media anual</t>
  </si>
  <si>
    <t>2015</t>
  </si>
  <si>
    <t>2016_media anual</t>
  </si>
  <si>
    <t>2016</t>
  </si>
  <si>
    <t>2017_media anual</t>
  </si>
  <si>
    <t>2017 (P)</t>
  </si>
  <si>
    <t>2018_media anual</t>
  </si>
  <si>
    <t>2018 (A)</t>
  </si>
  <si>
    <t>2019_media anual</t>
  </si>
  <si>
    <t>2019 (1ªE)</t>
  </si>
  <si>
    <t>2020_media anual</t>
  </si>
  <si>
    <t>Notas:</t>
  </si>
  <si>
    <t>Precios corrientes</t>
  </si>
  <si>
    <t>1. (..) Dato no disponible.</t>
  </si>
  <si>
    <t>1. (.) Categoría no aplicable.</t>
  </si>
  <si>
    <t>2. (P) Estimación provisional.</t>
  </si>
  <si>
    <t>2. Cambio metodológico en 2005.</t>
  </si>
  <si>
    <t>3. (A) Estimación avance.</t>
  </si>
  <si>
    <t>4. (1ªE) Primera estimación.</t>
  </si>
  <si>
    <t>5. Las ramas de actividad se han constituido siguiendo la clasificación CNAE-2009.</t>
  </si>
  <si>
    <t>Fuente:Institut d'Estadística de les Illes Balears (Ibestat) a partir de datos del Instituto Nacional de Estadística (INE). España (CC BY 3.0)</t>
  </si>
  <si>
    <t>Unidad de medida (Variación interanual): Porcentaje</t>
  </si>
  <si>
    <t>Institut d'Estadística de les Illes Balears (Ibestat) Teléfono: +34 971 176 511 Correo electrónico: info@ibestat.caib.es http://www.ibestat.cat</t>
  </si>
  <si>
    <t>Unidad de medida (Valor): Miles de euros</t>
  </si>
  <si>
    <t>Fuente:Institut d'Estadística de les Illes Balears (Ibestat) a partir de datos del INE. España (CC BY 3.0)</t>
  </si>
  <si>
    <t>Institut d'Estadística de les Illes Balears (Ibestat) Teléfono: +34 971 784 575 Correo electrónico: info@ibestat.caib.es http://www.ibestat.cat</t>
  </si>
  <si>
    <t>2008T1</t>
  </si>
  <si>
    <t>2008T2</t>
  </si>
  <si>
    <t>2009T1</t>
  </si>
  <si>
    <t>Primer semestre</t>
  </si>
  <si>
    <t>2009T2</t>
  </si>
  <si>
    <t>total</t>
  </si>
  <si>
    <t>industria</t>
  </si>
  <si>
    <t>peso</t>
  </si>
  <si>
    <t>crec t</t>
  </si>
  <si>
    <t>crec i</t>
  </si>
  <si>
    <t>2010T1</t>
  </si>
  <si>
    <t>2010T2</t>
  </si>
  <si>
    <t>2011T1</t>
  </si>
  <si>
    <t>2011T2</t>
  </si>
  <si>
    <t>2013T1</t>
  </si>
  <si>
    <t>2013T2</t>
  </si>
  <si>
    <t>2014T1</t>
  </si>
  <si>
    <t>2014T2</t>
  </si>
  <si>
    <t>2015T1</t>
  </si>
  <si>
    <t>Gris en 2020 (-5,96%)sigue en negativo sobre un mal resultado en 2019 (-16,65%)</t>
  </si>
  <si>
    <t>2015T2</t>
  </si>
  <si>
    <t>2016T1</t>
  </si>
  <si>
    <t>2016T2</t>
  </si>
  <si>
    <t>2017T1</t>
  </si>
  <si>
    <t>2017T2</t>
  </si>
  <si>
    <t>2018T1</t>
  </si>
  <si>
    <t>2018T2</t>
  </si>
  <si>
    <t>2019T1</t>
  </si>
  <si>
    <t>2019T2</t>
  </si>
  <si>
    <t>2020T1</t>
  </si>
  <si>
    <t>2020T2</t>
  </si>
  <si>
    <t xml:space="preserve">Índex de producció industrial (IPI) a les Illes Balears i Espanya (base 2015) (2014-2018) </t>
  </si>
  <si>
    <t>Illes Balears</t>
  </si>
  <si>
    <t>Espanya</t>
  </si>
  <si>
    <t>https://www.ine.es/jaxiT3/Datos.htm?t=26061</t>
  </si>
  <si>
    <t>Ver excel datos desarrollados</t>
  </si>
  <si>
    <t>Índice de Producción Industrial. (base 2015)</t>
  </si>
  <si>
    <t>General y por destino económico de los bienes. Nacional y Comunidades Autónomas.</t>
  </si>
  <si>
    <t xml:space="preserve">Font: INE  </t>
  </si>
  <si>
    <t>Unidades: Índice</t>
  </si>
  <si>
    <t xml:space="preserve"> </t>
  </si>
  <si>
    <t>Media en lo que va de año</t>
  </si>
  <si>
    <t>Total Nacional</t>
  </si>
  <si>
    <t>04 Balears, Illes</t>
  </si>
  <si>
    <t>Total industria</t>
  </si>
  <si>
    <t xml:space="preserve">    2016M12</t>
  </si>
  <si>
    <t xml:space="preserve">    2017M12</t>
  </si>
  <si>
    <t xml:space="preserve">    2018M12</t>
  </si>
  <si>
    <t xml:space="preserve">    2019M12</t>
  </si>
  <si>
    <t xml:space="preserve">    2020M12</t>
  </si>
  <si>
    <t>Para Comunidades Autónomas no se dispone de datos anteriores al 2002</t>
  </si>
  <si>
    <t>Font: INE</t>
  </si>
  <si>
    <t xml:space="preserve">Fuente: </t>
  </si>
  <si>
    <t>Instituto Nacional de Estadística</t>
  </si>
  <si>
    <t>Unidades:   Índice,   Tasas</t>
  </si>
  <si>
    <t>Índice</t>
  </si>
  <si>
    <t>Índice general</t>
  </si>
  <si>
    <t xml:space="preserve">Total Nacional </t>
  </si>
  <si>
    <t>2003M01</t>
  </si>
  <si>
    <t>2003M02</t>
  </si>
  <si>
    <t>2003M03</t>
  </si>
  <si>
    <t>2003M04</t>
  </si>
  <si>
    <t>2003M05</t>
  </si>
  <si>
    <t>2003M06</t>
  </si>
  <si>
    <t>2003M07</t>
  </si>
  <si>
    <t>2003M08</t>
  </si>
  <si>
    <t>2003M09</t>
  </si>
  <si>
    <t>2003M10</t>
  </si>
  <si>
    <t>2003M11</t>
  </si>
  <si>
    <t>2003M12</t>
  </si>
  <si>
    <t>2004M01</t>
  </si>
  <si>
    <t>2004M02</t>
  </si>
  <si>
    <t>2004M03</t>
  </si>
  <si>
    <t>2004M04</t>
  </si>
  <si>
    <t>2004M05</t>
  </si>
  <si>
    <t>2004M06</t>
  </si>
  <si>
    <t>2004M07</t>
  </si>
  <si>
    <t>2004M08</t>
  </si>
  <si>
    <t>2004M09</t>
  </si>
  <si>
    <t>2004M10</t>
  </si>
  <si>
    <t>IPI enero a marzo</t>
  </si>
  <si>
    <t>2004M11</t>
  </si>
  <si>
    <t>2004M12</t>
  </si>
  <si>
    <t>2005M01</t>
  </si>
  <si>
    <t>2005M02</t>
  </si>
  <si>
    <t>2005M03</t>
  </si>
  <si>
    <t>2005M04</t>
  </si>
  <si>
    <t>2005M05</t>
  </si>
  <si>
    <t>2005M06</t>
  </si>
  <si>
    <t>2005M07</t>
  </si>
  <si>
    <t>2005M08</t>
  </si>
  <si>
    <t>2005M09</t>
  </si>
  <si>
    <t>2005M10</t>
  </si>
  <si>
    <t>2005M11</t>
  </si>
  <si>
    <t>2005M12</t>
  </si>
  <si>
    <t>2006M01</t>
  </si>
  <si>
    <t>2006M02</t>
  </si>
  <si>
    <t>2006M03</t>
  </si>
  <si>
    <t>2006M04</t>
  </si>
  <si>
    <t>2006M05</t>
  </si>
  <si>
    <t>2006M06</t>
  </si>
  <si>
    <t>2006M07</t>
  </si>
  <si>
    <t>2006M08</t>
  </si>
  <si>
    <t>2006M09</t>
  </si>
  <si>
    <t>2006M10</t>
  </si>
  <si>
    <t>2006M11</t>
  </si>
  <si>
    <t>2006M12</t>
  </si>
  <si>
    <t>2007M01</t>
  </si>
  <si>
    <t>2007M02</t>
  </si>
  <si>
    <t>2007M03</t>
  </si>
  <si>
    <t>2007M04</t>
  </si>
  <si>
    <t>2007M05</t>
  </si>
  <si>
    <t>2007M06</t>
  </si>
  <si>
    <t>2007M07</t>
  </si>
  <si>
    <t>2007M08</t>
  </si>
  <si>
    <t>2007M09</t>
  </si>
  <si>
    <t>2007M10</t>
  </si>
  <si>
    <t>2007M11</t>
  </si>
  <si>
    <t>2007M12</t>
  </si>
  <si>
    <t>2008M01</t>
  </si>
  <si>
    <t>2008M02</t>
  </si>
  <si>
    <t>2008M03</t>
  </si>
  <si>
    <t>2008M04</t>
  </si>
  <si>
    <t>2008M05</t>
  </si>
  <si>
    <t>2008M06</t>
  </si>
  <si>
    <t>2008M07</t>
  </si>
  <si>
    <t>2008M08</t>
  </si>
  <si>
    <t>2008M09</t>
  </si>
  <si>
    <t>2008M10</t>
  </si>
  <si>
    <t>2008M11</t>
  </si>
  <si>
    <t>2008M12</t>
  </si>
  <si>
    <t>2009M01</t>
  </si>
  <si>
    <t>2009M02</t>
  </si>
  <si>
    <t>2009M03</t>
  </si>
  <si>
    <t>2009M04</t>
  </si>
  <si>
    <t>2009M05</t>
  </si>
  <si>
    <t>2009M06</t>
  </si>
  <si>
    <t>2009M07</t>
  </si>
  <si>
    <t>2009M08</t>
  </si>
  <si>
    <t>2009M09</t>
  </si>
  <si>
    <t>2009M10</t>
  </si>
  <si>
    <t>2009M11</t>
  </si>
  <si>
    <t>2009M12</t>
  </si>
  <si>
    <t>2010M01</t>
  </si>
  <si>
    <t>2010M02</t>
  </si>
  <si>
    <t>2010M03</t>
  </si>
  <si>
    <t>2010M04</t>
  </si>
  <si>
    <t>2010M05</t>
  </si>
  <si>
    <t>2010M06</t>
  </si>
  <si>
    <t>2010M07</t>
  </si>
  <si>
    <t>2010M08</t>
  </si>
  <si>
    <t>2010M09</t>
  </si>
  <si>
    <t>2010M10</t>
  </si>
  <si>
    <t>2010M11</t>
  </si>
  <si>
    <t>2010M12</t>
  </si>
  <si>
    <t>2011M01</t>
  </si>
  <si>
    <t>2011M02</t>
  </si>
  <si>
    <t>2011M03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</si>
  <si>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</si>
  <si>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</si>
  <si>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</si>
  <si>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</si>
  <si>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</si>
  <si>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</si>
  <si>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</si>
  <si>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</si>
  <si>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</si>
  <si>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</si>
  <si>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</si>
  <si>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</si>
  <si>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</si>
  <si>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</si>
  <si>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</si>
  <si>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</si>
  <si>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</si>
  <si>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</si>
  <si>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</si>
  <si>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</si>
  <si>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</si>
  <si>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</si>
  <si>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</si>
  <si>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</si>
  <si>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</si>
  <si>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</si>
  <si>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</si>
  <si>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</si>
  <si>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</si>
  <si>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</si>
  <si>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</si>
  <si>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</si>
  <si>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</si>
  <si>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2014M01</t>
  </si>
  <si>
    <t>2014M02</t>
  </si>
  <si>
    <t>2014M03</t>
  </si>
  <si>
    <t>2014M04</t>
  </si>
  <si>
    <t>2014M05</t>
  </si>
  <si>
    <t>2014M06</t>
  </si>
  <si>
    <t>2014M07</t>
  </si>
  <si>
    <t>2014M08</t>
  </si>
  <si>
    <t>2014M09</t>
  </si>
  <si>
    <t>2014M10</t>
  </si>
  <si>
    <t>2014M11</t>
  </si>
  <si>
    <t>2014M12</t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</si>
  <si>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</si>
  <si>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</si>
  <si>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</si>
  <si>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</si>
  <si>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</si>
  <si>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</si>
  <si>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</si>
  <si>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</si>
  <si>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</si>
  <si>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</si>
  <si>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2015M11</t>
  </si>
  <si>
    <t>2015M12</t>
  </si>
  <si>
    <t>2016M01</t>
  </si>
  <si>
    <t>2016M02</t>
  </si>
  <si>
    <t>2016M03</t>
  </si>
  <si>
    <t>2016M04</t>
  </si>
  <si>
    <t>2016M05</t>
  </si>
  <si>
    <t>2016M06</t>
  </si>
  <si>
    <t>2016M07</t>
  </si>
  <si>
    <t>2016M08</t>
  </si>
  <si>
    <t>2016M09</t>
  </si>
  <si>
    <t>2016M10</t>
  </si>
  <si>
    <t>2016M11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</si>
  <si>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</si>
  <si>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</si>
  <si>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</si>
  <si>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</si>
  <si>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</si>
  <si>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</si>
  <si>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</si>
  <si>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</si>
  <si>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</si>
  <si>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</si>
  <si>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</si>
  <si>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</si>
  <si>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</si>
  <si>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</si>
  <si>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</si>
  <si>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</si>
  <si>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</si>
  <si>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</si>
  <si>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2018M06</t>
  </si>
  <si>
    <t>2018M07</t>
  </si>
  <si>
    <t>2018M08</t>
  </si>
  <si>
    <t>2018M09</t>
  </si>
  <si>
    <t>2018M10</t>
  </si>
  <si>
    <t>2018M11</t>
  </si>
  <si>
    <t>2018M12</t>
  </si>
  <si>
    <t>2019M01</t>
  </si>
  <si>
    <t>2019M02</t>
  </si>
  <si>
    <t>2019M03</t>
  </si>
  <si>
    <t>2019M04</t>
  </si>
  <si>
    <t>2019M05</t>
  </si>
  <si>
    <t>2019M06</t>
  </si>
  <si>
    <t>2019M07</t>
  </si>
  <si>
    <t>2019M08</t>
  </si>
  <si>
    <t>2019M09</t>
  </si>
  <si>
    <t>2019M10</t>
  </si>
  <si>
    <t>2019M11</t>
  </si>
  <si>
    <t>2019M12</t>
  </si>
  <si>
    <t>2020M01</t>
  </si>
  <si>
    <t>2020M02</t>
  </si>
  <si>
    <t>2020M03</t>
  </si>
  <si>
    <t>Quadre I-3.1. Nombre d'empreses industrials (CNAE 09) a les Illes Balears (2019-2020)</t>
  </si>
  <si>
    <t>Dif. 20-19</t>
  </si>
  <si>
    <t>% de var. 20-19</t>
  </si>
  <si>
    <t xml:space="preserve">B. Indústries extractives </t>
  </si>
  <si>
    <t xml:space="preserve">C. Indústria manufacturera </t>
  </si>
  <si>
    <t xml:space="preserve">D. Subministrament d'energia elèctrica, gas, vapor i aire condicionat </t>
  </si>
  <si>
    <t xml:space="preserve">E. Subministrament d'aigua, activitats de sanejament, gestió de residus i descontaminació </t>
  </si>
  <si>
    <t>Total sector industrial</t>
  </si>
  <si>
    <t xml:space="preserve">Font: Ibestat a partir de l'INE </t>
  </si>
  <si>
    <t>B</t>
  </si>
  <si>
    <t>C eje derecho</t>
  </si>
  <si>
    <t>D</t>
  </si>
  <si>
    <t>E</t>
  </si>
  <si>
    <t>https://ibestat.caib.es/ibestat/estadistiques/a11e3c92-37e6-4973-98c1-c8abb7006e84/b562cd3e-2115-4437-876a-1bac5b04d3d0/es/I216019_0001.px</t>
  </si>
  <si>
    <t>Número de empresas de alta en la Seguridad Social por periodo y actividad económica (división CNAE-09).</t>
  </si>
  <si>
    <t xml:space="preserve">  Economía &gt; Empresas</t>
  </si>
  <si>
    <t>Unidad de medida: Número de empresas</t>
  </si>
  <si>
    <t>Periodo de referencia: Desde 2009T1 a 2021T1</t>
  </si>
  <si>
    <t>Última actualitzación: 20210414 09:19</t>
  </si>
  <si>
    <t>(B) INDUSTRIAS EXTRACTIVAS</t>
  </si>
  <si>
    <t>(C) INDUSTRIA MANUFACTURERA</t>
  </si>
  <si>
    <t>(D) SUMINISTRO DE ENERGÍA ELÉCTRICA, GAS, VAPOR Y AIRE ACONDICIONADO</t>
  </si>
  <si>
    <t>(E) SUMINISTRO DE AGUA, ACTIVIDADES DE SANEAMIENTO, GESTIÓN DE RESIDUOS Y DESCONTAMINACIÓN</t>
  </si>
  <si>
    <t>2009T3</t>
  </si>
  <si>
    <t>2009T4</t>
  </si>
  <si>
    <t>2010T3</t>
  </si>
  <si>
    <t>2010T4</t>
  </si>
  <si>
    <t>2011T3</t>
  </si>
  <si>
    <t>2011T4</t>
  </si>
  <si>
    <t>2012T1</t>
  </si>
  <si>
    <t>2012T2</t>
  </si>
  <si>
    <t>2012T3</t>
  </si>
  <si>
    <t>2012T4</t>
  </si>
  <si>
    <t>2013T3</t>
  </si>
  <si>
    <t>2013T4</t>
  </si>
  <si>
    <t>2014T3</t>
  </si>
  <si>
    <t>2014T4</t>
  </si>
  <si>
    <t>2015T3</t>
  </si>
  <si>
    <t>2015T4</t>
  </si>
  <si>
    <t>2016T3</t>
  </si>
  <si>
    <t>2016T4</t>
  </si>
  <si>
    <t>2017T3</t>
  </si>
  <si>
    <t>2017T4</t>
  </si>
  <si>
    <t>2018T3</t>
  </si>
  <si>
    <t>2018T4</t>
  </si>
  <si>
    <t>2019T3</t>
  </si>
  <si>
    <t>2019T4</t>
  </si>
  <si>
    <t>2020T3</t>
  </si>
  <si>
    <t>2020T4</t>
  </si>
  <si>
    <t>2021T1</t>
  </si>
  <si>
    <t xml:space="preserve">1. Actividad económica según CNAE-09. </t>
  </si>
  <si>
    <t>Fuente:Institut d'Estadística de les Illes Balears (Ibestat) a partir de datos de la Seguridad Social. España (CC BY 3.0)</t>
  </si>
  <si>
    <t xml:space="preserve">Índex de preus industrials (IPRI) a Espanya i a les Illes Balears (base 2015) (2014-2018) </t>
  </si>
  <si>
    <t>https://www.ine.es/jaxiT3/Datos.htm?t=27071</t>
  </si>
  <si>
    <t>Indice de Precios Industriales. Base 2015. Medias anuales</t>
  </si>
  <si>
    <t>Índices nacionales y por comunidad autónoma: general y por destino económico de los bienes</t>
  </si>
  <si>
    <t>Font: Índex de preus industrials, base 2015, INE</t>
  </si>
  <si>
    <t>Media anual</t>
  </si>
  <si>
    <t>Nacional</t>
  </si>
  <si>
    <t xml:space="preserve">    2016</t>
  </si>
  <si>
    <t xml:space="preserve">    2017</t>
  </si>
  <si>
    <t xml:space="preserve">    2018</t>
  </si>
  <si>
    <t xml:space="preserve">    2019</t>
  </si>
  <si>
    <t xml:space="preserve">    2020</t>
  </si>
  <si>
    <t>Índice general: Media anual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</si>
  <si>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</si>
  <si>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</si>
  <si>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</si>
  <si>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</si>
  <si>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</si>
  <si>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</si>
  <si>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</si>
  <si>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</si>
  <si>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</si>
  <si>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</si>
  <si>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</si>
  <si>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</si>
  <si>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</si>
  <si>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2017</t>
  </si>
  <si>
    <t>2018</t>
  </si>
  <si>
    <t>2019</t>
  </si>
  <si>
    <t>Índice de Precios Industriales. Base 2015</t>
  </si>
  <si>
    <t>enero</t>
  </si>
  <si>
    <t>2020M04</t>
  </si>
  <si>
    <t>febrero</t>
  </si>
  <si>
    <t>marzo</t>
  </si>
  <si>
    <t>abril</t>
  </si>
  <si>
    <t>Para todas las ramas de actividad, los datos son definitivos tres meses después de su primera publicación</t>
  </si>
  <si>
    <t>Quadre I-3.2. Resultats d'explotació per agrupació i sector d'activitat a les Illes Balears (2018) (milers d'euros)</t>
  </si>
  <si>
    <t>Ingressos d'explotació</t>
  </si>
  <si>
    <t>https://ibestat.caib.es/ibestat/estadistiques/a9f2f290-bc16-4c4e-b1eb-65f9d93a64ad/9121165d-5aba-45b1-9836-9dc7c6ace81e/es/I203014_2604.px</t>
  </si>
  <si>
    <t>Volum de negocis</t>
  </si>
  <si>
    <t>Altres ingressos d'explotació</t>
  </si>
  <si>
    <t>Despeses d'explotació</t>
  </si>
  <si>
    <t>Aprovisionaments</t>
  </si>
  <si>
    <t>Despeses de personal</t>
  </si>
  <si>
    <t>Altres despeses d'explotació</t>
  </si>
  <si>
    <t>Amortització de l'immobilitzat</t>
  </si>
  <si>
    <t>Deterioració i resultat per alienacions de l'immobilitzat</t>
  </si>
  <si>
    <t>Altres resultats excepcionals</t>
  </si>
  <si>
    <t>Inversions en actius materials</t>
  </si>
  <si>
    <t>Adquisició d'immobilitzat material</t>
  </si>
  <si>
    <t>Vendes d'immobilitzat material</t>
  </si>
  <si>
    <t>Font: Enquesta estructural d'empreses (sector indústria). Ibestat a partir de dades de l'INE (darreres dades, de juny de 2021)</t>
  </si>
  <si>
    <t>% fact total</t>
  </si>
  <si>
    <t>% Beneficio total</t>
  </si>
  <si>
    <t>Beneficio de explotación</t>
  </si>
  <si>
    <t>Peso gastos personal sobre beneficio</t>
  </si>
  <si>
    <t>Resultados de explotación por sección, división de actividad y año.</t>
  </si>
  <si>
    <t>% Margen de beneficio</t>
  </si>
  <si>
    <t xml:space="preserve">  Economía &gt; Industria y Energía</t>
  </si>
  <si>
    <t>% Inversión sobre beneficio</t>
  </si>
  <si>
    <t>Peso del personal</t>
  </si>
  <si>
    <t>Unidad de medida: Miles de euros</t>
  </si>
  <si>
    <t>Periodo de referencia: Desde 2016 a 2018</t>
  </si>
  <si>
    <t>Última actualitzación: 20200716 14:03</t>
  </si>
  <si>
    <t>TOTAL SECTOR INDUSTRIAL</t>
  </si>
  <si>
    <t>B. INDUSTRIAS EXTRACTIVAS</t>
  </si>
  <si>
    <t>C. INDUSTRIAS MANUFACTURERAS</t>
  </si>
  <si>
    <t>D. SUMINISTRO DE ENERGÍA ELÉCTRICA, GAS, VAPOR Y AIRE ACONDICIONADO</t>
  </si>
  <si>
    <t>E. SUMINISTRO DE AGUA, ACTIVIDADES DE SANEAMIENTO, GESTIÓN DE RESIDUOS Y DESCONTAMINACIÓN</t>
  </si>
  <si>
    <t>INGRESOS DE EXPLOTACIÓN</t>
  </si>
  <si>
    <t>Volumen de negocios</t>
  </si>
  <si>
    <t>Otros ingresos de explotación</t>
  </si>
  <si>
    <t>GASTOS DE EXPLOTACIÓN</t>
  </si>
  <si>
    <t>Aprovisionamientos</t>
  </si>
  <si>
    <t>Gastos de personal</t>
  </si>
  <si>
    <t>Otros gastos de explotación</t>
  </si>
  <si>
    <t>Amortización del inmovilizado</t>
  </si>
  <si>
    <t>Deterioro y resultado por enajenaciones del inmov.</t>
  </si>
  <si>
    <t>Otros resultados excepcionales</t>
  </si>
  <si>
    <t>INVERSIONES EN ACTIVOS MATERIALES</t>
  </si>
  <si>
    <t>Adquisición de inmovilizado material</t>
  </si>
  <si>
    <t>Ventas de inmovilizado material</t>
  </si>
  <si>
    <t>1. (....) Dato oculto por secreto estadístico</t>
  </si>
  <si>
    <t>2. (.) No procede / Categoría no aplicable</t>
  </si>
  <si>
    <t>3. (..) Dato no disponible</t>
  </si>
  <si>
    <t>4. Por cambios metodológicos los datos de 2016 no son comparables con el año anterior</t>
  </si>
  <si>
    <t>Quadre I-3.3. Oupació assalariada i per compte propi (RETA) a les Illes Balears (2016-2020) (mitjana anual)</t>
  </si>
  <si>
    <t>B. Ind. extractiva</t>
  </si>
  <si>
    <t>C. Ind. manufacturera</t>
  </si>
  <si>
    <t>D. Subm. d'energia</t>
  </si>
  <si>
    <t>E. Subm. d'aigua, resid.</t>
  </si>
  <si>
    <t>Total indústria</t>
  </si>
  <si>
    <t>R. General</t>
  </si>
  <si>
    <t>RETA</t>
  </si>
  <si>
    <t>% RETA</t>
  </si>
  <si>
    <t>Valors absoluts</t>
  </si>
  <si>
    <t>% de variació anual</t>
  </si>
  <si>
    <t>–</t>
  </si>
  <si>
    <t>Font: Ibestat a partir de dades de la Tresoreria General de la Seguretat Social</t>
  </si>
  <si>
    <t>https://ibestat.caib.es/ibestat/estadistiques/c6d84018-046c-4e4e-b111-fb2f17416531/1f39cbcb-84a2-4152-828d-62c6cee17a3a/es/E58015_20010.px</t>
  </si>
  <si>
    <t>Afiliaciones a la Seguridad Social por periodo, isla, actividad económica (división CNAE-09) y régimen.</t>
  </si>
  <si>
    <t>Unidad de medida: Número de afiliaciones</t>
  </si>
  <si>
    <t>Periodo de referencia: Desde 01/2009 a 04/2020</t>
  </si>
  <si>
    <t>Última actualitzación: 20200511 10:42</t>
  </si>
  <si>
    <t>ILLES BALEARS</t>
  </si>
  <si>
    <t>Autónomos</t>
  </si>
  <si>
    <t>General</t>
  </si>
  <si>
    <t>Periodo de referencia: Desde 01/2009 a 04/2021</t>
  </si>
  <si>
    <t>Última actualitzación: 20210507 08:43</t>
  </si>
  <si>
    <t>2020M05</t>
  </si>
  <si>
    <t>2020M06</t>
  </si>
  <si>
    <t>2020M07</t>
  </si>
  <si>
    <t>2020M08</t>
  </si>
  <si>
    <t>2020M09</t>
  </si>
  <si>
    <t>2020M10</t>
  </si>
  <si>
    <t>2020M11</t>
  </si>
  <si>
    <t>2020M12</t>
  </si>
  <si>
    <t>2021M01</t>
  </si>
  <si>
    <t>2021M02</t>
  </si>
  <si>
    <t>2021M03</t>
  </si>
  <si>
    <t>2021M04</t>
  </si>
  <si>
    <t xml:space="preserve">1. Datos referidos a último día de mes. </t>
  </si>
  <si>
    <t>2. (..) Dato no disponible.</t>
  </si>
  <si>
    <t>Quadre I-3.4. Personal ocupat per agrupació i sector d'activitat a les Illes Balears (2017-2018)</t>
  </si>
  <si>
    <t>Dif. 18-17</t>
  </si>
  <si>
    <t>Var. 18-17 (%)</t>
  </si>
  <si>
    <t>https://ibestat.caib.es/ibestat/estadistiques/a9f2f290-bc16-4c4e-b1eb-65f9d93a64ad/36f66d6a-c94b-4064-859a-f9e7b5b5c6a6/es/I203014_2603.px</t>
  </si>
  <si>
    <t>Personal ocupado y horas trabajadas por sección, división de actividad y año.</t>
  </si>
  <si>
    <t>Última actualitzación: 20200715 12:32</t>
  </si>
  <si>
    <t>Personal ocupado medio</t>
  </si>
  <si>
    <t>Unidad de medida (Personal ocupado medio): Número de trabajadores</t>
  </si>
  <si>
    <t>Quadre I-3.5. Productivitat aparent del treball, EBE per ocupat i cost laboral unitari a les Illes Balears (milers d'euros) (2018)</t>
  </si>
  <si>
    <t>Productivitat del treball (milers d'euros)</t>
  </si>
  <si>
    <t>EBE per ocupat (milers d'euros)</t>
  </si>
  <si>
    <t>Cost laboral unitari (euros)</t>
  </si>
  <si>
    <t>Quota d'excedents (q) (%)</t>
  </si>
  <si>
    <t>E/ocup</t>
  </si>
  <si>
    <t>q</t>
  </si>
  <si>
    <t xml:space="preserve">Font: Enquesta estructural d'empreses (sector indústria). Ibestat a partir de dades de l'INE </t>
  </si>
  <si>
    <t>x</t>
  </si>
  <si>
    <t>https://ibestat.caib.es/ibestat/estadistiques/a9f2f290-bc16-4c4e-b1eb-65f9d93a64ad/6524447d-2a2c-4577-afa1-7bdfad79409c/es/I203014_2601.px</t>
  </si>
  <si>
    <t>Principales indicadores por sección, división de actividad y año.</t>
  </si>
  <si>
    <t>Principales magnitudes por sección, división de actividad y año.</t>
  </si>
  <si>
    <t>Periodo de referencia: 2017</t>
  </si>
  <si>
    <t>Última actualitzación: 20190912 12:39</t>
  </si>
  <si>
    <t>Última actualitzación: 20200715 13:04</t>
  </si>
  <si>
    <t>Valor de la producción</t>
  </si>
  <si>
    <t>Excedente bruto de explotación</t>
  </si>
  <si>
    <t>VAB a precios de mercado</t>
  </si>
  <si>
    <t xml:space="preserve">Personal remunerado </t>
  </si>
  <si>
    <t>Gasto de personal</t>
  </si>
  <si>
    <t>W/A</t>
  </si>
  <si>
    <t>Y/L</t>
  </si>
  <si>
    <t>CLU</t>
  </si>
  <si>
    <t xml:space="preserve">   TOTAL SECTOR INDUSTRIAL</t>
  </si>
  <si>
    <t xml:space="preserve">   B. INDUSTRIAS EXTRACTIVAS</t>
  </si>
  <si>
    <t>Número de establecimientos</t>
  </si>
  <si>
    <t>Cifra de negocios</t>
  </si>
  <si>
    <t>Consumos intermedios</t>
  </si>
  <si>
    <t>Personal medio remunerado</t>
  </si>
  <si>
    <t xml:space="preserve">   C. INDUSTRIAS MANUFACTURERAS</t>
  </si>
  <si>
    <t xml:space="preserve">   D. SUMINISTRO DE ENERGÍA ELÉCTRICA, GAS, VAPOR Y AIRE ACONDICIONADO</t>
  </si>
  <si>
    <t xml:space="preserve">   E. SUMINISTRO DE AGUA, ACTIVIDADES DE SANEAMIENTO, GESTIÓN DE RESIDUOS Y DESCONTAMINACIÓN</t>
  </si>
  <si>
    <t>2. Por cambios metodológicos los datos no son comparables con el año anterior</t>
  </si>
  <si>
    <t>Unidad de medida (Cifra de negocios): Miles de euros</t>
  </si>
  <si>
    <t>Unidad de medida (Excedente bruto de explotación): Miles de euros</t>
  </si>
  <si>
    <t>Unidad de medida (Gastos de personal): Miles de euros</t>
  </si>
  <si>
    <t>Unidad de medida (Valor de la producción): Miles de euros</t>
  </si>
  <si>
    <t>Unidad de medida (Número de establecimientos): Número de establecimientos</t>
  </si>
  <si>
    <t>Unidad de medida (Consumos intermedios): Miles de euros</t>
  </si>
  <si>
    <t>Unidad de medida (VAB a precios de mercado): Miles de euros</t>
  </si>
  <si>
    <t>Quadre I-3.6. Estructura de la facturació de l'energia elèctrica a la indústria de les Balears per illes (KW/h) (2017-2018)</t>
  </si>
  <si>
    <t>Var. (%)</t>
  </si>
  <si>
    <t>Mallorca</t>
  </si>
  <si>
    <t>Menorca</t>
  </si>
  <si>
    <t>Eivissa</t>
  </si>
  <si>
    <t>Formentera</t>
  </si>
  <si>
    <t>Font: Ibestat a partir de dades de GESA. Darreres dades, de l’1 de juny de 2021</t>
  </si>
  <si>
    <t>Ver excel en carpeta</t>
  </si>
  <si>
    <t>MALLORCA</t>
  </si>
  <si>
    <t>MENORCA</t>
  </si>
  <si>
    <t>EIVISSA</t>
  </si>
  <si>
    <t>FORMENTERA</t>
  </si>
  <si>
    <t>Quadre I-3.7. Facturació de l'energia elèctrica (kWh) (GESA) de les activitats del sector de la indústria a les Illes Balears (2017-2018)</t>
  </si>
  <si>
    <t>% de var. 18-17</t>
  </si>
  <si>
    <t>Extracció i aglomeració de carbó</t>
  </si>
  <si>
    <t>Extracció de petroli i gas</t>
  </si>
  <si>
    <t>Combustible nuclear i altres energies</t>
  </si>
  <si>
    <t>Coqueries</t>
  </si>
  <si>
    <t>Producció i distribució d'energia elèctrica</t>
  </si>
  <si>
    <t>Fabricació i distribució de gas</t>
  </si>
  <si>
    <t>Mines i pedreres (no energètiques)</t>
  </si>
  <si>
    <t>Siderúrgia i fosa</t>
  </si>
  <si>
    <t>Metal·lúrgia no fèrria</t>
  </si>
  <si>
    <t>Indústria del vidre</t>
  </si>
  <si>
    <t>Ciments, calçs i guixos</t>
  </si>
  <si>
    <t>Altres materials de construcció</t>
  </si>
  <si>
    <t>Química i petroquímica</t>
  </si>
  <si>
    <t>Màquines i transformacions metàl·liques</t>
  </si>
  <si>
    <t>Construcció i reparació naval</t>
  </si>
  <si>
    <t>Construcció d'automòbils i bicicletes</t>
  </si>
  <si>
    <t>Construcció d'altres mitjans de transport</t>
  </si>
  <si>
    <t>-</t>
  </si>
  <si>
    <t>Alimentació, begudes i tabac</t>
  </si>
  <si>
    <t>Indústria tèxtil, confecció de cuir i calçat</t>
  </si>
  <si>
    <t>Indústria de fusta, suro (no fabricació de mobles)</t>
  </si>
  <si>
    <t>Pastes papereres, paper, cartró</t>
  </si>
  <si>
    <t>Arts gràfiques i edició</t>
  </si>
  <si>
    <t>Indústria del cautxú, plàstic i altres indústries</t>
  </si>
  <si>
    <t>Font: Ibestat a partir de dades de GESA. Darreres dades, de l’1 de  juny de 2021</t>
  </si>
  <si>
    <t>Notes: Les dades de facturació elèctrica es refereixen a estimacions de consum real. Això provoca que alguns registres puguin tenir valors negatius una vegada fets els ajusts.</t>
  </si>
  <si>
    <t>Quadre I-3.8. Producció i demanda elèctrica a les Balears per illes (MW/h) (2020)</t>
  </si>
  <si>
    <t>Producció</t>
  </si>
  <si>
    <t>Demanda</t>
  </si>
  <si>
    <t>Diferència</t>
  </si>
  <si>
    <t>Ahorro</t>
  </si>
  <si>
    <t>Font: Ibestat a partir de dades de Red Eléctrica de España</t>
  </si>
  <si>
    <t>https://ibestat.caib.es/ibestat/estadistiques/887047df-4c1c-4922-9179-669edcf62213/28b70edd-8cf9-4369-b6f7-32305c5a62d0/es/ree_1006.px</t>
  </si>
  <si>
    <t>Anterior  (2019)</t>
  </si>
  <si>
    <t>Variación anual</t>
  </si>
  <si>
    <t>enero junio 2020</t>
  </si>
  <si>
    <t>enero junio 2019</t>
  </si>
  <si>
    <t>Producción</t>
  </si>
  <si>
    <t>Quadre I–3.9. Consum de productes petrolífers a les Balears  (2010-2015-2019-2020)</t>
  </si>
  <si>
    <t>Gasolina 97 IO</t>
  </si>
  <si>
    <t>Gasolina 95 IO</t>
  </si>
  <si>
    <t>Gasolina 98 IO</t>
  </si>
  <si>
    <t>% bio en  gasolines</t>
  </si>
  <si>
    <t xml:space="preserve">Gasoil A </t>
  </si>
  <si>
    <t>Gasoil B</t>
  </si>
  <si>
    <t>Gasoil C</t>
  </si>
  <si>
    <t>% bio en  gasoils</t>
  </si>
  <si>
    <t>Fueloil BIA</t>
  </si>
  <si>
    <t>Mirar picos en porcentajes</t>
  </si>
  <si>
    <t>Font: CORES</t>
  </si>
  <si>
    <t>Gasolina 97 I.O.</t>
  </si>
  <si>
    <t>Gasolina 95 I.O.</t>
  </si>
  <si>
    <t>Gasolina 98 I.O.</t>
  </si>
  <si>
    <t>% bio en  gasolinas</t>
  </si>
  <si>
    <t xml:space="preserve">Gasóleo A </t>
  </si>
  <si>
    <t>Gasóleo B</t>
  </si>
  <si>
    <t>Gasóleo C</t>
  </si>
  <si>
    <t>% bio en  gasóleos</t>
  </si>
  <si>
    <t>Fuelóleo BIA</t>
  </si>
  <si>
    <t>https://www.cores.es/es/estadisticas</t>
  </si>
  <si>
    <t>enero a junio</t>
  </si>
  <si>
    <t>Baleares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</si>
  <si>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</si>
  <si>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</si>
  <si>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</si>
  <si>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</si>
  <si>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</si>
  <si>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</si>
  <si>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</si>
  <si>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</si>
  <si>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Taxa interanual centrada del principal consum de productes petrolífers (tones) a les Illes Balears (1997-2018)</t>
  </si>
  <si>
    <t xml:space="preserve">Gasolina </t>
  </si>
  <si>
    <t xml:space="preserve">Gasoil </t>
  </si>
  <si>
    <t>Media centrada de orden 12</t>
  </si>
  <si>
    <t>MM12.1</t>
  </si>
  <si>
    <t>MM12.2</t>
  </si>
  <si>
    <t>g</t>
  </si>
  <si>
    <t>gs</t>
  </si>
  <si>
    <t>Tasa de variación 12 12</t>
  </si>
  <si>
    <t>Año</t>
  </si>
  <si>
    <t>Mes</t>
  </si>
  <si>
    <t>CCAA</t>
  </si>
  <si>
    <t>Provincia</t>
  </si>
  <si>
    <t>Quadre IA-3.1. Producte interior brut a preus de mercat i valor afegit brut a preus bàsics per sectors d'activitat a les Illes Balears (milers d'euros) (2015-2020)</t>
  </si>
  <si>
    <t>2018 (P)</t>
  </si>
  <si>
    <t>2019 (A)</t>
  </si>
  <si>
    <t>Producte interior brut a preus de mercat</t>
  </si>
  <si>
    <t>Agricultura, ramaderia, silvicultura i pesca</t>
  </si>
  <si>
    <t>Indústries extractives; indústria manufacturera; subministrament d'energia elèctrica, gas, vapor i aire condicionat; subministrament d'aigua, activitats de sanejament, gestió de residus i descontaminació</t>
  </si>
  <si>
    <t>Construcció</t>
  </si>
  <si>
    <t>Comerç a l'engròs i al detall; reparació de vehicles de motor i motocicletes; transport i emmagatzematge; hostaleria</t>
  </si>
  <si>
    <t>Informació i comunicacions</t>
  </si>
  <si>
    <t>Activitats financeres i d'assegurances</t>
  </si>
  <si>
    <t>Activitats immobiliàries</t>
  </si>
  <si>
    <t>Activitats professionals, científiques i tècniques; activitats administratives i serveis auxiliars</t>
  </si>
  <si>
    <t>Administració pública i defensa; seguretat social obligatòria; educació; activitats sanitàries i de serveis socials</t>
  </si>
  <si>
    <t>Activitats artístiques, recreatives i d'entreteniment; reparació d'articles d'ús domèstic i altres serveis</t>
  </si>
  <si>
    <t>Valor afegit brut total</t>
  </si>
  <si>
    <t>Imposts nets sobre els productes</t>
  </si>
  <si>
    <t>Font: Comptabilitat Regional d'Espanya, INE. Darreres dades, de l’1 de juny de 2021</t>
  </si>
  <si>
    <t>(P) Provisional   (A) Avançament   (1a E) Primera estimació</t>
  </si>
  <si>
    <t>https://www.ine.es/dyngs/INEbase/es/operacion.htm?c=Estadistica_C&amp;cid=1254736167628&amp;menu=resultados&amp;idp=1254735576581#</t>
  </si>
  <si>
    <t xml:space="preserve">Quadre IA-3.2. Índex de producció industrial (IPI) a les Illes Balears i Espanya (base 2015) (2015-2020) </t>
  </si>
  <si>
    <t>% de var. anual</t>
  </si>
  <si>
    <t>Índice de Producción Industrial. (base 2015)Índice de Producción Industrial. (base 2015)</t>
  </si>
  <si>
    <t>Unidades:  Índice</t>
  </si>
  <si>
    <t>    Metodología </t>
  </si>
  <si>
    <t>Tabla</t>
  </si>
  <si>
    <t>Gráfico</t>
  </si>
  <si>
    <t>Mapa</t>
  </si>
  <si>
    <t xml:space="preserve">Quadre IA-3.3. Índex de preus industrials (IPRI) a Espanya i a les Illes Balears (base 2015) (2016-2020) </t>
  </si>
  <si>
    <t>https://www.ine.es/jaxiT3/Datos.htm?t=27072</t>
  </si>
  <si>
    <t>Indústria manufacturera</t>
  </si>
  <si>
    <t xml:space="preserve">Illes Balears </t>
  </si>
  <si>
    <t>Subministrament d'energia elèctrica, gas, vapor i aire condicionat</t>
  </si>
  <si>
    <t>Subministrament d'aigua, activitats de sanejament, gestió de residus i descontaminació</t>
  </si>
  <si>
    <t>Indústries extractives</t>
  </si>
  <si>
    <t>Índices nacionales y por comunidad autónoma de secciones.</t>
  </si>
  <si>
    <t>C Industria manufacturera</t>
  </si>
  <si>
    <t>D Suministro de energía eléctrica, gas, vapor y aire acondicionado</t>
  </si>
  <si>
    <t>E Suministro de agua, actividades de saneamiento, gestión de residuos y descontaminación</t>
  </si>
  <si>
    <t>B Industrias extractivas</t>
  </si>
  <si>
    <t>2020</t>
  </si>
  <si>
    <t>Quadre IA-3.4. Nombre d'empreses industrials (CNAE 09) a les Illes Balears (2019-2020)</t>
  </si>
  <si>
    <t>Dif. 20/19</t>
  </si>
  <si>
    <t>https://www.ine.es/jaxiT3/Datos.htm?t=39372</t>
  </si>
  <si>
    <t xml:space="preserve">05 Extracció d'antracita, hulla i lignit </t>
  </si>
  <si>
    <t xml:space="preserve">06 Extracció de cru de petroli i gas natural </t>
  </si>
  <si>
    <t xml:space="preserve">07 Extracció de minerals metàl·lics </t>
  </si>
  <si>
    <t xml:space="preserve">08 Altres indústries extractives </t>
  </si>
  <si>
    <t xml:space="preserve">09 Activitats de suport a les indústries extractives </t>
  </si>
  <si>
    <t>10 Indústria de l'alimentació</t>
  </si>
  <si>
    <t xml:space="preserve">11 Fabricació de begudes </t>
  </si>
  <si>
    <t xml:space="preserve">12 Indústria del tabac </t>
  </si>
  <si>
    <t xml:space="preserve">13 Indústria tèxtil </t>
  </si>
  <si>
    <t xml:space="preserve">14 Confecció de peces de vestir </t>
  </si>
  <si>
    <t xml:space="preserve">15 Indústria del cuir i del calçat </t>
  </si>
  <si>
    <t xml:space="preserve">16 Indústria de la fusta i del suro, excepte mobles; cistelleria i esparteria </t>
  </si>
  <si>
    <t xml:space="preserve">17 Indústria del paper </t>
  </si>
  <si>
    <t xml:space="preserve">18 Arts gràfiques i reproducció de suports gravats </t>
  </si>
  <si>
    <t xml:space="preserve">19 Coqueries i refinació de petroli </t>
  </si>
  <si>
    <t xml:space="preserve">20 Indústria química </t>
  </si>
  <si>
    <t xml:space="preserve">21 Fabricació de productes farmacèutics </t>
  </si>
  <si>
    <t xml:space="preserve">22 Fabricació de productes de cautxú i plàstics </t>
  </si>
  <si>
    <t xml:space="preserve">23 Fabricació d'altres productes minerals no metàl·lics </t>
  </si>
  <si>
    <t>24 Metal·lúrgia; fabricació de productes de ferro, acer i ferroaliatges</t>
  </si>
  <si>
    <t xml:space="preserve">25 Fabricació de productes metàl·lics, excepte maquinària i equip </t>
  </si>
  <si>
    <t xml:space="preserve">26 Fabricació de productes informàtics, electrònics i òptics </t>
  </si>
  <si>
    <t xml:space="preserve">27 Fabricació de material i equip elèctric </t>
  </si>
  <si>
    <t xml:space="preserve">28 Fabricació de maquinària i equip n. c. o. p. </t>
  </si>
  <si>
    <t xml:space="preserve">29 Fabricació de vehicles de motor, remolcs i semirremolcs </t>
  </si>
  <si>
    <t xml:space="preserve">30 Fabricació d'un altre material de transport </t>
  </si>
  <si>
    <t xml:space="preserve">31 Fabricació de mobles </t>
  </si>
  <si>
    <t xml:space="preserve">32 Altres indústries manufactureres </t>
  </si>
  <si>
    <t xml:space="preserve">33 Reparació i instal·lació de maquinària i equip </t>
  </si>
  <si>
    <t>35 Subministrament d'energia elèctrica, gas, vapor i aire condicionat</t>
  </si>
  <si>
    <t xml:space="preserve">36 Captació, depuració i distribució d'aigua </t>
  </si>
  <si>
    <t xml:space="preserve">37 Recollida i tractament d'aigües residuals </t>
  </si>
  <si>
    <t>38 Recollida, tractament i eliminació de residus; valorització</t>
  </si>
  <si>
    <t xml:space="preserve">39 Activitats de descontaminació i altres serveis de gestió de residus </t>
  </si>
  <si>
    <t>Font: INE. Darreres dades, de l’1 de juny de 2020</t>
  </si>
  <si>
    <r>
      <rPr>
        <b/>
        <sz val="12"/>
        <color rgb="FF457E76"/>
        <rFont val="Arial"/>
        <family val="2"/>
        <charset val="1"/>
      </rPr>
      <t>Empresas activas</t>
    </r>
    <r>
      <rPr>
        <b/>
        <sz val="9"/>
        <color rgb="FF000000"/>
        <rFont val="Arial"/>
        <family val="2"/>
        <charset val="1"/>
      </rPr>
      <t>Resultados por comunidades autónomas</t>
    </r>
  </si>
  <si>
    <t>Empresas por CCAA, actividad principal (grupos CNAE 2009) y estrato de asalariados.</t>
  </si>
  <si>
    <t>Unidades:  Empresas</t>
  </si>
  <si>
    <t>Total CNAE</t>
  </si>
  <si>
    <t>05 Extracción de antracita, hulla y lignito</t>
  </si>
  <si>
    <t>06 Extracción de crudo de petróleo y gas natural</t>
  </si>
  <si>
    <t>07 Extracción de minerales metálicos</t>
  </si>
  <si>
    <t>08 Otras industrias extractivas</t>
  </si>
  <si>
    <t>09 Actividades de apoyo a las industrias extractivas</t>
  </si>
  <si>
    <t>10 Industria de la alimentación</t>
  </si>
  <si>
    <t>11 Fabricación de bebidas</t>
  </si>
  <si>
    <t>12 Industria del tabaco</t>
  </si>
  <si>
    <t>13 Industria textil</t>
  </si>
  <si>
    <t>14 Confección de prendas de vestir</t>
  </si>
  <si>
    <t>15 Industria del cuero y del calzado</t>
  </si>
  <si>
    <t>16 Industria de la madera y del corcho, excepto muebles; cestería y espartería</t>
  </si>
  <si>
    <t>17 Industria del papel</t>
  </si>
  <si>
    <t>18 Artes gráficas y reproducción de soportes grabados</t>
  </si>
  <si>
    <t>19 Coquerías y refino de petróleo</t>
  </si>
  <si>
    <t>20 Industria química</t>
  </si>
  <si>
    <t>21 Fabricación de productos farmacéuticos</t>
  </si>
  <si>
    <t>22 Fabricación de productos de caucho y plásticos</t>
  </si>
  <si>
    <t>23 Fabricación de otros productos minerales no metálicos</t>
  </si>
  <si>
    <t>24 Metalurgia; fabricación de productos de hierro, acero y ferroaleaciones</t>
  </si>
  <si>
    <t>25 Fabricación de productos metálicos, excepto maquinaria y equipo</t>
  </si>
  <si>
    <t>26 Fabricación de productos informáticos, electrónicos y ópticos</t>
  </si>
  <si>
    <t>27 Fabricación de material y equipo eléctrico</t>
  </si>
  <si>
    <t>28 Fabricación de maquinaria y equipo n.c.o.p.</t>
  </si>
  <si>
    <t>29 Fabricación de vehículos de motor, remolques y semirremolques</t>
  </si>
  <si>
    <t>30 Fabricación de otro material de transporte</t>
  </si>
  <si>
    <t>31 Fabricación de muebles</t>
  </si>
  <si>
    <t>32 Otras industrias manufactureras</t>
  </si>
  <si>
    <t>33 Reparación e instalación de maquinaria y equipo</t>
  </si>
  <si>
    <t>35 Suministro de energía eléctrica, gas, vapor y aire acondicionado</t>
  </si>
  <si>
    <t>36 Captación, depuración y distribución de agua</t>
  </si>
  <si>
    <t>37 Recogida y tratamiento de aguas residuales</t>
  </si>
  <si>
    <t>38 Recogida, tratamiento y eliminación de residuos; valorización</t>
  </si>
  <si>
    <t>39 Actividades de descontaminación y otros servicios de gestión de residuos</t>
  </si>
  <si>
    <t>Quadre IA-3.5. Resultats d'explotació per agrupació i sector d'activitat a les Illes Balears (2018)</t>
  </si>
  <si>
    <t>Ojo grupos 5,8,9 y 39 sin datos por eso no se han inclulido en la tabla</t>
  </si>
  <si>
    <t>(10) Indústries d'alimentació</t>
  </si>
  <si>
    <t>(11) Fabricació de begudes</t>
  </si>
  <si>
    <t>(13) Indústria tèxtil</t>
  </si>
  <si>
    <t>(14) Confecció de peces de vestir</t>
  </si>
  <si>
    <t>(15) Indústria del cuiro i del calçat</t>
  </si>
  <si>
    <t>(16) Indústria de la fusta i del suro, llevat de mobles; cistelleria i esparteria</t>
  </si>
  <si>
    <t>(17) Indústria del paper</t>
  </si>
  <si>
    <t>(18) Arts gràfiques i reproducció de suports gravats</t>
  </si>
  <si>
    <t>(20) Indústria química</t>
  </si>
  <si>
    <t>(21) Fabricació de productes farmacèutics</t>
  </si>
  <si>
    <t>(22) Fabricació de productes de cautxú i plàstics</t>
  </si>
  <si>
    <t>(23) Fabricació d'altres productes minerals no metàl·lics</t>
  </si>
  <si>
    <t>(24) Metal·lúrgia; fabricació de productes de ferro, acer i ferroaliatges</t>
  </si>
  <si>
    <t>(25) Fabricació de productes metàl·lics, llevat de maquinària i equip</t>
  </si>
  <si>
    <t>(26) Fabricació de productes informàtics, electrònics i òptics</t>
  </si>
  <si>
    <t>(27) Fabricació de material i equip elèctric</t>
  </si>
  <si>
    <t>(28) Fabricació de maquinària i equip n. c. o. p.</t>
  </si>
  <si>
    <t>(29) Fabricació de vehicles de motor, remolcs i semiremolcs</t>
  </si>
  <si>
    <t>(30) Fabricació d'altre material de transport</t>
  </si>
  <si>
    <t>(31) Fabricació de mobles</t>
  </si>
  <si>
    <t>(32) Altres indústries manufactureres</t>
  </si>
  <si>
    <t>(33) Reparació i instal·lació de maquinària i equip</t>
  </si>
  <si>
    <t>(35) Subministrament d'energia elèctrica, gas, vapor i aire condicionat</t>
  </si>
  <si>
    <t>(36) Captació, depuració i distribució d'aigua</t>
  </si>
  <si>
    <t>(37) Recollida i tractament d'aigües residuals</t>
  </si>
  <si>
    <t>(38) Recollida, tractament i eliminació de residus; valorització</t>
  </si>
  <si>
    <t>Quadre IA-3.5. Resultats d'explotació per agrupació i sector d'activitat a les Illes Balears (2017) ANUARIO  2019</t>
  </si>
  <si>
    <t>(05) Extracción de antracita, hulla y lignito</t>
  </si>
  <si>
    <t>....</t>
  </si>
  <si>
    <t>(08) Otras industrias extractivas</t>
  </si>
  <si>
    <t>(09) Actividades de apoyo a las industrias extractivas</t>
  </si>
  <si>
    <t>(10) Industrias de alimentación</t>
  </si>
  <si>
    <t>(11) Fabricación de bebidas</t>
  </si>
  <si>
    <t>(13) Industria textil</t>
  </si>
  <si>
    <t>(14) Confección de prendas de vestir</t>
  </si>
  <si>
    <t>(15) Industria del cuero y del calzado</t>
  </si>
  <si>
    <t>(16) Industria de la madera y del corcho, excepto muebles; cestería y espartería</t>
  </si>
  <si>
    <t>(17) Industria del papel</t>
  </si>
  <si>
    <t>(18) Artes gráficas y reproducción de soportes grabados</t>
  </si>
  <si>
    <t>(20) Industria química</t>
  </si>
  <si>
    <t>(21) Fabricación de productos farmacéuticos</t>
  </si>
  <si>
    <t>(22) Fabricación de productos de caucho y plásticos</t>
  </si>
  <si>
    <t>(23) Fabricación de otros productos minerales no metálicos</t>
  </si>
  <si>
    <t>(24) Metalurgia; fabricación de productos de hierro, acero y ferroaleaciones</t>
  </si>
  <si>
    <t>(25) Fabricación de productos metálicos, excepto maquinaria y equipo</t>
  </si>
  <si>
    <t>(26) Fabricación de productos informáticos, electrónicos y ópticos</t>
  </si>
  <si>
    <t>(27) Fabricación de material y equipo eléctrico</t>
  </si>
  <si>
    <t>(28) Fabricación de maquinaria y equipo n.c.o.p.</t>
  </si>
  <si>
    <t>(29) Fabricación de vehículos de motor, remolques y semirremolques</t>
  </si>
  <si>
    <t>(30) Fabricación de otro material de transporte</t>
  </si>
  <si>
    <t>(31) Fabricación de muebles</t>
  </si>
  <si>
    <t>(32) Otras industrias manufactureras</t>
  </si>
  <si>
    <t>(33) Reparación e instalación de maquinaria y equipo</t>
  </si>
  <si>
    <t>(35) Suministro de energía eléctrica, gas, vapor y aire acondicionado</t>
  </si>
  <si>
    <t>(36) Captación, depuración y distribución de agua</t>
  </si>
  <si>
    <t>(37) Recogida y tratamiento de aguas residuales</t>
  </si>
  <si>
    <t>(38) Recogida, tratamiento y eliminación de residuos; valorización</t>
  </si>
  <si>
    <t>(39) Actividades de descontaminación y otros servicios de gestión de residuos</t>
  </si>
  <si>
    <t>Font: Enquesta estructural d'empreses (sector indústria). Ibestat a partir de dades de l'INE</t>
  </si>
  <si>
    <t>Quadre IA-3.5. Resultats d'explotació per agrupació i sector d'activitat a les Illes Balears (2016)</t>
  </si>
  <si>
    <t>(05) Extracció d'antracita, hulla i lignit</t>
  </si>
  <si>
    <t>(08) Altres indústries extractives</t>
  </si>
  <si>
    <t>(39) Activitats de descontaminació i altres serveis de gestió de residus</t>
  </si>
  <si>
    <t>Quadre IA-3.6. Personal ocupat per agrupació i sector d'activitat a les Illes Balears (2018-2017)</t>
  </si>
  <si>
    <t>gasto por trabajador</t>
  </si>
  <si>
    <t>(15) Indústria del cuir i del calçat</t>
  </si>
  <si>
    <t>….</t>
  </si>
  <si>
    <t>Media de los cuatro trimestres del año</t>
  </si>
  <si>
    <t xml:space="preserve">Resultados por comunidades autónomas	</t>
  </si>
  <si>
    <t>Ocupados por sector económico, sexo y comunidad autónoma. Valores absolutos</t>
  </si>
  <si>
    <t>Unidades: Miles Personas</t>
  </si>
  <si>
    <t>https://www.ine.es/jaxiT3/Datos.htm?t=4948#!tabs-tabla</t>
  </si>
  <si>
    <t>Quadre IA-3.7. Productivitat aparent del treball, EBE per ocupat i cost laboral unitari a les Illes Balears (milers d'euros) (2018)</t>
  </si>
  <si>
    <t>Última actualitzación: 20190912 13:20</t>
  </si>
  <si>
    <t>Productividad</t>
  </si>
  <si>
    <t>EBE por ocupado</t>
  </si>
  <si>
    <t>Asalariado</t>
  </si>
  <si>
    <t>Personal ocupado medio no remunerado</t>
  </si>
  <si>
    <t>Personal ocupado medio remunerado</t>
  </si>
  <si>
    <t>CLU*100</t>
  </si>
  <si>
    <t xml:space="preserve">   (05) Extracción de antracita, hulla y lignito</t>
  </si>
  <si>
    <t xml:space="preserve">   (08) Otras industrias extractivas</t>
  </si>
  <si>
    <t xml:space="preserve">   (09) Actividades de apoyo a las industrias extractivas</t>
  </si>
  <si>
    <t xml:space="preserve">   (10) Industrias de alimentación</t>
  </si>
  <si>
    <t xml:space="preserve">   (11) Fabricación de bebidas</t>
  </si>
  <si>
    <t xml:space="preserve">   (13) Industria textil</t>
  </si>
  <si>
    <t xml:space="preserve">   (14) Confección de prendas de vestir</t>
  </si>
  <si>
    <t xml:space="preserve">   (15) Industria del cuero y del calzado</t>
  </si>
  <si>
    <t xml:space="preserve">   (16) Industria de la madera y del corcho, excepto muebles; cestería y espartería</t>
  </si>
  <si>
    <t xml:space="preserve">   (17) Industria del papel</t>
  </si>
  <si>
    <t xml:space="preserve">   (18) Artes gráficas y reproducción de soportes grabados</t>
  </si>
  <si>
    <t xml:space="preserve">   (20) Industria química</t>
  </si>
  <si>
    <t xml:space="preserve">   (21) Fabricación de productos farmacéuticos</t>
  </si>
  <si>
    <t xml:space="preserve">   (22) Fabricación de productos de caucho y plásticos</t>
  </si>
  <si>
    <t xml:space="preserve">   (23) Fabricación de otros productos minerales no metálicos</t>
  </si>
  <si>
    <t xml:space="preserve">   (24) Metalurgia; fabricación de productos de hierro, acero y ferroaleaciones</t>
  </si>
  <si>
    <t xml:space="preserve">   (25) Fabricación de productos metálicos, excepto maquinaria y equipo</t>
  </si>
  <si>
    <t xml:space="preserve">   (26) Fabricación de productos informáticos, electrónicos y ópticos</t>
  </si>
  <si>
    <t xml:space="preserve">   (27) Fabricación de material y equipo eléctrico</t>
  </si>
  <si>
    <t xml:space="preserve">   (28) Fabricación de maquinaria y equipo n.c.o.p.</t>
  </si>
  <si>
    <t xml:space="preserve">   (29) Fabricación de vehículos de motor, remolques y semirremolques</t>
  </si>
  <si>
    <t xml:space="preserve">   (30) Fabricación de otro material de transporte</t>
  </si>
  <si>
    <t xml:space="preserve">   (31) Fabricación de muebles</t>
  </si>
  <si>
    <t xml:space="preserve">   (32) Otras industrias manufactureras</t>
  </si>
  <si>
    <t xml:space="preserve">   (33) Reparación e instalación de maquinaria y equipo</t>
  </si>
  <si>
    <t xml:space="preserve">   (35) Suministro de energía eléctrica, gas, vapor y aire acondicionado</t>
  </si>
  <si>
    <t xml:space="preserve">   (36) Captación, depuración y distribución de agua</t>
  </si>
  <si>
    <t xml:space="preserve">   (37) Recogida y tratamiento de aguas residuales</t>
  </si>
  <si>
    <t xml:space="preserve">   (38) Recogida, tratamiento y eliminación de residuos; valorización</t>
  </si>
  <si>
    <t xml:space="preserve">   (39) Actividades de descontaminación y otros servicios de gestión de residuos</t>
  </si>
  <si>
    <t>Unidad de medida (Personal ocupado medio remunerado): Número de trabajadores</t>
  </si>
  <si>
    <t>Unidad de medida (Personal ocupado medio no remunerado): Número de trabajadores</t>
  </si>
  <si>
    <t>clu</t>
  </si>
  <si>
    <t>Quadre IA-3.8. Facturació de l'energia elèctrica (kWh) (GESA) de les activitats del sector de la indústria a les Illes Balears (2017-2018)</t>
  </si>
  <si>
    <t>Indústria tèxtil, confecció de cuiro i calçat</t>
  </si>
  <si>
    <t>Indústria de fusta, suro (no fabricació mobles)</t>
  </si>
  <si>
    <t>Pastes papereres, paper, cartó</t>
  </si>
  <si>
    <t>Quadre IA-3.9. Nombre de pedreres d'extracció de minerals no metàl·lics a les Illes Balears (2020)</t>
  </si>
  <si>
    <t>Arena</t>
  </si>
  <si>
    <t>Argila</t>
  </si>
  <si>
    <t>Calcària</t>
  </si>
  <si>
    <t>Calcarenites</t>
  </si>
  <si>
    <t>Calcarenites (marès)</t>
  </si>
  <si>
    <t>Margues</t>
  </si>
  <si>
    <t>Salines</t>
  </si>
  <si>
    <t>Eivissa i Formentera</t>
  </si>
  <si>
    <t>Font: Registre miner de les Illes Balears, Govern de les Illes Balears</t>
  </si>
  <si>
    <t>https://www.caib.es/siiweb/mines/MinasListReport.jsp?idi=es</t>
  </si>
  <si>
    <t>Etiquetas de fila</t>
  </si>
  <si>
    <t>Total general</t>
  </si>
  <si>
    <t>Arcilla</t>
  </si>
  <si>
    <t>Calcárea</t>
  </si>
  <si>
    <t>Calcarenitas</t>
  </si>
  <si>
    <t>Calcarenitas (Marés)</t>
  </si>
  <si>
    <t>Margas</t>
  </si>
  <si>
    <t>Salinas</t>
  </si>
  <si>
    <t>Estado</t>
  </si>
  <si>
    <t>Activa</t>
  </si>
  <si>
    <t>Cuenta de Número</t>
  </si>
  <si>
    <t>Recurso</t>
  </si>
  <si>
    <t>Isla</t>
  </si>
  <si>
    <t>Aguas minero-medicinales</t>
  </si>
  <si>
    <t>Aguas naturales</t>
  </si>
  <si>
    <t>Total Resultat</t>
  </si>
  <si>
    <t>Mallorca sección A</t>
  </si>
  <si>
    <t>Menorca A</t>
  </si>
  <si>
    <t>Ibiza A</t>
  </si>
  <si>
    <t>Ibiza B</t>
  </si>
  <si>
    <t>Representación gráfica/delimitación: SITIBSA.</t>
  </si>
  <si>
    <t>Si lo desea puede filtrar por:</t>
  </si>
  <si>
    <t>Sección:</t>
  </si>
  <si>
    <t>                                                                                                                                                </t>
  </si>
  <si>
    <t>Isla:</t>
  </si>
  <si>
    <t>Población:</t>
  </si>
  <si>
    <t>Sección</t>
  </si>
  <si>
    <t>Número</t>
  </si>
  <si>
    <t>Nombre</t>
  </si>
  <si>
    <t>Población</t>
  </si>
  <si>
    <t>Más información</t>
  </si>
  <si>
    <t>A</t>
  </si>
  <si>
    <t>SON BOSCH</t>
  </si>
  <si>
    <t>Muro</t>
  </si>
  <si>
    <t>Caducada</t>
  </si>
  <si>
    <t>JOFRE</t>
  </si>
  <si>
    <t>Petra</t>
  </si>
  <si>
    <t>Inactiva</t>
  </si>
  <si>
    <t>CA NA COLOMA</t>
  </si>
  <si>
    <t>Binissalem</t>
  </si>
  <si>
    <t>Paralitzada</t>
  </si>
  <si>
    <t>MARIA</t>
  </si>
  <si>
    <t>Porreres</t>
  </si>
  <si>
    <t>SA CARBONA MOREY</t>
  </si>
  <si>
    <t>Artà</t>
  </si>
  <si>
    <t>SON AUBA</t>
  </si>
  <si>
    <t>CAN NUU II</t>
  </si>
  <si>
    <t>Palma</t>
  </si>
  <si>
    <t>EnRestauracion</t>
  </si>
  <si>
    <t>EL PUENTE</t>
  </si>
  <si>
    <t>Son Servera</t>
  </si>
  <si>
    <t>SA PUNTA</t>
  </si>
  <si>
    <t>Sant Llorenç des Cardassar</t>
  </si>
  <si>
    <t>CAN ROMAGUERA</t>
  </si>
  <si>
    <t>Llucmajor</t>
  </si>
  <si>
    <t>CAN ROSSELLO</t>
  </si>
  <si>
    <t>CAS SABONERS</t>
  </si>
  <si>
    <t>Sineu</t>
  </si>
  <si>
    <t>CA NA SIONA</t>
  </si>
  <si>
    <t>Alcúdia</t>
  </si>
  <si>
    <t>SANTA BARBARA</t>
  </si>
  <si>
    <t>Manacor</t>
  </si>
  <si>
    <t>SON SUAU</t>
  </si>
  <si>
    <t>Felanitx</t>
  </si>
  <si>
    <t>LA SUERTE III</t>
  </si>
  <si>
    <t>SON SUNYER</t>
  </si>
  <si>
    <t>SA TAULERA</t>
  </si>
  <si>
    <t>Santa Margalida</t>
  </si>
  <si>
    <t>SANTA BÀRBARA</t>
  </si>
  <si>
    <t>SON TEY</t>
  </si>
  <si>
    <t>SON TONI AMER</t>
  </si>
  <si>
    <t>Campos</t>
  </si>
  <si>
    <t>SA TORRE</t>
  </si>
  <si>
    <t>VERNISSA VELL</t>
  </si>
  <si>
    <t>SES VINYES</t>
  </si>
  <si>
    <t>Calvià</t>
  </si>
  <si>
    <t>Yeso</t>
  </si>
  <si>
    <t>MONTISION III</t>
  </si>
  <si>
    <t>CAN ALOU</t>
  </si>
  <si>
    <t>SON SIMONET</t>
  </si>
  <si>
    <t>Esporles</t>
  </si>
  <si>
    <t>MONTISION II</t>
  </si>
  <si>
    <t>CASTOR</t>
  </si>
  <si>
    <t>SACO</t>
  </si>
  <si>
    <t>CAN CENTES</t>
  </si>
  <si>
    <t>PEDRO JAIME</t>
  </si>
  <si>
    <t>CAN GUIDES</t>
  </si>
  <si>
    <t>Marratxí</t>
  </si>
  <si>
    <t>CARBONELL</t>
  </si>
  <si>
    <t>ES CLOT DEN DALMAU</t>
  </si>
  <si>
    <t>SON FERRAGUT</t>
  </si>
  <si>
    <t>Sa Pobla</t>
  </si>
  <si>
    <t>SA COMUNA</t>
  </si>
  <si>
    <t>Maria de la Salut</t>
  </si>
  <si>
    <t>CAN BON JESUS</t>
  </si>
  <si>
    <t>SON AMAT</t>
  </si>
  <si>
    <t>SON BUGADELLAS</t>
  </si>
  <si>
    <t>CAN SEU</t>
  </si>
  <si>
    <t>MILAN</t>
  </si>
  <si>
    <t>SA TAULERA IX</t>
  </si>
  <si>
    <t>SON BLAI</t>
  </si>
  <si>
    <t>SON MOREY</t>
  </si>
  <si>
    <t>SON MACIA</t>
  </si>
  <si>
    <t>CAMP DES POU</t>
  </si>
  <si>
    <t>Selva</t>
  </si>
  <si>
    <t>FRANCISCA</t>
  </si>
  <si>
    <t>CA NA MARCA</t>
  </si>
  <si>
    <t>SON SUREDA POBRE</t>
  </si>
  <si>
    <t>ES TURÓ</t>
  </si>
  <si>
    <t>CAN CASETES</t>
  </si>
  <si>
    <t>CARROSSA II</t>
  </si>
  <si>
    <t>SON JAUMELL</t>
  </si>
  <si>
    <t>Capdepera</t>
  </si>
  <si>
    <t>GASPAR</t>
  </si>
  <si>
    <t>SALAS</t>
  </si>
  <si>
    <t>LA AMISTAD</t>
  </si>
  <si>
    <t>CAN GALLET II</t>
  </si>
  <si>
    <t>MATAS E HIJOS</t>
  </si>
  <si>
    <t>SA PLANA</t>
  </si>
  <si>
    <t>SON TAFONA</t>
  </si>
  <si>
    <t>Mancor de la Vall</t>
  </si>
  <si>
    <t>ES CAMP ROIG</t>
  </si>
  <si>
    <t>SON SUAU II</t>
  </si>
  <si>
    <t>CAN BANYETA</t>
  </si>
  <si>
    <t>FIGUERAL</t>
  </si>
  <si>
    <t>SES ROTES VELLES</t>
  </si>
  <si>
    <t>Santa Eugènia</t>
  </si>
  <si>
    <t>CAN XOT</t>
  </si>
  <si>
    <t>MAYOL II</t>
  </si>
  <si>
    <t>SA COMERMA</t>
  </si>
  <si>
    <t>SON RAMONET</t>
  </si>
  <si>
    <t>CAN CANONGE</t>
  </si>
  <si>
    <t>SON GARCIAS</t>
  </si>
  <si>
    <t>ALZAMORA</t>
  </si>
  <si>
    <t>VANRELL</t>
  </si>
  <si>
    <t>CATALINA II</t>
  </si>
  <si>
    <t>SON SALA</t>
  </si>
  <si>
    <t>SON CANAVES</t>
  </si>
  <si>
    <t>CAN SET</t>
  </si>
  <si>
    <t>MORNETA II</t>
  </si>
  <si>
    <t>LA FLAMENCA</t>
  </si>
  <si>
    <t>SON ODRE</t>
  </si>
  <si>
    <t>SES PRADERES</t>
  </si>
  <si>
    <t>ES BESSONS</t>
  </si>
  <si>
    <t>Vilafranca de Bonany</t>
  </si>
  <si>
    <t>SON MONJO</t>
  </si>
  <si>
    <t>SAN ISIDRO</t>
  </si>
  <si>
    <t>SA COVA</t>
  </si>
  <si>
    <t>SA MURTERA</t>
  </si>
  <si>
    <t>SA CABANA</t>
  </si>
  <si>
    <t>CERAMICA INSULAR</t>
  </si>
  <si>
    <t>ROSSELLO</t>
  </si>
  <si>
    <t>GRIÑAN</t>
  </si>
  <si>
    <t>CAN REFILA</t>
  </si>
  <si>
    <t>CAN XORRET</t>
  </si>
  <si>
    <t>CAS CIREROL</t>
  </si>
  <si>
    <t>SON TERRASSA</t>
  </si>
  <si>
    <t>LA FLAMENCA I</t>
  </si>
  <si>
    <t>CAS SORDAI</t>
  </si>
  <si>
    <t>PISA II</t>
  </si>
  <si>
    <t>Santanyí</t>
  </si>
  <si>
    <t>LAS CUARTERADAS</t>
  </si>
  <si>
    <t>CALMO</t>
  </si>
  <si>
    <t>SA PORRASA II</t>
  </si>
  <si>
    <t>POU MORE</t>
  </si>
  <si>
    <t>CIRER III</t>
  </si>
  <si>
    <t>CASTOR POU MORE</t>
  </si>
  <si>
    <t>SBERT BAUZA</t>
  </si>
  <si>
    <t>CAN CORPET</t>
  </si>
  <si>
    <t>SON CORB</t>
  </si>
  <si>
    <t>CAN MOREY</t>
  </si>
  <si>
    <t>PEDRERA D'EN NICOLAU</t>
  </si>
  <si>
    <t>ES MOLI D'ES PONT</t>
  </si>
  <si>
    <t>CA'N GAYA</t>
  </si>
  <si>
    <t>CAN PICO</t>
  </si>
  <si>
    <t>GARONDA</t>
  </si>
  <si>
    <t>SA TAULERA DE PETRA</t>
  </si>
  <si>
    <t>SAYMA</t>
  </si>
  <si>
    <t>JUANA</t>
  </si>
  <si>
    <t>SON RAFALO</t>
  </si>
  <si>
    <t>SES ROQUES</t>
  </si>
  <si>
    <t>CAN TOMEU</t>
  </si>
  <si>
    <t>SA MANIGA</t>
  </si>
  <si>
    <t>MARISOL</t>
  </si>
  <si>
    <t>CLOT DELS PORCS</t>
  </si>
  <si>
    <t>SON SUREDA POBRE II</t>
  </si>
  <si>
    <t>MARTA</t>
  </si>
  <si>
    <t>CAMPASSOS</t>
  </si>
  <si>
    <t>CAN FRET</t>
  </si>
  <si>
    <t>COLL DE SA GRAVA SANT MIQUEL</t>
  </si>
  <si>
    <t>Montuïri</t>
  </si>
  <si>
    <t>COMUNES III</t>
  </si>
  <si>
    <t>CONSTANCIA</t>
  </si>
  <si>
    <t>SON CARDAX</t>
  </si>
  <si>
    <t>SA CREU</t>
  </si>
  <si>
    <t>SON CHIBETLI</t>
  </si>
  <si>
    <t>MAGDALENA</t>
  </si>
  <si>
    <t>SA TEULERA</t>
  </si>
  <si>
    <t>LAS COMUNAS II</t>
  </si>
  <si>
    <t>SAN FRANCISCO</t>
  </si>
  <si>
    <t>ES PUIG</t>
  </si>
  <si>
    <t>Sóller</t>
  </si>
  <si>
    <t>SA GARRIGUETA</t>
  </si>
  <si>
    <t>S'ESTREMERA VELLA</t>
  </si>
  <si>
    <t>Bunyola</t>
  </si>
  <si>
    <t>SON GRAU</t>
  </si>
  <si>
    <t>HERRAEZ</t>
  </si>
  <si>
    <t>ES VILAFRANQUER</t>
  </si>
  <si>
    <t>SA TAULERA I</t>
  </si>
  <si>
    <t>TORRENT CAÑELL</t>
  </si>
  <si>
    <t>ISABEL</t>
  </si>
  <si>
    <t>LLUM DE SAL</t>
  </si>
  <si>
    <t>Ses Salines</t>
  </si>
  <si>
    <t>SALINAS DE S'AVALL</t>
  </si>
  <si>
    <t>SALINAS DE CAMPOS</t>
  </si>
  <si>
    <t>SA BASTIDA</t>
  </si>
  <si>
    <t>Alaró</t>
  </si>
  <si>
    <t>FONT DES TEIX</t>
  </si>
  <si>
    <t>SA FONT DE S'ARITJA</t>
  </si>
  <si>
    <t>BINIFALDO</t>
  </si>
  <si>
    <t>Escorca</t>
  </si>
  <si>
    <t>SON COCO</t>
  </si>
  <si>
    <t>FONT DE SA SENYORA</t>
  </si>
  <si>
    <t>Deià</t>
  </si>
  <si>
    <t>FONT MAJOR</t>
  </si>
  <si>
    <t>C</t>
  </si>
  <si>
    <t>CAN NEGRET</t>
  </si>
  <si>
    <t>SANTA LUCIA</t>
  </si>
  <si>
    <t>SA PEDRERA</t>
  </si>
  <si>
    <t>L'ESTORET</t>
  </si>
  <si>
    <t>SON CERDA II</t>
  </si>
  <si>
    <t>TOPERA</t>
  </si>
  <si>
    <t>PELUSA</t>
  </si>
  <si>
    <t>Valldemossa</t>
  </si>
  <si>
    <t>SA PUNTA-CAN CANONGE</t>
  </si>
  <si>
    <t>Lignitos</t>
  </si>
  <si>
    <t>ección</t>
  </si>
  <si>
    <t>LLIMPET</t>
  </si>
  <si>
    <t>Alaior</t>
  </si>
  <si>
    <t>SA MOLETA</t>
  </si>
  <si>
    <t>SON PLANAS</t>
  </si>
  <si>
    <t>Ciutadella de Menorca</t>
  </si>
  <si>
    <t>SEGUI</t>
  </si>
  <si>
    <t>SANTA BARBARA II</t>
  </si>
  <si>
    <t>SON SALORD</t>
  </si>
  <si>
    <t>ANDREU VIDAL</t>
  </si>
  <si>
    <t>Sant Lluís</t>
  </si>
  <si>
    <t>SAN ESTEBAN</t>
  </si>
  <si>
    <t>LOS CUATRO</t>
  </si>
  <si>
    <t>LORETO</t>
  </si>
  <si>
    <t>SON SINTES</t>
  </si>
  <si>
    <t>SON SIVINETA</t>
  </si>
  <si>
    <t>ARENAS D'ALT</t>
  </si>
  <si>
    <t>SON ALZINA</t>
  </si>
  <si>
    <t>ALPUTZER VELL</t>
  </si>
  <si>
    <t>CURNIOLA VILA</t>
  </si>
  <si>
    <t>LOSAS MONTE TORO</t>
  </si>
  <si>
    <t>Mercadal (ES)</t>
  </si>
  <si>
    <t>DEL MALLORQUÍN</t>
  </si>
  <si>
    <t>S'OLIVERA</t>
  </si>
  <si>
    <t>SES ARENETES</t>
  </si>
  <si>
    <t>RAFAL AMAGAT</t>
  </si>
  <si>
    <t>SON SERVERA</t>
  </si>
  <si>
    <t>SON ANGEL</t>
  </si>
  <si>
    <t>ELS ALJUBS</t>
  </si>
  <si>
    <t>SINIA DEN ROBADONES</t>
  </si>
  <si>
    <t>Es Castell</t>
  </si>
  <si>
    <t>ANDREU COVES</t>
  </si>
  <si>
    <t>Santa Eulàlia del Riu</t>
  </si>
  <si>
    <t>CANAL D'EN CAPITA</t>
  </si>
  <si>
    <t>RIERA ROIG</t>
  </si>
  <si>
    <t>CAN XUMEU</t>
  </si>
  <si>
    <t>Sant Josep</t>
  </si>
  <si>
    <t>CAN ORVAI II</t>
  </si>
  <si>
    <t>CAN CARABASSO</t>
  </si>
  <si>
    <t>Sant Joan de Labritja</t>
  </si>
  <si>
    <t>SES PLANES</t>
  </si>
  <si>
    <t>CAN GALLEGO</t>
  </si>
  <si>
    <t>CAN VICENT GERONI</t>
  </si>
  <si>
    <t>CALA TARIDA</t>
  </si>
  <si>
    <t>VIRGINIA</t>
  </si>
  <si>
    <t>CAN VICENT POU</t>
  </si>
  <si>
    <t>CAS BERRIS</t>
  </si>
  <si>
    <t>S'ARENET</t>
  </si>
  <si>
    <t>CAN MARCH</t>
  </si>
  <si>
    <t>CAN GUSTINET</t>
  </si>
  <si>
    <t>S'ESPARTA</t>
  </si>
  <si>
    <t>Sant Antoni de Portmany</t>
  </si>
  <si>
    <t>FRANCISCA II</t>
  </si>
  <si>
    <t>S'ARGENTERA</t>
  </si>
  <si>
    <t>SALINAS DE IBIZA</t>
  </si>
  <si>
    <t>Pes de VAB indústria en relació al total i pes del llocs de feina en la indústria sobre el total de les Illes Balears (2015-2019)</t>
  </si>
  <si>
    <t xml:space="preserve">Índex de producció industrial (IPI) a les Illes Balears i Espanya (base 2015) (2016-2020) </t>
  </si>
  <si>
    <t>Consum dels  principals productes petrolífers (tones) a les Illes Balears (2005-2020)
(Mitjana centrada d'ordre 12)</t>
  </si>
  <si>
    <t>Consum dels  principals productes petrolífers (tones) a les Illes Balears (2014-2020)
(Taxa centrada d'ordre T12-12 sobre sèrie original)</t>
  </si>
  <si>
    <t xml:space="preserve">Índex de preus industrials (IPRI) en la indústria manufacturera a les Illes Balears (base 2015) (2016-2020)  </t>
  </si>
  <si>
    <t xml:space="preserve">Índex de preus industrials (IPRI) en les indústries extractives a les Illes Balears (base 2015) (2016-2020)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</si>
</sst>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0.0%"/>
    <numFmt numFmtId="165" formatCode="_-* #,##0.00\ _€_-;\-* #,##0.00\ _€_-;_-* \-??\ _€_-;_-@_-"/>
    <numFmt numFmtId="166" formatCode="0.0"/>
    <numFmt numFmtId="167" formatCode="#,##0.000"/>
    <numFmt numFmtId="168" formatCode="#,##0.0"/>
    <numFmt numFmtId="169" formatCode="#,##0.0000"/>
    <numFmt numFmtId="170" formatCode="_-* #,##0.0\ _€_-;\-* #,##0.0\ _€_-;_-* \-??\ _€_-;_-@_-"/>
    <numFmt numFmtId="171" formatCode="#,###;&quot;&quot;"/>
    <numFmt numFmtId="172" formatCode="mmmm"/>
    <numFmt numFmtId="173" formatCode="#,##0;;&quot;&quot;"/>
    <numFmt numFmtId="174" formatCode="mmm\ yy"/>
    <numFmt numFmtId="175" formatCode="0.0_ ;[Red]\-0.0\ "/>
  </numFmts>
  <fonts count="64" x14ac:knownFonts="1">
    <font>
      <sz val="10"/>
      <name val="Arial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Times New Roman"/>
      <family val="1"/>
      <charset val="1"/>
    </font>
    <font>
      <b/>
      <sz val="10"/>
      <name val="Arial"/>
      <family val="2"/>
    </font>
    <font>
      <b/>
      <sz val="10"/>
      <name val="Arial"/>
      <family val="2"/>
      <charset val="1"/>
    </font>
    <font>
      <b/>
      <sz val="10"/>
      <color rgb="FFFFFFFF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color rgb="FF000000"/>
      <name val="Arial"/>
      <family val="2"/>
      <charset val="1"/>
    </font>
    <font>
      <i/>
      <sz val="8"/>
      <color rgb="FF000000"/>
      <name val="Arial"/>
      <family val="2"/>
      <charset val="1"/>
    </font>
    <font>
      <sz val="12"/>
      <color rgb="FFFF0000"/>
      <name val="Arial"/>
      <family val="2"/>
      <charset val="1"/>
    </font>
    <font>
      <i/>
      <sz val="8"/>
      <name val="Arial"/>
      <family val="2"/>
      <charset val="1"/>
    </font>
    <font>
      <sz val="10"/>
      <color rgb="FF969696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333333"/>
      <name val="Calibri"/>
      <family val="2"/>
      <charset val="1"/>
    </font>
    <font>
      <sz val="11"/>
      <color rgb="FF333333"/>
      <name val="Arial"/>
      <family val="2"/>
      <charset val="1"/>
    </font>
    <font>
      <sz val="8"/>
      <name val="Arial"/>
      <family val="2"/>
      <charset val="1"/>
    </font>
    <font>
      <sz val="8"/>
      <color rgb="FF333333"/>
      <name val="Arial"/>
      <family val="2"/>
      <charset val="1"/>
    </font>
    <font>
      <b/>
      <sz val="14"/>
      <name val="Arial"/>
      <family val="2"/>
      <charset val="1"/>
    </font>
    <font>
      <sz val="11"/>
      <name val="Arial"/>
      <family val="2"/>
      <charset val="1"/>
    </font>
    <font>
      <sz val="8"/>
      <color rgb="FFFF000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FFFFFF"/>
      <name val="Calibri"/>
      <family val="2"/>
      <charset val="1"/>
    </font>
    <font>
      <sz val="11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12"/>
      <name val="Arial"/>
      <family val="2"/>
      <charset val="1"/>
    </font>
    <font>
      <b/>
      <sz val="8"/>
      <color rgb="FFFFFFFF"/>
      <name val="Arial"/>
      <family val="2"/>
      <charset val="1"/>
    </font>
    <font>
      <b/>
      <sz val="8"/>
      <name val="Arial"/>
      <family val="2"/>
      <charset val="1"/>
    </font>
    <font>
      <sz val="14"/>
      <name val="Arial"/>
      <family val="2"/>
      <charset val="1"/>
    </font>
    <font>
      <sz val="16"/>
      <name val="Arial"/>
      <family val="2"/>
      <charset val="1"/>
    </font>
    <font>
      <sz val="8"/>
      <color rgb="FF7030A0"/>
      <name val="Arial"/>
      <family val="2"/>
      <charset val="1"/>
    </font>
    <font>
      <sz val="6"/>
      <color rgb="FF969696"/>
      <name val="Arial"/>
      <family val="2"/>
      <charset val="1"/>
    </font>
    <font>
      <sz val="10"/>
      <color rgb="FFFF0000"/>
      <name val="Arial"/>
      <family val="2"/>
      <charset val="1"/>
    </font>
    <font>
      <sz val="6"/>
      <name val="Arial"/>
      <family val="2"/>
      <charset val="1"/>
    </font>
    <font>
      <sz val="7"/>
      <name val="Arial"/>
      <family val="2"/>
      <charset val="1"/>
    </font>
    <font>
      <sz val="11"/>
      <color rgb="FFFF0000"/>
      <name val="Calibri"/>
      <family val="2"/>
      <charset val="1"/>
    </font>
    <font>
      <sz val="10"/>
      <color rgb="FF333333"/>
      <name val="Arial"/>
      <family val="2"/>
      <charset val="1"/>
    </font>
    <font>
      <sz val="9"/>
      <color rgb="FF333333"/>
      <name val="Calibri"/>
      <family val="2"/>
      <charset val="1"/>
    </font>
    <font>
      <sz val="9"/>
      <name val="Arial"/>
      <family val="2"/>
      <charset val="1"/>
    </font>
    <font>
      <sz val="9"/>
      <color rgb="FF333333"/>
      <name val="Arial"/>
      <family val="2"/>
      <charset val="1"/>
    </font>
    <font>
      <sz val="8"/>
      <color rgb="FF333333"/>
      <name val="Calibri"/>
      <family val="2"/>
      <charset val="1"/>
    </font>
    <font>
      <i/>
      <sz val="8"/>
      <color rgb="FF333333"/>
      <name val="Arial"/>
      <family val="2"/>
      <charset val="1"/>
    </font>
    <font>
      <b/>
      <sz val="8"/>
      <color rgb="FFFF0000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11"/>
      <name val="Arial"/>
      <family val="2"/>
      <charset val="1"/>
    </font>
    <font>
      <b/>
      <sz val="9"/>
      <name val="Univers"/>
      <family val="2"/>
      <charset val="1"/>
    </font>
    <font>
      <b/>
      <sz val="8"/>
      <color rgb="FF000000"/>
      <name val="Arial"/>
      <family val="2"/>
      <charset val="1"/>
    </font>
    <font>
      <sz val="9"/>
      <name val="Univers"/>
      <family val="2"/>
      <charset val="1"/>
    </font>
    <font>
      <sz val="11"/>
      <name val="Univers"/>
      <family val="2"/>
      <charset val="1"/>
    </font>
    <font>
      <b/>
      <sz val="12"/>
      <color rgb="FF457E76"/>
      <name val="Arial"/>
      <family val="2"/>
      <charset val="1"/>
    </font>
    <font>
      <b/>
      <sz val="11"/>
      <color rgb="FF333333"/>
      <name val="Arial"/>
      <family val="2"/>
      <charset val="1"/>
    </font>
    <font>
      <b/>
      <sz val="9"/>
      <name val="Arial"/>
      <family val="2"/>
      <charset val="1"/>
    </font>
    <font>
      <sz val="10"/>
      <color rgb="FFFFFFFF"/>
      <name val="Arial"/>
      <family val="2"/>
      <charset val="1"/>
    </font>
    <font>
      <b/>
      <sz val="9"/>
      <color rgb="FF000000"/>
      <name val="Arial"/>
      <family val="2"/>
      <charset val="1"/>
    </font>
    <font>
      <sz val="14"/>
      <color rgb="FFFF0000"/>
      <name val="Arial"/>
      <family val="2"/>
      <charset val="1"/>
    </font>
    <font>
      <sz val="9"/>
      <color rgb="FF666666"/>
      <name val="Trebuchet MS"/>
      <family val="2"/>
      <charset val="1"/>
    </font>
    <font>
      <b/>
      <sz val="9"/>
      <color rgb="FF6B6B6B"/>
      <name val="Trebuchet MS"/>
      <family val="2"/>
      <charset val="1"/>
    </font>
    <font>
      <b/>
      <sz val="15"/>
      <color rgb="FF666666"/>
      <name val="Trebuchet MS"/>
      <family val="2"/>
      <charset val="1"/>
    </font>
    <font>
      <b/>
      <sz val="10"/>
      <color rgb="FF6B6B6B"/>
      <name val="Trebuchet MS"/>
      <family val="2"/>
      <charset val="1"/>
    </font>
    <font>
      <sz val="10"/>
      <name val="Trebuchet MS"/>
      <family val="2"/>
      <charset val="1"/>
    </font>
    <font>
      <sz val="9"/>
      <color rgb="FFC97911"/>
      <name val="Trebuchet MS"/>
      <family val="2"/>
      <charset val="1"/>
    </font>
    <font>
      <sz val="10"/>
      <color rgb="FFC97911"/>
      <name val="Trebuchet MS"/>
      <family val="2"/>
      <charset val="1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808080"/>
        <bgColor rgb="FF878787"/>
      </patternFill>
    </fill>
    <fill>
      <patternFill patternType="solid">
        <fgColor rgb="FFC0C0C0"/>
        <bgColor rgb="FFBFBFBF"/>
      </patternFill>
    </fill>
    <fill>
      <patternFill patternType="solid">
        <fgColor rgb="FFFFFFFF"/>
        <bgColor rgb="FFF3F4F7"/>
      </patternFill>
    </fill>
    <fill>
      <patternFill patternType="solid">
        <fgColor rgb="FFFFCC99"/>
        <bgColor rgb="FFD8D8D8"/>
      </patternFill>
    </fill>
    <fill>
      <patternFill patternType="solid">
        <fgColor rgb="FFFFC000"/>
        <bgColor rgb="FFFFCC00"/>
      </patternFill>
    </fill>
    <fill>
      <patternFill patternType="solid">
        <fgColor rgb="FF89BEBA"/>
        <bgColor rgb="FFA6A6A6"/>
      </patternFill>
    </fill>
    <fill>
      <patternFill patternType="solid">
        <fgColor rgb="FFDDEEEC"/>
        <bgColor rgb="FFE9E9E9"/>
      </patternFill>
    </fill>
    <fill>
      <patternFill patternType="solid">
        <fgColor rgb="FFF3F4F7"/>
        <bgColor rgb="FFFFFFFF"/>
      </patternFill>
    </fill>
    <fill>
      <patternFill patternType="solid">
        <fgColor rgb="FFFFCC00"/>
        <bgColor rgb="FFFFC000"/>
      </patternFill>
    </fill>
    <fill>
      <patternFill patternType="solid">
        <fgColor rgb="FFBFBFBF"/>
        <bgColor rgb="FFC0C0C0"/>
      </patternFill>
    </fill>
    <fill>
      <patternFill patternType="solid">
        <fgColor rgb="FFD9D9D9"/>
        <bgColor rgb="FFD8D8D8"/>
      </patternFill>
    </fill>
    <fill>
      <patternFill patternType="solid">
        <fgColor rgb="FFFFFF00"/>
        <bgColor rgb="FFFFCC00"/>
      </patternFill>
    </fill>
    <fill>
      <patternFill patternType="solid">
        <fgColor rgb="FF0000FF"/>
        <bgColor rgb="FF0000FF"/>
      </patternFill>
    </fill>
    <fill>
      <patternFill patternType="solid">
        <fgColor rgb="FF3366FF"/>
        <bgColor rgb="FF4F81BD"/>
      </patternFill>
    </fill>
    <fill>
      <patternFill patternType="solid">
        <fgColor rgb="FFE9E9E9"/>
        <bgColor rgb="FFDDEEEC"/>
      </patternFill>
    </fill>
  </fills>
  <borders count="6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C0C0C0"/>
      </top>
      <bottom/>
      <diagonal/>
    </border>
    <border>
      <left style="thin">
        <color rgb="FFFFFFFF"/>
      </left>
      <right style="thin">
        <color rgb="FFFFFFFF"/>
      </right>
      <top style="thin">
        <color rgb="FFFF9900"/>
      </top>
      <bottom style="thin">
        <color rgb="FFFF9900"/>
      </bottom>
      <diagonal/>
    </border>
    <border>
      <left style="thin">
        <color rgb="FFFFFFFF"/>
      </left>
      <right style="thin">
        <color rgb="FFFF9900"/>
      </right>
      <top style="thin">
        <color rgb="FFFF9900"/>
      </top>
      <bottom style="thin">
        <color rgb="FFFF99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/>
      <right style="thin">
        <color rgb="FF969696"/>
      </right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C0C0C0"/>
      </bottom>
      <diagonal/>
    </border>
    <border>
      <left style="thin">
        <color rgb="FFFFFFFF"/>
      </left>
      <right style="thin">
        <color rgb="FFFF9900"/>
      </right>
      <top style="thin">
        <color rgb="FFFF990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rgb="FFB9CDE5"/>
      </bottom>
      <diagonal/>
    </border>
    <border>
      <left/>
      <right/>
      <top style="thin">
        <color rgb="FFB9CDE5"/>
      </top>
      <bottom style="thin">
        <color rgb="FFB9CDE5"/>
      </bottom>
      <diagonal/>
    </border>
    <border>
      <left/>
      <right/>
      <top/>
      <bottom style="thick">
        <color rgb="FF457E76"/>
      </bottom>
      <diagonal/>
    </border>
    <border>
      <left/>
      <right style="medium">
        <color auto="1"/>
      </right>
      <top style="thick">
        <color rgb="FF457E76"/>
      </top>
      <bottom style="medium">
        <color auto="1"/>
      </bottom>
      <diagonal/>
    </border>
    <border>
      <left/>
      <right/>
      <top/>
      <bottom style="medium">
        <color rgb="FFD8D8D8"/>
      </bottom>
      <diagonal/>
    </border>
    <border>
      <left style="thick">
        <color rgb="FFFFFFFF"/>
      </left>
      <right/>
      <top/>
      <bottom/>
      <diagonal/>
    </border>
    <border>
      <left style="thick">
        <color rgb="FFFFFFFF"/>
      </left>
      <right/>
      <top/>
      <bottom style="medium">
        <color rgb="FF457E76"/>
      </bottom>
      <diagonal/>
    </border>
    <border>
      <left/>
      <right/>
      <top/>
      <bottom style="medium">
        <color rgb="FF457E76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D3D3D3"/>
      </left>
      <right/>
      <top style="medium">
        <color rgb="FFD3D3D3"/>
      </top>
      <bottom style="medium">
        <color rgb="FFD3D3D3"/>
      </bottom>
      <diagonal/>
    </border>
    <border>
      <left/>
      <right/>
      <top style="medium">
        <color rgb="FFD3D3D3"/>
      </top>
      <bottom style="medium">
        <color rgb="FFD3D3D3"/>
      </bottom>
      <diagonal/>
    </border>
    <border>
      <left/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 style="medium">
        <color rgb="FFD3D3D3"/>
      </left>
      <right/>
      <top style="medium">
        <color rgb="FFD3D3D3"/>
      </top>
      <bottom/>
      <diagonal/>
    </border>
    <border>
      <left/>
      <right/>
      <top style="medium">
        <color rgb="FFD3D3D3"/>
      </top>
      <bottom/>
      <diagonal/>
    </border>
    <border>
      <left/>
      <right style="medium">
        <color rgb="FFD3D3D3"/>
      </right>
      <top style="medium">
        <color rgb="FFD3D3D3"/>
      </top>
      <bottom/>
      <diagonal/>
    </border>
    <border>
      <left style="medium">
        <color rgb="FFD3D3D3"/>
      </left>
      <right/>
      <top/>
      <bottom/>
      <diagonal/>
    </border>
    <border>
      <left/>
      <right style="medium">
        <color rgb="FFD3D3D3"/>
      </right>
      <top/>
      <bottom/>
      <diagonal/>
    </border>
    <border>
      <left style="medium">
        <color rgb="FFD3D3D3"/>
      </left>
      <right/>
      <top/>
      <bottom style="medium">
        <color rgb="FFD3D3D3"/>
      </bottom>
      <diagonal/>
    </border>
    <border>
      <left/>
      <right/>
      <top/>
      <bottom style="medium">
        <color rgb="FFD3D3D3"/>
      </bottom>
      <diagonal/>
    </border>
    <border>
      <left/>
      <right style="medium">
        <color rgb="FFD3D3D3"/>
      </right>
      <top/>
      <bottom style="medium">
        <color rgb="FFD3D3D3"/>
      </bottom>
      <diagonal/>
    </border>
  </borders>
  <cellStyleXfs count="16">
    <xf numFmtId="0" fontId="0" fillId="0" borderId="0"/>
    <xf numFmtId="165" fontId="63" fillId="0" borderId="0" applyBorder="0" applyProtection="0"/>
    <xf numFmtId="9" fontId="63" fillId="0" borderId="0" applyBorder="0" applyProtection="0"/>
    <xf numFmtId="0" fontId="7" fillId="0" borderId="0" applyBorder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63" fillId="0" borderId="0" applyBorder="0" applyProtection="0"/>
    <xf numFmtId="0" fontId="63" fillId="0" borderId="0" applyBorder="0" applyProtection="0"/>
    <xf numFmtId="0" fontId="63" fillId="0" borderId="0" applyBorder="0" applyProtection="0"/>
    <xf numFmtId="0" fontId="63" fillId="0" borderId="0" applyBorder="0" applyProtection="0">
      <alignment horizontal="left"/>
    </xf>
    <xf numFmtId="0" fontId="4" fillId="0" borderId="0" applyBorder="0" applyProtection="0">
      <alignment horizontal="left"/>
    </xf>
    <xf numFmtId="0" fontId="4" fillId="0" borderId="0" applyBorder="0" applyProtection="0"/>
  </cellStyleXfs>
  <cellXfs count="371">
    <xf numFmtId="0" fontId="0" fillId="0" borderId="0" xfId="0"/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7" applyFont="1"/>
    <xf numFmtId="164" fontId="8" fillId="0" borderId="0" xfId="2" applyNumberFormat="1" applyFont="1" applyBorder="1" applyAlignment="1" applyProtection="1"/>
    <xf numFmtId="0" fontId="9" fillId="0" borderId="0" xfId="0" applyFont="1"/>
    <xf numFmtId="0" fontId="10" fillId="0" borderId="0" xfId="0" applyFont="1"/>
    <xf numFmtId="0" fontId="14" fillId="5" borderId="3" xfId="0" applyFont="1" applyFill="1" applyBorder="1" applyAlignment="1">
      <alignment horizontal="left"/>
    </xf>
    <xf numFmtId="0" fontId="12" fillId="4" borderId="5" xfId="0" applyFont="1" applyFill="1" applyBorder="1" applyAlignment="1">
      <alignment horizontal="left"/>
    </xf>
    <xf numFmtId="0" fontId="1" fillId="0" borderId="0" xfId="0" applyFont="1"/>
    <xf numFmtId="0" fontId="12" fillId="4" borderId="6" xfId="0" applyFont="1" applyFill="1" applyBorder="1" applyAlignment="1">
      <alignment horizontal="left"/>
    </xf>
    <xf numFmtId="0" fontId="15" fillId="4" borderId="7" xfId="0" applyFont="1" applyFill="1" applyBorder="1" applyAlignment="1">
      <alignment horizontal="left"/>
    </xf>
    <xf numFmtId="0" fontId="16" fillId="0" borderId="8" xfId="0" applyFont="1" applyBorder="1" applyAlignment="1">
      <alignment horizontal="right"/>
    </xf>
    <xf numFmtId="0" fontId="16" fillId="0" borderId="9" xfId="0" applyFont="1" applyBorder="1" applyAlignment="1">
      <alignment horizontal="right"/>
    </xf>
    <xf numFmtId="0" fontId="16" fillId="0" borderId="0" xfId="0" applyFont="1" applyBorder="1" applyAlignment="1">
      <alignment horizontal="right"/>
    </xf>
    <xf numFmtId="10" fontId="0" fillId="0" borderId="0" xfId="2" applyNumberFormat="1" applyFont="1" applyBorder="1" applyAlignment="1" applyProtection="1"/>
    <xf numFmtId="0" fontId="18" fillId="6" borderId="0" xfId="0" applyFont="1" applyFill="1"/>
    <xf numFmtId="0" fontId="0" fillId="6" borderId="0" xfId="0" applyFill="1"/>
    <xf numFmtId="10" fontId="0" fillId="6" borderId="0" xfId="2" applyNumberFormat="1" applyFont="1" applyFill="1" applyBorder="1" applyAlignment="1" applyProtection="1"/>
    <xf numFmtId="0" fontId="5" fillId="0" borderId="0" xfId="0" applyFont="1"/>
    <xf numFmtId="0" fontId="16" fillId="0" borderId="0" xfId="0" applyFont="1"/>
    <xf numFmtId="0" fontId="16" fillId="0" borderId="0" xfId="1" applyNumberFormat="1" applyFont="1" applyBorder="1" applyAlignment="1" applyProtection="1"/>
    <xf numFmtId="0" fontId="19" fillId="0" borderId="10" xfId="0" applyFont="1" applyBorder="1" applyAlignment="1"/>
    <xf numFmtId="0" fontId="19" fillId="0" borderId="11" xfId="0" applyFont="1" applyBorder="1" applyAlignment="1"/>
    <xf numFmtId="0" fontId="19" fillId="0" borderId="0" xfId="1" applyNumberFormat="1" applyFont="1" applyBorder="1" applyAlignment="1" applyProtection="1"/>
    <xf numFmtId="0" fontId="19" fillId="0" borderId="0" xfId="0" applyFont="1" applyBorder="1" applyAlignment="1"/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left"/>
    </xf>
    <xf numFmtId="166" fontId="19" fillId="0" borderId="0" xfId="1" applyNumberFormat="1" applyFont="1" applyBorder="1" applyAlignment="1" applyProtection="1">
      <alignment horizontal="right"/>
    </xf>
    <xf numFmtId="165" fontId="16" fillId="0" borderId="0" xfId="1" applyFont="1" applyBorder="1" applyAlignment="1" applyProtection="1"/>
    <xf numFmtId="165" fontId="20" fillId="0" borderId="0" xfId="1" applyFont="1" applyBorder="1" applyAlignment="1" applyProtection="1"/>
    <xf numFmtId="0" fontId="24" fillId="0" borderId="0" xfId="0" applyFont="1" applyBorder="1" applyAlignment="1"/>
    <xf numFmtId="0" fontId="22" fillId="4" borderId="12" xfId="0" applyFont="1" applyFill="1" applyBorder="1"/>
    <xf numFmtId="0" fontId="19" fillId="0" borderId="0" xfId="0" applyFont="1"/>
    <xf numFmtId="0" fontId="16" fillId="0" borderId="0" xfId="0" applyFont="1" applyBorder="1"/>
    <xf numFmtId="0" fontId="0" fillId="7" borderId="12" xfId="0" applyFont="1" applyFill="1" applyBorder="1"/>
    <xf numFmtId="0" fontId="22" fillId="7" borderId="12" xfId="0" applyFont="1" applyFill="1" applyBorder="1" applyAlignment="1">
      <alignment horizontal="left" wrapText="1"/>
    </xf>
    <xf numFmtId="0" fontId="22" fillId="8" borderId="12" xfId="0" applyFont="1" applyFill="1" applyBorder="1" applyAlignment="1">
      <alignment horizontal="left" wrapText="1"/>
    </xf>
    <xf numFmtId="167" fontId="25" fillId="9" borderId="12" xfId="0" applyNumberFormat="1" applyFont="1" applyFill="1" applyBorder="1" applyAlignment="1">
      <alignment horizontal="right"/>
    </xf>
    <xf numFmtId="0" fontId="26" fillId="0" borderId="0" xfId="0" applyFont="1"/>
    <xf numFmtId="0" fontId="10" fillId="0" borderId="0" xfId="0" applyFont="1"/>
    <xf numFmtId="0" fontId="22" fillId="8" borderId="12" xfId="0" applyFont="1" applyFill="1" applyBorder="1" applyAlignment="1">
      <alignment horizontal="center" wrapText="1"/>
    </xf>
    <xf numFmtId="167" fontId="0" fillId="0" borderId="0" xfId="0" applyNumberFormat="1"/>
    <xf numFmtId="0" fontId="16" fillId="0" borderId="0" xfId="0" applyFont="1"/>
    <xf numFmtId="0" fontId="16" fillId="0" borderId="1" xfId="0" applyFont="1" applyBorder="1" applyAlignment="1"/>
    <xf numFmtId="0" fontId="16" fillId="10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" xfId="0" applyFont="1" applyBorder="1" applyAlignment="1">
      <alignment horizontal="left"/>
    </xf>
    <xf numFmtId="0" fontId="28" fillId="3" borderId="1" xfId="0" applyFont="1" applyFill="1" applyBorder="1" applyAlignment="1">
      <alignment horizontal="left"/>
    </xf>
    <xf numFmtId="3" fontId="28" fillId="3" borderId="1" xfId="0" applyNumberFormat="1" applyFont="1" applyFill="1" applyBorder="1" applyAlignment="1">
      <alignment horizontal="right"/>
    </xf>
    <xf numFmtId="164" fontId="28" fillId="3" borderId="1" xfId="2" applyNumberFormat="1" applyFont="1" applyFill="1" applyBorder="1" applyAlignment="1" applyProtection="1">
      <alignment horizontal="right"/>
    </xf>
    <xf numFmtId="165" fontId="16" fillId="0" borderId="0" xfId="1" applyFont="1" applyBorder="1" applyAlignment="1" applyProtection="1">
      <alignment horizontal="center"/>
    </xf>
    <xf numFmtId="165" fontId="16" fillId="0" borderId="0" xfId="0" applyNumberFormat="1" applyFont="1"/>
    <xf numFmtId="3" fontId="16" fillId="0" borderId="1" xfId="0" applyNumberFormat="1" applyFont="1" applyBorder="1" applyAlignment="1">
      <alignment horizontal="right"/>
    </xf>
    <xf numFmtId="164" fontId="16" fillId="0" borderId="1" xfId="2" applyNumberFormat="1" applyFont="1" applyBorder="1" applyAlignment="1" applyProtection="1">
      <alignment horizontal="right"/>
    </xf>
    <xf numFmtId="0" fontId="16" fillId="0" borderId="0" xfId="0" applyFont="1" applyAlignment="1">
      <alignment wrapText="1"/>
    </xf>
    <xf numFmtId="0" fontId="20" fillId="0" borderId="0" xfId="0" applyFont="1"/>
    <xf numFmtId="0" fontId="22" fillId="4" borderId="12" xfId="5" applyFont="1" applyFill="1" applyBorder="1"/>
    <xf numFmtId="0" fontId="11" fillId="0" borderId="0" xfId="0" applyFont="1"/>
    <xf numFmtId="0" fontId="2" fillId="7" borderId="12" xfId="5" applyFont="1" applyFill="1" applyBorder="1"/>
    <xf numFmtId="0" fontId="2" fillId="0" borderId="0" xfId="5"/>
    <xf numFmtId="0" fontId="22" fillId="8" borderId="12" xfId="5" applyFont="1" applyFill="1" applyBorder="1" applyAlignment="1">
      <alignment horizontal="left" wrapText="1"/>
    </xf>
    <xf numFmtId="167" fontId="25" fillId="9" borderId="12" xfId="5" applyNumberFormat="1" applyFont="1" applyFill="1" applyBorder="1" applyAlignment="1">
      <alignment horizontal="right"/>
    </xf>
    <xf numFmtId="0" fontId="29" fillId="0" borderId="0" xfId="0" applyFont="1"/>
    <xf numFmtId="0" fontId="8" fillId="6" borderId="1" xfId="0" applyFont="1" applyFill="1" applyBorder="1" applyAlignment="1">
      <alignment horizontal="center" vertical="center" wrapText="1"/>
    </xf>
    <xf numFmtId="0" fontId="28" fillId="11" borderId="1" xfId="0" applyFont="1" applyFill="1" applyBorder="1"/>
    <xf numFmtId="168" fontId="28" fillId="11" borderId="1" xfId="0" applyNumberFormat="1" applyFont="1" applyFill="1" applyBorder="1" applyAlignment="1">
      <alignment horizontal="right" wrapText="1"/>
    </xf>
    <xf numFmtId="0" fontId="7" fillId="0" borderId="0" xfId="3" applyFont="1" applyBorder="1" applyAlignment="1" applyProtection="1"/>
    <xf numFmtId="0" fontId="16" fillId="0" borderId="1" xfId="0" applyFont="1" applyBorder="1"/>
    <xf numFmtId="168" fontId="16" fillId="4" borderId="1" xfId="0" applyNumberFormat="1" applyFont="1" applyFill="1" applyBorder="1" applyAlignment="1">
      <alignment horizontal="right" wrapText="1"/>
    </xf>
    <xf numFmtId="0" fontId="31" fillId="0" borderId="1" xfId="0" applyFont="1" applyBorder="1"/>
    <xf numFmtId="164" fontId="31" fillId="0" borderId="1" xfId="2" applyNumberFormat="1" applyFont="1" applyBorder="1" applyAlignment="1" applyProtection="1"/>
    <xf numFmtId="168" fontId="31" fillId="0" borderId="1" xfId="0" applyNumberFormat="1" applyFont="1" applyBorder="1"/>
    <xf numFmtId="9" fontId="31" fillId="0" borderId="1" xfId="2" applyFont="1" applyBorder="1" applyAlignment="1" applyProtection="1"/>
    <xf numFmtId="164" fontId="16" fillId="0" borderId="0" xfId="2" applyNumberFormat="1" applyFont="1" applyBorder="1" applyAlignment="1" applyProtection="1"/>
    <xf numFmtId="0" fontId="16" fillId="0" borderId="0" xfId="0" applyFont="1" applyAlignment="1">
      <alignment horizontal="left"/>
    </xf>
    <xf numFmtId="0" fontId="16" fillId="0" borderId="1" xfId="0" applyFont="1" applyBorder="1" applyAlignment="1">
      <alignment horizontal="left"/>
    </xf>
    <xf numFmtId="168" fontId="16" fillId="0" borderId="1" xfId="0" applyNumberFormat="1" applyFont="1" applyBorder="1"/>
    <xf numFmtId="166" fontId="16" fillId="0" borderId="1" xfId="2" applyNumberFormat="1" applyFont="1" applyBorder="1" applyAlignment="1" applyProtection="1"/>
    <xf numFmtId="166" fontId="16" fillId="0" borderId="0" xfId="0" applyNumberFormat="1" applyFont="1"/>
    <xf numFmtId="0" fontId="28" fillId="3" borderId="1" xfId="0" applyFont="1" applyFill="1" applyBorder="1" applyAlignment="1">
      <alignment horizontal="left"/>
    </xf>
    <xf numFmtId="168" fontId="28" fillId="3" borderId="1" xfId="0" applyNumberFormat="1" applyFont="1" applyFill="1" applyBorder="1"/>
    <xf numFmtId="168" fontId="16" fillId="0" borderId="0" xfId="0" applyNumberFormat="1" applyFont="1"/>
    <xf numFmtId="4" fontId="16" fillId="0" borderId="1" xfId="0" applyNumberFormat="1" applyFont="1" applyBorder="1" applyAlignment="1">
      <alignment horizontal="right"/>
    </xf>
    <xf numFmtId="164" fontId="16" fillId="0" borderId="1" xfId="2" applyNumberFormat="1" applyFont="1" applyBorder="1" applyAlignment="1" applyProtection="1"/>
    <xf numFmtId="164" fontId="28" fillId="3" borderId="1" xfId="2" applyNumberFormat="1" applyFont="1" applyFill="1" applyBorder="1" applyAlignment="1" applyProtection="1"/>
    <xf numFmtId="10" fontId="16" fillId="0" borderId="0" xfId="2" applyNumberFormat="1" applyFont="1" applyBorder="1" applyAlignment="1" applyProtection="1"/>
    <xf numFmtId="0" fontId="32" fillId="4" borderId="5" xfId="0" applyFont="1" applyFill="1" applyBorder="1" applyAlignment="1">
      <alignment horizontal="left"/>
    </xf>
    <xf numFmtId="0" fontId="0" fillId="12" borderId="0" xfId="0" applyFill="1"/>
    <xf numFmtId="0" fontId="33" fillId="0" borderId="0" xfId="0" applyFont="1"/>
    <xf numFmtId="10" fontId="31" fillId="6" borderId="0" xfId="2" applyNumberFormat="1" applyFont="1" applyFill="1" applyBorder="1" applyAlignment="1" applyProtection="1"/>
    <xf numFmtId="10" fontId="20" fillId="6" borderId="0" xfId="2" applyNumberFormat="1" applyFont="1" applyFill="1" applyBorder="1" applyAlignment="1" applyProtection="1"/>
    <xf numFmtId="0" fontId="34" fillId="10" borderId="1" xfId="0" applyFont="1" applyFill="1" applyBorder="1" applyAlignment="1">
      <alignment horizontal="center"/>
    </xf>
    <xf numFmtId="0" fontId="15" fillId="4" borderId="2" xfId="0" applyFont="1" applyFill="1" applyBorder="1" applyAlignment="1">
      <alignment horizontal="left"/>
    </xf>
    <xf numFmtId="0" fontId="16" fillId="0" borderId="15" xfId="0" applyFont="1" applyBorder="1" applyAlignment="1">
      <alignment horizontal="right"/>
    </xf>
    <xf numFmtId="0" fontId="16" fillId="0" borderId="16" xfId="0" applyFont="1" applyBorder="1" applyAlignment="1">
      <alignment horizontal="right"/>
    </xf>
    <xf numFmtId="165" fontId="35" fillId="0" borderId="1" xfId="1" applyFont="1" applyBorder="1" applyAlignment="1" applyProtection="1"/>
    <xf numFmtId="165" fontId="16" fillId="0" borderId="16" xfId="0" applyNumberFormat="1" applyFont="1" applyBorder="1" applyAlignment="1">
      <alignment horizontal="right"/>
    </xf>
    <xf numFmtId="0" fontId="15" fillId="4" borderId="13" xfId="0" applyFont="1" applyFill="1" applyBorder="1" applyAlignment="1">
      <alignment horizontal="left"/>
    </xf>
    <xf numFmtId="0" fontId="28" fillId="3" borderId="1" xfId="0" applyFont="1" applyFill="1" applyBorder="1"/>
    <xf numFmtId="3" fontId="28" fillId="3" borderId="1" xfId="0" applyNumberFormat="1" applyFont="1" applyFill="1" applyBorder="1" applyAlignment="1"/>
    <xf numFmtId="3" fontId="16" fillId="0" borderId="1" xfId="0" applyNumberFormat="1" applyFont="1" applyBorder="1" applyAlignment="1"/>
    <xf numFmtId="0" fontId="16" fillId="0" borderId="0" xfId="0" applyFont="1" applyBorder="1" applyAlignment="1"/>
    <xf numFmtId="0" fontId="20" fillId="0" borderId="0" xfId="0" applyFont="1"/>
    <xf numFmtId="0" fontId="16" fillId="0" borderId="0" xfId="0" applyFont="1" applyBorder="1"/>
    <xf numFmtId="0" fontId="16" fillId="0" borderId="0" xfId="0" applyFont="1" applyBorder="1" applyAlignment="1">
      <alignment horizontal="left"/>
    </xf>
    <xf numFmtId="0" fontId="16" fillId="10" borderId="1" xfId="0" applyFont="1" applyFill="1" applyBorder="1" applyAlignment="1">
      <alignment horizontal="center" vertical="center" wrapText="1"/>
    </xf>
    <xf numFmtId="166" fontId="28" fillId="11" borderId="1" xfId="0" applyNumberFormat="1" applyFont="1" applyFill="1" applyBorder="1"/>
    <xf numFmtId="164" fontId="28" fillId="11" borderId="1" xfId="2" applyNumberFormat="1" applyFont="1" applyFill="1" applyBorder="1" applyAlignment="1" applyProtection="1"/>
    <xf numFmtId="166" fontId="16" fillId="0" borderId="1" xfId="0" applyNumberFormat="1" applyFont="1" applyBorder="1"/>
    <xf numFmtId="2" fontId="16" fillId="0" borderId="0" xfId="0" applyNumberFormat="1" applyFont="1" applyAlignment="1">
      <alignment horizontal="center"/>
    </xf>
    <xf numFmtId="0" fontId="36" fillId="5" borderId="3" xfId="0" applyFont="1" applyFill="1" applyBorder="1" applyAlignment="1">
      <alignment horizontal="left"/>
    </xf>
    <xf numFmtId="0" fontId="16" fillId="0" borderId="0" xfId="0" applyFont="1" applyAlignment="1">
      <alignment horizontal="center"/>
    </xf>
    <xf numFmtId="0" fontId="20" fillId="0" borderId="8" xfId="0" applyFont="1" applyBorder="1" applyAlignment="1">
      <alignment horizontal="right"/>
    </xf>
    <xf numFmtId="0" fontId="37" fillId="4" borderId="7" xfId="0" applyFont="1" applyFill="1" applyBorder="1" applyAlignment="1">
      <alignment horizontal="left"/>
    </xf>
    <xf numFmtId="166" fontId="28" fillId="3" borderId="1" xfId="2" applyNumberFormat="1" applyFont="1" applyFill="1" applyBorder="1" applyAlignment="1" applyProtection="1"/>
    <xf numFmtId="4" fontId="16" fillId="0" borderId="0" xfId="0" applyNumberFormat="1" applyFont="1"/>
    <xf numFmtId="169" fontId="16" fillId="0" borderId="0" xfId="0" applyNumberFormat="1" applyFont="1"/>
    <xf numFmtId="0" fontId="38" fillId="5" borderId="3" xfId="0" applyFont="1" applyFill="1" applyBorder="1" applyAlignment="1">
      <alignment horizontal="left"/>
    </xf>
    <xf numFmtId="0" fontId="39" fillId="0" borderId="0" xfId="0" applyFont="1"/>
    <xf numFmtId="0" fontId="40" fillId="4" borderId="7" xfId="0" applyFont="1" applyFill="1" applyBorder="1" applyAlignment="1">
      <alignment horizontal="left"/>
    </xf>
    <xf numFmtId="165" fontId="39" fillId="0" borderId="0" xfId="1" applyFont="1" applyBorder="1" applyAlignment="1" applyProtection="1"/>
    <xf numFmtId="0" fontId="41" fillId="0" borderId="17" xfId="0" applyFont="1" applyBorder="1" applyAlignment="1">
      <alignment horizontal="center"/>
    </xf>
    <xf numFmtId="0" fontId="16" fillId="10" borderId="1" xfId="0" applyFont="1" applyFill="1" applyBorder="1" applyAlignment="1">
      <alignment horizontal="center" vertical="center"/>
    </xf>
    <xf numFmtId="3" fontId="28" fillId="3" borderId="1" xfId="0" applyNumberFormat="1" applyFont="1" applyFill="1" applyBorder="1"/>
    <xf numFmtId="3" fontId="16" fillId="0" borderId="1" xfId="0" applyNumberFormat="1" applyFont="1" applyBorder="1"/>
    <xf numFmtId="168" fontId="16" fillId="0" borderId="1" xfId="0" applyNumberFormat="1" applyFont="1" applyBorder="1"/>
    <xf numFmtId="3" fontId="16" fillId="0" borderId="1" xfId="0" applyNumberFormat="1" applyFont="1" applyBorder="1" applyAlignment="1">
      <alignment horizontal="right"/>
    </xf>
    <xf numFmtId="168" fontId="16" fillId="0" borderId="1" xfId="0" applyNumberFormat="1" applyFont="1" applyBorder="1" applyAlignment="1">
      <alignment horizontal="right"/>
    </xf>
    <xf numFmtId="0" fontId="16" fillId="0" borderId="0" xfId="0" applyFont="1" applyAlignment="1">
      <alignment wrapText="1"/>
    </xf>
    <xf numFmtId="168" fontId="16" fillId="0" borderId="1" xfId="1" applyNumberFormat="1" applyFont="1" applyBorder="1" applyAlignment="1" applyProtection="1"/>
    <xf numFmtId="164" fontId="16" fillId="0" borderId="0" xfId="0" applyNumberFormat="1" applyFont="1"/>
    <xf numFmtId="0" fontId="16" fillId="0" borderId="1" xfId="0" applyFont="1" applyBorder="1" applyAlignment="1">
      <alignment horizontal="center"/>
    </xf>
    <xf numFmtId="0" fontId="16" fillId="0" borderId="1" xfId="0" applyFont="1" applyBorder="1"/>
    <xf numFmtId="0" fontId="16" fillId="11" borderId="0" xfId="0" applyFont="1" applyFill="1"/>
    <xf numFmtId="0" fontId="16" fillId="0" borderId="18" xfId="0" applyFont="1" applyBorder="1"/>
    <xf numFmtId="0" fontId="16" fillId="0" borderId="19" xfId="0" applyFont="1" applyBorder="1"/>
    <xf numFmtId="0" fontId="16" fillId="0" borderId="20" xfId="0" applyFont="1" applyBorder="1"/>
    <xf numFmtId="0" fontId="16" fillId="0" borderId="21" xfId="0" applyFont="1" applyBorder="1"/>
    <xf numFmtId="165" fontId="16" fillId="11" borderId="0" xfId="1" applyFont="1" applyFill="1" applyBorder="1" applyAlignment="1" applyProtection="1"/>
    <xf numFmtId="165" fontId="16" fillId="0" borderId="20" xfId="1" applyFont="1" applyBorder="1" applyAlignment="1" applyProtection="1"/>
    <xf numFmtId="165" fontId="16" fillId="0" borderId="21" xfId="1" applyFont="1" applyBorder="1" applyAlignment="1" applyProtection="1"/>
    <xf numFmtId="165" fontId="16" fillId="0" borderId="22" xfId="1" applyFont="1" applyBorder="1" applyAlignment="1" applyProtection="1"/>
    <xf numFmtId="165" fontId="16" fillId="0" borderId="23" xfId="1" applyFont="1" applyBorder="1" applyAlignment="1" applyProtection="1"/>
    <xf numFmtId="3" fontId="1" fillId="0" borderId="0" xfId="8" applyNumberFormat="1" applyAlignment="1">
      <alignment horizontal="left"/>
    </xf>
    <xf numFmtId="170" fontId="16" fillId="0" borderId="0" xfId="1" applyNumberFormat="1" applyFont="1" applyBorder="1" applyAlignment="1" applyProtection="1"/>
    <xf numFmtId="171" fontId="16" fillId="0" borderId="0" xfId="0" applyNumberFormat="1" applyFont="1"/>
    <xf numFmtId="0" fontId="1" fillId="0" borderId="0" xfId="0" applyFont="1" applyAlignment="1">
      <alignment horizontal="left"/>
    </xf>
    <xf numFmtId="172" fontId="1" fillId="0" borderId="0" xfId="9" applyNumberFormat="1" applyFont="1" applyAlignment="1">
      <alignment horizontal="left"/>
    </xf>
    <xf numFmtId="3" fontId="1" fillId="0" borderId="0" xfId="8" applyNumberFormat="1"/>
    <xf numFmtId="171" fontId="1" fillId="0" borderId="0" xfId="8" applyNumberFormat="1"/>
    <xf numFmtId="10" fontId="1" fillId="0" borderId="0" xfId="8" applyNumberFormat="1"/>
    <xf numFmtId="0" fontId="1" fillId="0" borderId="0" xfId="9" applyFont="1" applyAlignment="1">
      <alignment horizontal="left"/>
    </xf>
    <xf numFmtId="1" fontId="1" fillId="0" borderId="0" xfId="0" applyNumberFormat="1" applyFont="1" applyAlignment="1">
      <alignment horizontal="left"/>
    </xf>
    <xf numFmtId="173" fontId="1" fillId="0" borderId="0" xfId="8" applyNumberFormat="1"/>
    <xf numFmtId="1" fontId="1" fillId="0" borderId="0" xfId="0" applyNumberFormat="1" applyFont="1" applyAlignment="1">
      <alignment horizontal="left" vertical="top"/>
    </xf>
    <xf numFmtId="0" fontId="16" fillId="0" borderId="0" xfId="0" applyFont="1" applyAlignment="1"/>
    <xf numFmtId="0" fontId="16" fillId="0" borderId="1" xfId="0" applyFont="1" applyBorder="1" applyAlignment="1"/>
    <xf numFmtId="0" fontId="16" fillId="0" borderId="1" xfId="4" applyFont="1" applyBorder="1" applyAlignment="1">
      <alignment horizontal="center" vertical="center"/>
    </xf>
    <xf numFmtId="174" fontId="16" fillId="0" borderId="1" xfId="0" applyNumberFormat="1" applyFont="1" applyBorder="1" applyAlignment="1">
      <alignment horizontal="left"/>
    </xf>
    <xf numFmtId="4" fontId="16" fillId="0" borderId="1" xfId="0" applyNumberFormat="1" applyFont="1" applyBorder="1" applyAlignment="1"/>
    <xf numFmtId="4" fontId="16" fillId="0" borderId="0" xfId="0" applyNumberFormat="1" applyFont="1" applyAlignment="1"/>
    <xf numFmtId="0" fontId="44" fillId="0" borderId="0" xfId="0" applyFont="1" applyAlignment="1"/>
    <xf numFmtId="0" fontId="20" fillId="0" borderId="0" xfId="0" applyFont="1" applyAlignment="1"/>
    <xf numFmtId="0" fontId="11" fillId="0" borderId="0" xfId="0" applyFont="1" applyAlignment="1"/>
    <xf numFmtId="0" fontId="21" fillId="0" borderId="25" xfId="0" applyFont="1" applyBorder="1" applyAlignment="1">
      <alignment horizontal="left" vertical="center"/>
    </xf>
    <xf numFmtId="17" fontId="45" fillId="0" borderId="25" xfId="9" applyNumberFormat="1" applyFont="1" applyBorder="1" applyAlignment="1">
      <alignment horizontal="left" vertical="center"/>
    </xf>
    <xf numFmtId="0" fontId="5" fillId="11" borderId="26" xfId="4" applyFont="1" applyFill="1" applyBorder="1" applyAlignment="1">
      <alignment horizontal="left" vertical="center" wrapText="1"/>
    </xf>
    <xf numFmtId="0" fontId="5" fillId="0" borderId="26" xfId="4" applyFont="1" applyBorder="1" applyAlignment="1">
      <alignment horizontal="left" vertical="center" wrapText="1"/>
    </xf>
    <xf numFmtId="0" fontId="16" fillId="13" borderId="0" xfId="0" applyFont="1" applyFill="1" applyAlignment="1"/>
    <xf numFmtId="4" fontId="16" fillId="13" borderId="0" xfId="0" applyNumberFormat="1" applyFont="1" applyFill="1" applyAlignment="1"/>
    <xf numFmtId="0" fontId="16" fillId="0" borderId="1" xfId="6" applyFont="1" applyBorder="1" applyAlignment="1"/>
    <xf numFmtId="0" fontId="16" fillId="10" borderId="1" xfId="6" applyFont="1" applyFill="1" applyBorder="1" applyAlignment="1">
      <alignment horizontal="center"/>
    </xf>
    <xf numFmtId="0" fontId="28" fillId="3" borderId="1" xfId="6" applyFont="1" applyFill="1" applyBorder="1" applyAlignment="1"/>
    <xf numFmtId="3" fontId="28" fillId="3" borderId="1" xfId="6" applyNumberFormat="1" applyFont="1" applyFill="1" applyBorder="1" applyAlignment="1"/>
    <xf numFmtId="3" fontId="46" fillId="0" borderId="28" xfId="0" applyNumberFormat="1" applyFont="1" applyBorder="1" applyAlignment="1">
      <alignment horizontal="right" vertical="center"/>
    </xf>
    <xf numFmtId="0" fontId="8" fillId="0" borderId="1" xfId="6" applyFont="1" applyBorder="1" applyAlignment="1">
      <alignment wrapText="1"/>
    </xf>
    <xf numFmtId="3" fontId="16" fillId="0" borderId="1" xfId="6" applyNumberFormat="1" applyFont="1" applyBorder="1" applyAlignment="1"/>
    <xf numFmtId="3" fontId="46" fillId="0" borderId="0" xfId="0" applyNumberFormat="1" applyFont="1" applyAlignment="1">
      <alignment horizontal="right"/>
    </xf>
    <xf numFmtId="3" fontId="46" fillId="0" borderId="29" xfId="0" applyNumberFormat="1" applyFont="1" applyBorder="1" applyAlignment="1">
      <alignment horizontal="right" vertical="center"/>
    </xf>
    <xf numFmtId="0" fontId="8" fillId="0" borderId="1" xfId="6" applyFont="1" applyBorder="1" applyAlignment="1"/>
    <xf numFmtId="3" fontId="46" fillId="0" borderId="29" xfId="0" applyNumberFormat="1" applyFont="1" applyBorder="1" applyAlignment="1">
      <alignment horizontal="right"/>
    </xf>
    <xf numFmtId="0" fontId="47" fillId="0" borderId="1" xfId="6" applyFont="1" applyBorder="1" applyAlignment="1"/>
    <xf numFmtId="3" fontId="28" fillId="0" borderId="1" xfId="6" applyNumberFormat="1" applyFont="1" applyBorder="1" applyAlignment="1"/>
    <xf numFmtId="3" fontId="48" fillId="0" borderId="29" xfId="0" applyNumberFormat="1" applyFont="1" applyBorder="1" applyAlignment="1">
      <alignment horizontal="right"/>
    </xf>
    <xf numFmtId="3" fontId="46" fillId="0" borderId="0" xfId="0" applyNumberFormat="1" applyFont="1" applyAlignment="1">
      <alignment horizontal="right" vertical="center"/>
    </xf>
    <xf numFmtId="0" fontId="49" fillId="0" borderId="0" xfId="0" applyFont="1"/>
    <xf numFmtId="0" fontId="17" fillId="1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166" fontId="8" fillId="0" borderId="1" xfId="0" applyNumberFormat="1" applyFont="1" applyBorder="1" applyAlignment="1">
      <alignment horizontal="right"/>
    </xf>
    <xf numFmtId="166" fontId="8" fillId="0" borderId="1" xfId="2" applyNumberFormat="1" applyFont="1" applyBorder="1" applyAlignment="1" applyProtection="1">
      <alignment horizontal="right"/>
    </xf>
    <xf numFmtId="0" fontId="47" fillId="3" borderId="1" xfId="0" applyFont="1" applyFill="1" applyBorder="1" applyAlignment="1">
      <alignment horizontal="left"/>
    </xf>
    <xf numFmtId="166" fontId="47" fillId="3" borderId="1" xfId="0" applyNumberFormat="1" applyFont="1" applyFill="1" applyBorder="1" applyAlignment="1">
      <alignment horizontal="right"/>
    </xf>
    <xf numFmtId="166" fontId="47" fillId="3" borderId="1" xfId="2" applyNumberFormat="1" applyFont="1" applyFill="1" applyBorder="1" applyAlignment="1" applyProtection="1">
      <alignment horizontal="right"/>
    </xf>
    <xf numFmtId="0" fontId="50" fillId="0" borderId="0" xfId="0" applyFont="1"/>
    <xf numFmtId="0" fontId="51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7" fillId="0" borderId="0" xfId="3" applyFont="1" applyBorder="1" applyAlignment="1" applyProtection="1">
      <alignment horizontal="right" vertical="center" wrapText="1"/>
    </xf>
    <xf numFmtId="0" fontId="7" fillId="0" borderId="0" xfId="3" applyFont="1" applyBorder="1" applyAlignment="1" applyProtection="1">
      <alignment horizontal="left" vertical="center" indent="1"/>
    </xf>
    <xf numFmtId="0" fontId="7" fillId="0" borderId="30" xfId="3" applyFont="1" applyBorder="1" applyAlignment="1" applyProtection="1">
      <alignment horizontal="left" vertical="center" indent="1"/>
    </xf>
    <xf numFmtId="0" fontId="28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left" vertical="center" wrapText="1"/>
    </xf>
    <xf numFmtId="0" fontId="16" fillId="0" borderId="0" xfId="0" applyFont="1" applyAlignment="1">
      <alignment horizontal="right" vertical="center" wrapText="1"/>
    </xf>
    <xf numFmtId="0" fontId="16" fillId="0" borderId="34" xfId="0" applyFont="1" applyBorder="1" applyAlignment="1">
      <alignment horizontal="left" vertical="center" wrapText="1"/>
    </xf>
    <xf numFmtId="0" fontId="16" fillId="0" borderId="35" xfId="0" applyFont="1" applyBorder="1" applyAlignment="1">
      <alignment horizontal="right" vertical="center" wrapText="1"/>
    </xf>
    <xf numFmtId="1" fontId="16" fillId="0" borderId="1" xfId="0" applyNumberFormat="1" applyFont="1" applyBorder="1" applyAlignment="1">
      <alignment horizontal="left"/>
    </xf>
    <xf numFmtId="166" fontId="16" fillId="0" borderId="1" xfId="0" applyNumberFormat="1" applyFont="1" applyBorder="1"/>
    <xf numFmtId="166" fontId="20" fillId="0" borderId="0" xfId="0" applyNumberFormat="1" applyFont="1"/>
    <xf numFmtId="0" fontId="0" fillId="14" borderId="12" xfId="0" applyFont="1" applyFill="1" applyBorder="1"/>
    <xf numFmtId="0" fontId="22" fillId="14" borderId="12" xfId="0" applyFont="1" applyFill="1" applyBorder="1" applyAlignment="1">
      <alignment horizontal="left" wrapText="1"/>
    </xf>
    <xf numFmtId="0" fontId="22" fillId="15" borderId="12" xfId="0" applyFont="1" applyFill="1" applyBorder="1" applyAlignment="1">
      <alignment horizontal="center" wrapText="1"/>
    </xf>
    <xf numFmtId="167" fontId="25" fillId="2" borderId="12" xfId="0" applyNumberFormat="1" applyFont="1" applyFill="1" applyBorder="1" applyAlignment="1">
      <alignment horizontal="right"/>
    </xf>
    <xf numFmtId="0" fontId="28" fillId="0" borderId="1" xfId="0" applyFont="1" applyBorder="1" applyAlignment="1">
      <alignment horizontal="left"/>
    </xf>
    <xf numFmtId="3" fontId="28" fillId="0" borderId="1" xfId="0" applyNumberFormat="1" applyFont="1" applyBorder="1" applyAlignment="1">
      <alignment horizontal="right"/>
    </xf>
    <xf numFmtId="164" fontId="28" fillId="0" borderId="1" xfId="2" applyNumberFormat="1" applyFont="1" applyBorder="1" applyAlignment="1" applyProtection="1">
      <alignment horizontal="right"/>
    </xf>
    <xf numFmtId="0" fontId="16" fillId="0" borderId="1" xfId="0" applyFont="1" applyBorder="1" applyAlignment="1">
      <alignment horizontal="left" indent="1"/>
    </xf>
    <xf numFmtId="0" fontId="16" fillId="0" borderId="0" xfId="0" applyFont="1" applyBorder="1" applyAlignment="1"/>
    <xf numFmtId="3" fontId="16" fillId="0" borderId="0" xfId="0" applyNumberFormat="1" applyFont="1" applyAlignment="1">
      <alignment horizontal="right" vertical="center" wrapText="1"/>
    </xf>
    <xf numFmtId="0" fontId="55" fillId="0" borderId="0" xfId="0" applyFont="1"/>
    <xf numFmtId="168" fontId="28" fillId="3" borderId="1" xfId="0" applyNumberFormat="1" applyFont="1" applyFill="1" applyBorder="1" applyAlignment="1">
      <alignment horizontal="right" wrapText="1"/>
    </xf>
    <xf numFmtId="168" fontId="28" fillId="3" borderId="27" xfId="0" applyNumberFormat="1" applyFont="1" applyFill="1" applyBorder="1" applyAlignment="1">
      <alignment horizontal="right" wrapText="1"/>
    </xf>
    <xf numFmtId="0" fontId="28" fillId="0" borderId="1" xfId="0" applyFont="1" applyBorder="1" applyAlignment="1">
      <alignment horizontal="left"/>
    </xf>
    <xf numFmtId="168" fontId="28" fillId="4" borderId="1" xfId="0" applyNumberFormat="1" applyFont="1" applyFill="1" applyBorder="1" applyAlignment="1">
      <alignment horizontal="right" wrapText="1"/>
    </xf>
    <xf numFmtId="168" fontId="28" fillId="4" borderId="27" xfId="0" applyNumberFormat="1" applyFont="1" applyFill="1" applyBorder="1" applyAlignment="1">
      <alignment horizontal="right" wrapText="1"/>
    </xf>
    <xf numFmtId="0" fontId="16" fillId="0" borderId="1" xfId="0" applyFont="1" applyBorder="1" applyAlignment="1">
      <alignment horizontal="left" indent="1"/>
    </xf>
    <xf numFmtId="168" fontId="16" fillId="4" borderId="27" xfId="0" applyNumberFormat="1" applyFont="1" applyFill="1" applyBorder="1" applyAlignment="1">
      <alignment horizontal="right" wrapText="1"/>
    </xf>
    <xf numFmtId="168" fontId="16" fillId="4" borderId="1" xfId="0" applyNumberFormat="1" applyFont="1" applyFill="1" applyBorder="1" applyAlignment="1">
      <alignment horizontal="right"/>
    </xf>
    <xf numFmtId="168" fontId="16" fillId="4" borderId="27" xfId="0" applyNumberFormat="1" applyFont="1" applyFill="1" applyBorder="1" applyAlignment="1">
      <alignment horizontal="right"/>
    </xf>
    <xf numFmtId="168" fontId="28" fillId="4" borderId="1" xfId="0" applyNumberFormat="1" applyFont="1" applyFill="1" applyBorder="1" applyAlignment="1">
      <alignment horizontal="right"/>
    </xf>
    <xf numFmtId="168" fontId="28" fillId="4" borderId="27" xfId="0" applyNumberFormat="1" applyFont="1" applyFill="1" applyBorder="1" applyAlignment="1">
      <alignment horizontal="right"/>
    </xf>
    <xf numFmtId="168" fontId="16" fillId="4" borderId="11" xfId="0" applyNumberFormat="1" applyFont="1" applyFill="1" applyBorder="1" applyAlignment="1">
      <alignment horizontal="right" wrapText="1"/>
    </xf>
    <xf numFmtId="168" fontId="28" fillId="0" borderId="1" xfId="0" applyNumberFormat="1" applyFont="1" applyBorder="1" applyAlignment="1">
      <alignment horizontal="right" wrapText="1"/>
    </xf>
    <xf numFmtId="168" fontId="16" fillId="0" borderId="1" xfId="0" applyNumberFormat="1" applyFont="1" applyBorder="1" applyAlignment="1">
      <alignment horizontal="right" wrapText="1"/>
    </xf>
    <xf numFmtId="168" fontId="28" fillId="0" borderId="1" xfId="0" applyNumberFormat="1" applyFont="1" applyBorder="1" applyAlignment="1">
      <alignment horizontal="right"/>
    </xf>
    <xf numFmtId="165" fontId="28" fillId="0" borderId="0" xfId="1" applyFont="1" applyBorder="1" applyAlignment="1" applyProtection="1"/>
    <xf numFmtId="3" fontId="28" fillId="0" borderId="1" xfId="0" applyNumberFormat="1" applyFont="1" applyBorder="1" applyAlignment="1"/>
    <xf numFmtId="164" fontId="28" fillId="0" borderId="1" xfId="2" applyNumberFormat="1" applyFont="1" applyBorder="1" applyAlignment="1" applyProtection="1"/>
    <xf numFmtId="0" fontId="16" fillId="0" borderId="1" xfId="0" applyFont="1" applyBorder="1" applyAlignment="1">
      <alignment horizontal="right"/>
    </xf>
    <xf numFmtId="168" fontId="25" fillId="9" borderId="12" xfId="0" applyNumberFormat="1" applyFont="1" applyFill="1" applyBorder="1" applyAlignment="1">
      <alignment horizontal="right"/>
    </xf>
    <xf numFmtId="175" fontId="0" fillId="0" borderId="0" xfId="2" applyNumberFormat="1" applyFont="1" applyBorder="1" applyAlignment="1" applyProtection="1"/>
    <xf numFmtId="166" fontId="28" fillId="11" borderId="1" xfId="1" applyNumberFormat="1" applyFont="1" applyFill="1" applyBorder="1" applyAlignment="1" applyProtection="1"/>
    <xf numFmtId="166" fontId="28" fillId="0" borderId="1" xfId="1" applyNumberFormat="1" applyFont="1" applyBorder="1" applyAlignment="1" applyProtection="1"/>
    <xf numFmtId="166" fontId="16" fillId="0" borderId="1" xfId="1" applyNumberFormat="1" applyFont="1" applyBorder="1" applyAlignment="1" applyProtection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16" fillId="10" borderId="1" xfId="0" applyFont="1" applyFill="1" applyBorder="1" applyAlignment="1">
      <alignment horizontal="center" wrapText="1"/>
    </xf>
    <xf numFmtId="168" fontId="28" fillId="3" borderId="1" xfId="0" applyNumberFormat="1" applyFont="1" applyFill="1" applyBorder="1" applyAlignment="1">
      <alignment horizontal="right"/>
    </xf>
    <xf numFmtId="0" fontId="0" fillId="0" borderId="0" xfId="10" applyFont="1"/>
    <xf numFmtId="0" fontId="0" fillId="0" borderId="1" xfId="0" applyFont="1" applyBorder="1"/>
    <xf numFmtId="0" fontId="0" fillId="0" borderId="36" xfId="11" applyFont="1" applyBorder="1"/>
    <xf numFmtId="0" fontId="0" fillId="0" borderId="37" xfId="10" applyFont="1" applyBorder="1"/>
    <xf numFmtId="0" fontId="63" fillId="0" borderId="38" xfId="11" applyBorder="1"/>
    <xf numFmtId="0" fontId="63" fillId="0" borderId="39" xfId="11" applyBorder="1"/>
    <xf numFmtId="0" fontId="0" fillId="0" borderId="40" xfId="10" applyFont="1" applyBorder="1"/>
    <xf numFmtId="0" fontId="0" fillId="0" borderId="24" xfId="13" applyFont="1" applyBorder="1">
      <alignment horizontal="left"/>
    </xf>
    <xf numFmtId="0" fontId="0" fillId="0" borderId="25" xfId="13" applyFont="1" applyBorder="1">
      <alignment horizontal="left"/>
    </xf>
    <xf numFmtId="0" fontId="4" fillId="0" borderId="41" xfId="14" applyFont="1" applyBorder="1">
      <alignment horizontal="left"/>
    </xf>
    <xf numFmtId="0" fontId="0" fillId="0" borderId="42" xfId="13" applyFont="1" applyBorder="1">
      <alignment horizontal="left"/>
    </xf>
    <xf numFmtId="0" fontId="63" fillId="0" borderId="10" xfId="12" applyBorder="1"/>
    <xf numFmtId="0" fontId="63" fillId="0" borderId="11" xfId="12" applyBorder="1"/>
    <xf numFmtId="0" fontId="63" fillId="0" borderId="43" xfId="12" applyBorder="1"/>
    <xf numFmtId="0" fontId="4" fillId="0" borderId="44" xfId="15" applyBorder="1"/>
    <xf numFmtId="0" fontId="0" fillId="0" borderId="45" xfId="13" applyFont="1" applyBorder="1">
      <alignment horizontal="left"/>
    </xf>
    <xf numFmtId="0" fontId="63" fillId="0" borderId="46" xfId="12" applyBorder="1"/>
    <xf numFmtId="0" fontId="63" fillId="0" borderId="0" xfId="12"/>
    <xf numFmtId="0" fontId="63" fillId="0" borderId="47" xfId="12" applyBorder="1"/>
    <xf numFmtId="0" fontId="4" fillId="0" borderId="48" xfId="15" applyBorder="1"/>
    <xf numFmtId="0" fontId="63" fillId="0" borderId="24" xfId="12" applyBorder="1"/>
    <xf numFmtId="0" fontId="63" fillId="0" borderId="25" xfId="12" applyBorder="1"/>
    <xf numFmtId="0" fontId="63" fillId="0" borderId="49" xfId="12" applyBorder="1"/>
    <xf numFmtId="0" fontId="4" fillId="0" borderId="50" xfId="15" applyBorder="1"/>
    <xf numFmtId="0" fontId="4" fillId="0" borderId="51" xfId="14" applyFont="1" applyBorder="1">
      <alignment horizontal="left"/>
    </xf>
    <xf numFmtId="0" fontId="4" fillId="0" borderId="52" xfId="15" applyBorder="1"/>
    <xf numFmtId="0" fontId="4" fillId="0" borderId="53" xfId="15" applyBorder="1"/>
    <xf numFmtId="0" fontId="4" fillId="0" borderId="54" xfId="15" applyBorder="1"/>
    <xf numFmtId="0" fontId="4" fillId="0" borderId="55" xfId="15" applyBorder="1"/>
    <xf numFmtId="0" fontId="7" fillId="0" borderId="0" xfId="3" applyFont="1" applyBorder="1" applyAlignment="1" applyProtection="1">
      <alignment horizontal="center" vertical="center" wrapText="1"/>
    </xf>
    <xf numFmtId="0" fontId="56" fillId="4" borderId="56" xfId="0" applyFont="1" applyFill="1" applyBorder="1" applyAlignment="1">
      <alignment horizontal="right" vertical="center" wrapText="1"/>
    </xf>
    <xf numFmtId="0" fontId="56" fillId="4" borderId="57" xfId="0" applyFont="1" applyFill="1" applyBorder="1" applyAlignment="1">
      <alignment horizontal="right" vertical="center" wrapText="1"/>
    </xf>
    <xf numFmtId="0" fontId="56" fillId="4" borderId="57" xfId="0" applyFont="1" applyFill="1" applyBorder="1" applyAlignment="1">
      <alignment vertical="center" wrapText="1"/>
    </xf>
    <xf numFmtId="0" fontId="56" fillId="4" borderId="58" xfId="0" applyFont="1" applyFill="1" applyBorder="1" applyAlignment="1">
      <alignment vertical="center" wrapText="1"/>
    </xf>
    <xf numFmtId="0" fontId="57" fillId="16" borderId="59" xfId="0" applyFont="1" applyFill="1" applyBorder="1" applyAlignment="1">
      <alignment vertical="center" wrapText="1"/>
    </xf>
    <xf numFmtId="0" fontId="57" fillId="16" borderId="60" xfId="0" applyFont="1" applyFill="1" applyBorder="1" applyAlignment="1">
      <alignment vertical="center" wrapText="1"/>
    </xf>
    <xf numFmtId="0" fontId="57" fillId="16" borderId="61" xfId="0" applyFont="1" applyFill="1" applyBorder="1" applyAlignment="1">
      <alignment vertical="center" wrapText="1"/>
    </xf>
    <xf numFmtId="0" fontId="58" fillId="0" borderId="0" xfId="0" applyFont="1" applyAlignment="1">
      <alignment vertical="center" wrapText="1"/>
    </xf>
    <xf numFmtId="0" fontId="59" fillId="16" borderId="59" xfId="0" applyFont="1" applyFill="1" applyBorder="1" applyAlignment="1">
      <alignment vertical="center" wrapText="1"/>
    </xf>
    <xf numFmtId="0" fontId="59" fillId="16" borderId="60" xfId="0" applyFont="1" applyFill="1" applyBorder="1" applyAlignment="1">
      <alignment vertical="center" wrapText="1"/>
    </xf>
    <xf numFmtId="0" fontId="59" fillId="16" borderId="61" xfId="0" applyFont="1" applyFill="1" applyBorder="1" applyAlignment="1">
      <alignment vertical="center" wrapText="1"/>
    </xf>
    <xf numFmtId="0" fontId="59" fillId="16" borderId="0" xfId="0" applyFont="1" applyFill="1" applyBorder="1" applyAlignment="1">
      <alignment vertical="center" wrapText="1"/>
    </xf>
    <xf numFmtId="0" fontId="60" fillId="4" borderId="62" xfId="0" applyFont="1" applyFill="1" applyBorder="1" applyAlignment="1">
      <alignment vertical="center" wrapText="1"/>
    </xf>
    <xf numFmtId="0" fontId="60" fillId="4" borderId="0" xfId="0" applyFont="1" applyFill="1" applyAlignment="1">
      <alignment vertical="center" wrapText="1"/>
    </xf>
    <xf numFmtId="0" fontId="60" fillId="4" borderId="63" xfId="0" applyFont="1" applyFill="1" applyBorder="1" applyAlignment="1">
      <alignment horizontal="center" vertical="center" wrapText="1"/>
    </xf>
    <xf numFmtId="0" fontId="61" fillId="4" borderId="0" xfId="0" applyFont="1" applyFill="1" applyBorder="1" applyAlignment="1">
      <alignment vertical="center" wrapText="1"/>
    </xf>
    <xf numFmtId="0" fontId="62" fillId="4" borderId="64" xfId="0" applyFont="1" applyFill="1" applyBorder="1" applyAlignment="1">
      <alignment vertical="center" wrapText="1"/>
    </xf>
    <xf numFmtId="0" fontId="62" fillId="4" borderId="65" xfId="0" applyFont="1" applyFill="1" applyBorder="1" applyAlignment="1">
      <alignment vertical="center" wrapText="1"/>
    </xf>
    <xf numFmtId="0" fontId="62" fillId="4" borderId="66" xfId="0" applyFont="1" applyFill="1" applyBorder="1" applyAlignment="1">
      <alignment horizontal="center" vertical="center" wrapText="1"/>
    </xf>
    <xf numFmtId="0" fontId="56" fillId="4" borderId="62" xfId="0" applyFont="1" applyFill="1" applyBorder="1" applyAlignment="1">
      <alignment vertical="center" wrapText="1"/>
    </xf>
    <xf numFmtId="0" fontId="56" fillId="4" borderId="0" xfId="0" applyFont="1" applyFill="1" applyAlignment="1">
      <alignment vertical="center" wrapText="1"/>
    </xf>
    <xf numFmtId="0" fontId="56" fillId="4" borderId="63" xfId="0" applyFont="1" applyFill="1" applyBorder="1" applyAlignment="1">
      <alignment horizontal="center" vertical="center" wrapText="1"/>
    </xf>
    <xf numFmtId="0" fontId="61" fillId="4" borderId="64" xfId="0" applyFont="1" applyFill="1" applyBorder="1" applyAlignment="1">
      <alignment vertical="center" wrapText="1"/>
    </xf>
    <xf numFmtId="0" fontId="61" fillId="4" borderId="65" xfId="0" applyFont="1" applyFill="1" applyBorder="1" applyAlignment="1">
      <alignment vertical="center" wrapText="1"/>
    </xf>
    <xf numFmtId="0" fontId="61" fillId="4" borderId="66" xfId="0" applyFont="1" applyFill="1" applyBorder="1" applyAlignment="1">
      <alignment horizontal="center" vertical="center" wrapText="1"/>
    </xf>
    <xf numFmtId="0" fontId="61" fillId="4" borderId="62" xfId="0" applyFont="1" applyFill="1" applyBorder="1" applyAlignment="1">
      <alignment vertical="center" wrapText="1"/>
    </xf>
    <xf numFmtId="0" fontId="61" fillId="4" borderId="0" xfId="0" applyFont="1" applyFill="1" applyAlignment="1">
      <alignment vertical="center" wrapText="1"/>
    </xf>
    <xf numFmtId="0" fontId="61" fillId="4" borderId="63" xfId="0" applyFont="1" applyFill="1" applyBorder="1" applyAlignment="1">
      <alignment horizontal="center" vertical="center" wrapText="1"/>
    </xf>
    <xf numFmtId="0" fontId="56" fillId="4" borderId="64" xfId="0" applyFont="1" applyFill="1" applyBorder="1" applyAlignment="1">
      <alignment vertical="center" wrapText="1"/>
    </xf>
    <xf numFmtId="0" fontId="56" fillId="4" borderId="65" xfId="0" applyFont="1" applyFill="1" applyBorder="1" applyAlignment="1">
      <alignment vertical="center" wrapText="1"/>
    </xf>
    <xf numFmtId="0" fontId="56" fillId="4" borderId="6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6" fillId="3" borderId="0" xfId="0" applyFont="1" applyFill="1" applyBorder="1" applyAlignment="1">
      <alignment horizontal="left" wrapText="1"/>
    </xf>
    <xf numFmtId="0" fontId="12" fillId="4" borderId="0" xfId="0" applyFont="1" applyFill="1" applyBorder="1" applyAlignment="1">
      <alignment horizontal="left"/>
    </xf>
    <xf numFmtId="0" fontId="0" fillId="4" borderId="2" xfId="0" applyFill="1" applyBorder="1"/>
    <xf numFmtId="0" fontId="13" fillId="0" borderId="0" xfId="0" applyFont="1" applyBorder="1" applyAlignment="1">
      <alignment horizontal="right"/>
    </xf>
    <xf numFmtId="0" fontId="14" fillId="5" borderId="4" xfId="0" applyFont="1" applyFill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21" fillId="7" borderId="12" xfId="0" applyFont="1" applyFill="1" applyBorder="1"/>
    <xf numFmtId="0" fontId="22" fillId="8" borderId="12" xfId="0" applyFont="1" applyFill="1" applyBorder="1"/>
    <xf numFmtId="0" fontId="23" fillId="4" borderId="12" xfId="0" applyFont="1" applyFill="1" applyBorder="1"/>
    <xf numFmtId="0" fontId="21" fillId="4" borderId="12" xfId="0" applyFont="1" applyFill="1" applyBorder="1"/>
    <xf numFmtId="0" fontId="22" fillId="4" borderId="12" xfId="0" applyFont="1" applyFill="1" applyBorder="1"/>
    <xf numFmtId="0" fontId="22" fillId="7" borderId="12" xfId="0" applyFont="1" applyFill="1" applyBorder="1" applyAlignment="1">
      <alignment horizontal="left" wrapText="1"/>
    </xf>
    <xf numFmtId="0" fontId="27" fillId="2" borderId="1" xfId="0" applyFont="1" applyFill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21" fillId="7" borderId="12" xfId="5" applyFont="1" applyFill="1" applyBorder="1"/>
    <xf numFmtId="0" fontId="22" fillId="8" borderId="12" xfId="5" applyFont="1" applyFill="1" applyBorder="1"/>
    <xf numFmtId="0" fontId="23" fillId="4" borderId="12" xfId="5" applyFont="1" applyFill="1" applyBorder="1"/>
    <xf numFmtId="0" fontId="21" fillId="4" borderId="12" xfId="5" applyFont="1" applyFill="1" applyBorder="1"/>
    <xf numFmtId="0" fontId="22" fillId="4" borderId="12" xfId="5" applyFont="1" applyFill="1" applyBorder="1"/>
    <xf numFmtId="0" fontId="22" fillId="7" borderId="12" xfId="5" applyFont="1" applyFill="1" applyBorder="1" applyAlignment="1">
      <alignment horizontal="left" wrapText="1"/>
    </xf>
    <xf numFmtId="0" fontId="30" fillId="0" borderId="0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8" fillId="6" borderId="1" xfId="0" applyFont="1" applyFill="1" applyBorder="1" applyAlignment="1">
      <alignment horizontal="left" vertical="center" wrapText="1"/>
    </xf>
    <xf numFmtId="0" fontId="16" fillId="0" borderId="1" xfId="0" applyFont="1" applyBorder="1"/>
    <xf numFmtId="0" fontId="16" fillId="10" borderId="1" xfId="0" applyFont="1" applyFill="1" applyBorder="1" applyAlignment="1">
      <alignment horizontal="center"/>
    </xf>
    <xf numFmtId="0" fontId="16" fillId="10" borderId="1" xfId="0" applyFont="1" applyFill="1" applyBorder="1" applyAlignment="1">
      <alignment horizontal="center" vertical="center" textRotation="90" wrapText="1"/>
    </xf>
    <xf numFmtId="0" fontId="32" fillId="4" borderId="5" xfId="0" applyFont="1" applyFill="1" applyBorder="1" applyAlignment="1">
      <alignment horizontal="left"/>
    </xf>
    <xf numFmtId="0" fontId="12" fillId="4" borderId="13" xfId="0" applyFont="1" applyFill="1" applyBorder="1" applyAlignment="1">
      <alignment horizontal="left"/>
    </xf>
    <xf numFmtId="0" fontId="34" fillId="10" borderId="1" xfId="0" applyFont="1" applyFill="1" applyBorder="1" applyAlignment="1">
      <alignment horizontal="center"/>
    </xf>
    <xf numFmtId="0" fontId="14" fillId="5" borderId="14" xfId="0" applyFont="1" applyFill="1" applyBorder="1" applyAlignment="1">
      <alignment horizontal="left"/>
    </xf>
    <xf numFmtId="0" fontId="12" fillId="4" borderId="5" xfId="0" applyFont="1" applyFill="1" applyBorder="1" applyAlignment="1">
      <alignment horizontal="left"/>
    </xf>
    <xf numFmtId="0" fontId="27" fillId="2" borderId="1" xfId="0" applyFont="1" applyFill="1" applyBorder="1" applyAlignment="1">
      <alignment horizontal="center" wrapText="1"/>
    </xf>
    <xf numFmtId="0" fontId="42" fillId="0" borderId="11" xfId="0" applyFont="1" applyBorder="1" applyAlignment="1">
      <alignment horizontal="center"/>
    </xf>
    <xf numFmtId="0" fontId="17" fillId="0" borderId="0" xfId="0" applyFont="1" applyBorder="1" applyAlignment="1">
      <alignment horizontal="left" vertical="top" wrapText="1"/>
    </xf>
    <xf numFmtId="0" fontId="43" fillId="0" borderId="1" xfId="0" applyFont="1" applyBorder="1" applyAlignment="1">
      <alignment horizontal="center" wrapText="1"/>
    </xf>
    <xf numFmtId="0" fontId="27" fillId="2" borderId="24" xfId="0" applyFont="1" applyFill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27" fillId="2" borderId="27" xfId="6" applyFont="1" applyFill="1" applyBorder="1" applyAlignment="1">
      <alignment horizontal="center" wrapText="1"/>
    </xf>
    <xf numFmtId="0" fontId="9" fillId="0" borderId="1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17" fillId="10" borderId="1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/>
    </xf>
    <xf numFmtId="0" fontId="52" fillId="8" borderId="31" xfId="0" applyFont="1" applyFill="1" applyBorder="1" applyAlignment="1">
      <alignment horizontal="right" vertical="center" wrapText="1"/>
    </xf>
    <xf numFmtId="0" fontId="52" fillId="8" borderId="20" xfId="0" applyFont="1" applyFill="1" applyBorder="1" applyAlignment="1">
      <alignment horizontal="center" vertical="center" wrapText="1"/>
    </xf>
    <xf numFmtId="0" fontId="52" fillId="0" borderId="32" xfId="0" applyFont="1" applyBorder="1" applyAlignment="1">
      <alignment horizontal="left" vertical="center" wrapText="1"/>
    </xf>
    <xf numFmtId="0" fontId="21" fillId="14" borderId="12" xfId="0" applyFont="1" applyFill="1" applyBorder="1"/>
    <xf numFmtId="0" fontId="22" fillId="15" borderId="12" xfId="0" applyFont="1" applyFill="1" applyBorder="1"/>
    <xf numFmtId="0" fontId="53" fillId="4" borderId="12" xfId="0" applyFont="1" applyFill="1" applyBorder="1"/>
    <xf numFmtId="0" fontId="22" fillId="14" borderId="12" xfId="0" applyFont="1" applyFill="1" applyBorder="1" applyAlignment="1">
      <alignment horizontal="left" wrapText="1"/>
    </xf>
    <xf numFmtId="0" fontId="22" fillId="15" borderId="12" xfId="0" applyFont="1" applyFill="1" applyBorder="1" applyAlignment="1">
      <alignment horizontal="center" wrapText="1"/>
    </xf>
    <xf numFmtId="0" fontId="51" fillId="0" borderId="0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wrapText="1"/>
    </xf>
    <xf numFmtId="0" fontId="43" fillId="13" borderId="1" xfId="0" applyFont="1" applyFill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7" fillId="0" borderId="1" xfId="3" applyFont="1" applyBorder="1" applyAlignment="1" applyProtection="1">
      <alignment horizontal="left" wrapText="1"/>
    </xf>
    <xf numFmtId="0" fontId="1" fillId="0" borderId="1" xfId="0" applyFont="1" applyBorder="1" applyAlignment="1">
      <alignment horizontal="left"/>
    </xf>
    <xf numFmtId="0" fontId="7" fillId="0" borderId="1" xfId="3" applyFont="1" applyBorder="1" applyAlignment="1" applyProtection="1">
      <alignment horizontal="left"/>
    </xf>
  </cellXfs>
  <cellStyles count="16">
    <cellStyle name="Camp de la taula dinàmica" xfId="10" xr:uid="{00000000-0005-0000-0000-00000C000000}"/>
    <cellStyle name="Cantonada de la taula dinàmica" xfId="11" xr:uid="{00000000-0005-0000-0000-00000D000000}"/>
    <cellStyle name="Categoria de la taula dinàmica" xfId="13" xr:uid="{00000000-0005-0000-0000-00000F000000}"/>
    <cellStyle name="Hipervínculo" xfId="3" builtinId="8"/>
    <cellStyle name="Millares" xfId="1" builtinId="3"/>
    <cellStyle name="Normal" xfId="0" builtinId="0"/>
    <cellStyle name="Normal 2" xfId="4" xr:uid="{00000000-0005-0000-0000-000006000000}"/>
    <cellStyle name="Normal 3" xfId="5" xr:uid="{00000000-0005-0000-0000-000007000000}"/>
    <cellStyle name="Normal 4" xfId="6" xr:uid="{00000000-0005-0000-0000-000008000000}"/>
    <cellStyle name="Normal 5" xfId="7" xr:uid="{00000000-0005-0000-0000-000009000000}"/>
    <cellStyle name="Normal_DATOS AOP (1.996)" xfId="8" xr:uid="{00000000-0005-0000-0000-00000A000000}"/>
    <cellStyle name="Normal_ESTCONSU" xfId="9" xr:uid="{00000000-0005-0000-0000-00000B000000}"/>
    <cellStyle name="Porcentaje" xfId="2" builtinId="5"/>
    <cellStyle name="Resultat de la taula dinàmica" xfId="15" xr:uid="{00000000-0005-0000-0000-000011000000}"/>
    <cellStyle name="Títol de la taula dinàmica" xfId="14" xr:uid="{00000000-0005-0000-0000-000010000000}"/>
    <cellStyle name="Valor de la taula dinàmica" xfId="12" xr:uid="{00000000-0005-0000-0000-00000E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666666"/>
      <rgbColor rgb="FF800080"/>
      <rgbColor rgb="FF00B050"/>
      <rgbColor rgb="FFC0C0C0"/>
      <rgbColor rgb="FF808080"/>
      <rgbColor rgb="FFA6A6A6"/>
      <rgbColor rgb="FF7030A0"/>
      <rgbColor rgb="FFF3F4F7"/>
      <rgbColor rgb="FFDDEEEC"/>
      <rgbColor rgb="FF660066"/>
      <rgbColor rgb="FF878787"/>
      <rgbColor rgb="FF0070C0"/>
      <rgbColor rgb="FFB9CDE5"/>
      <rgbColor rgb="FF000080"/>
      <rgbColor rgb="FFFF00FF"/>
      <rgbColor rgb="FFFFC000"/>
      <rgbColor rgb="FF00FFFF"/>
      <rgbColor rgb="FF800080"/>
      <rgbColor rgb="FF800000"/>
      <rgbColor rgb="FF4F81BD"/>
      <rgbColor rgb="FF0000FF"/>
      <rgbColor rgb="FF00B0F0"/>
      <rgbColor rgb="FFE9E9E9"/>
      <rgbColor rgb="FFD9D9D9"/>
      <rgbColor rgb="FFD8D8D8"/>
      <rgbColor rgb="FF89BEBA"/>
      <rgbColor rgb="FFD3D3D3"/>
      <rgbColor rgb="FFBFBFBF"/>
      <rgbColor rgb="FFFFCC99"/>
      <rgbColor rgb="FF3366FF"/>
      <rgbColor rgb="FF33CCCC"/>
      <rgbColor rgb="FF92D050"/>
      <rgbColor rgb="FFFFCC00"/>
      <rgbColor rgb="FFFF9900"/>
      <rgbColor rgb="FFC97911"/>
      <rgbColor rgb="FF6B6B6B"/>
      <rgbColor rgb="FF969696"/>
      <rgbColor rgb="FF002060"/>
      <rgbColor rgb="FF457E76"/>
      <rgbColor rgb="FF003300"/>
      <rgbColor rgb="FF333300"/>
      <rgbColor rgb="FF993300"/>
      <rgbColor rgb="FFC0504D"/>
      <rgbColor rgb="FF59595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pivotCacheDefinition" Target="pivotCache/pivotCacheDefinition1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ca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ca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I-3.1. Pes de VAB indústria en relació amb el total i pes del llocs de feina en la indústria sobre el total de les Illes Balears (2015-2019)</a:t>
            </a:r>
          </a:p>
        </c:rich>
      </c:tx>
      <c:layout>
        <c:manualLayout>
          <c:xMode val="edge"/>
          <c:yMode val="edge"/>
          <c:x val="0.100273418925345"/>
          <c:y val="1.9095477386934699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5575368521160198E-2"/>
          <c:y val="0.298869346733668"/>
          <c:w val="0.89794341417023305"/>
          <c:h val="0.54296482412060298"/>
        </c:manualLayout>
      </c:layout>
      <c:barChart>
        <c:barDir val="col"/>
        <c:grouping val="clustered"/>
        <c:varyColors val="0"/>
        <c:ser>
          <c:idx val="0"/>
          <c:order val="0"/>
          <c:tx>
            <c:v>VAB a preus de mercat</c:v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'G1'!$B$3:$F$3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'G1'!$B$4:$F$4</c:f>
              <c:numCache>
                <c:formatCode>0.0%</c:formatCode>
                <c:ptCount val="5"/>
                <c:pt idx="0">
                  <c:v>6.5918017373589891E-2</c:v>
                </c:pt>
                <c:pt idx="1">
                  <c:v>6.2111547918119611E-2</c:v>
                </c:pt>
                <c:pt idx="2">
                  <c:v>6.0695660313621599E-2</c:v>
                </c:pt>
                <c:pt idx="3">
                  <c:v>5.7314019266551393E-2</c:v>
                </c:pt>
                <c:pt idx="4">
                  <c:v>5.5428094925392947E-2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AC-4819-B168-107C57231E9C}"/>
            </c:ext>
          </c:extLst>
        </c:ser>
        <c:ser>
          <c:idx val="1"/>
          <c:order val="1"/>
          <c:tx>
            <c:v>Llocs de feina</c:v>
          </c:tx>
          <c:spPr>
            <a:solidFill>
              <a:srgbClr val="C0C0C0"/>
            </a:solidFill>
            <a:ln w="12600">
              <a:solidFill>
                <a:srgbClr val="000000"/>
              </a:solidFill>
              <a:round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9AC-4819-B168-107C57231E9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9AC-4819-B168-107C57231E9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9AC-4819-B168-107C57231E9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9AC-4819-B168-107C57231E9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9AC-4819-B168-107C57231E9C}"/>
              </c:ext>
            </c:extLst>
          </c:dPt>
          <c:dLbls>
            <c:dLbl>
              <c:idx val="0"/>
              <c:layout>
                <c:manualLayout>
                  <c:x val="1.15173012877272E-2"/>
                  <c:y val="-2.3130938230923998E-3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700" b="0" strike="noStrike" spc="-1">
                      <a:solidFill>
                        <a:srgbClr val="000000"/>
                      </a:solidFill>
                      <a:latin typeface="Arial"/>
                      <a:ea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AC-4819-B168-107C57231E9C}"/>
                </c:ext>
              </c:extLst>
            </c:dLbl>
            <c:dLbl>
              <c:idx val="1"/>
              <c:layout>
                <c:manualLayout>
                  <c:x val="8.6379759657954497E-3"/>
                  <c:y val="-4.2406230209637502E-17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700" b="0" strike="noStrike" spc="-1">
                      <a:solidFill>
                        <a:srgbClr val="000000"/>
                      </a:solidFill>
                      <a:latin typeface="Arial"/>
                      <a:ea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AC-4819-B168-107C57231E9C}"/>
                </c:ext>
              </c:extLst>
            </c:dLbl>
            <c:dLbl>
              <c:idx val="2"/>
              <c:layout>
                <c:manualLayout>
                  <c:x val="1.1517301287727299E-2"/>
                  <c:y val="-2.3130938230923998E-3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700" b="0" strike="noStrike" spc="-1">
                      <a:solidFill>
                        <a:srgbClr val="000000"/>
                      </a:solidFill>
                      <a:latin typeface="Arial"/>
                      <a:ea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AC-4819-B168-107C57231E9C}"/>
                </c:ext>
              </c:extLst>
            </c:dLbl>
            <c:dLbl>
              <c:idx val="3"/>
              <c:layout>
                <c:manualLayout>
                  <c:x val="7.1983133048294798E-3"/>
                  <c:y val="-4.6261876461847901E-3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700" b="0" strike="noStrike" spc="-1">
                      <a:solidFill>
                        <a:srgbClr val="000000"/>
                      </a:solidFill>
                      <a:latin typeface="Arial"/>
                      <a:ea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AC-4819-B168-107C57231E9C}"/>
                </c:ext>
              </c:extLst>
            </c:dLbl>
            <c:dLbl>
              <c:idx val="4"/>
              <c:layout>
                <c:manualLayout>
                  <c:x val="1.0077638626761301E-2"/>
                  <c:y val="2.3130938230923998E-3"/>
                </c:manualLayout>
              </c:layout>
              <c:numFmt formatCode="0.0%" sourceLinked="0"/>
              <c:spPr/>
              <c:txPr>
                <a:bodyPr wrap="square"/>
                <a:lstStyle/>
                <a:p>
                  <a:pPr>
                    <a:defRPr sz="700" b="0" strike="noStrike" spc="-1">
                      <a:solidFill>
                        <a:srgbClr val="000000"/>
                      </a:solidFill>
                      <a:latin typeface="Arial"/>
                      <a:ea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AC-4819-B168-107C57231E9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'G1'!$B$3:$F$3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'G1'!$B$5:$F$5</c:f>
              <c:numCache>
                <c:formatCode>0.0%</c:formatCode>
                <c:ptCount val="5"/>
                <c:pt idx="0">
                  <c:v>7.4175824175824162E-2</c:v>
                </c:pt>
                <c:pt idx="1">
                  <c:v>6.6716924236713146E-2</c:v>
                </c:pt>
                <c:pt idx="2">
                  <c:v>7.6465116279069767E-2</c:v>
                </c:pt>
                <c:pt idx="3">
                  <c:v>7.1772897696839852E-2</c:v>
                </c:pt>
                <c:pt idx="4">
                  <c:v>6.477591036414565E-2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9AC-4819-B168-107C57231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6227652"/>
        <c:axId val="46514667"/>
      </c:barChart>
      <c:lineChart>
        <c:grouping val="standard"/>
        <c:varyColors val="0"/>
        <c:ser>
          <c:idx val="2"/>
          <c:order val="2"/>
          <c:tx>
            <c:v>Variació interanual VAB Ind (%)</c:v>
          </c:tx>
          <c:spPr>
            <a:ln w="28440">
              <a:solidFill>
                <a:srgbClr val="0070C0"/>
              </a:solidFill>
              <a:round/>
            </a:ln>
          </c:spPr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F9AC-4819-B168-107C57231E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F9AC-4819-B168-107C57231E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F9AC-4819-B168-107C57231E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F9AC-4819-B168-107C57231E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F9AC-4819-B168-107C57231E9C}"/>
              </c:ext>
            </c:extLst>
          </c:dPt>
          <c:dLbls>
            <c:dLbl>
              <c:idx val="0"/>
              <c:layout>
                <c:manualLayout>
                  <c:x val="-3.8149739630530297E-2"/>
                  <c:y val="7.8817733990147798E-2"/>
                </c:manualLayout>
              </c:layout>
              <c:spPr>
                <a:solidFill>
                  <a:srgbClr val="000000"/>
                </a:solidFill>
              </c:spPr>
              <c:txPr>
                <a:bodyPr wrap="square"/>
                <a:lstStyle/>
                <a:p>
                  <a:pPr>
                    <a:defRPr sz="700" b="0" strike="noStrike" spc="-1">
                      <a:solidFill>
                        <a:srgbClr val="FFFFFF"/>
                      </a:solidFill>
                      <a:latin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AC-4819-B168-107C57231E9C}"/>
                </c:ext>
              </c:extLst>
            </c:dLbl>
            <c:dLbl>
              <c:idx val="1"/>
              <c:layout>
                <c:manualLayout>
                  <c:x val="-3.5606423655161597E-2"/>
                  <c:y val="-5.2545155993431902E-2"/>
                </c:manualLayout>
              </c:layout>
              <c:spPr>
                <a:solidFill>
                  <a:srgbClr val="000000"/>
                </a:solidFill>
              </c:spPr>
              <c:txPr>
                <a:bodyPr wrap="square"/>
                <a:lstStyle/>
                <a:p>
                  <a:pPr>
                    <a:defRPr sz="700" b="0" strike="noStrike" spc="-1">
                      <a:solidFill>
                        <a:srgbClr val="FFFFFF"/>
                      </a:solidFill>
                      <a:latin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AC-4819-B168-107C57231E9C}"/>
                </c:ext>
              </c:extLst>
            </c:dLbl>
            <c:dLbl>
              <c:idx val="2"/>
              <c:layout>
                <c:manualLayout>
                  <c:x val="-3.8149739630530297E-2"/>
                  <c:y val="-5.91133004926108E-2"/>
                </c:manualLayout>
              </c:layout>
              <c:spPr>
                <a:solidFill>
                  <a:srgbClr val="000000"/>
                </a:solidFill>
              </c:spPr>
              <c:txPr>
                <a:bodyPr wrap="square"/>
                <a:lstStyle/>
                <a:p>
                  <a:pPr>
                    <a:defRPr sz="700" b="0" strike="noStrike" spc="-1">
                      <a:solidFill>
                        <a:srgbClr val="FFFFFF"/>
                      </a:solidFill>
                      <a:latin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AC-4819-B168-107C57231E9C}"/>
                </c:ext>
              </c:extLst>
            </c:dLbl>
            <c:dLbl>
              <c:idx val="3"/>
              <c:layout>
                <c:manualLayout>
                  <c:x val="-4.3236371581267703E-2"/>
                  <c:y val="-3.9408866995073899E-2"/>
                </c:manualLayout>
              </c:layout>
              <c:spPr>
                <a:solidFill>
                  <a:srgbClr val="000000"/>
                </a:solidFill>
              </c:spPr>
              <c:txPr>
                <a:bodyPr wrap="square"/>
                <a:lstStyle/>
                <a:p>
                  <a:pPr>
                    <a:defRPr sz="700" b="0" strike="noStrike" spc="-1">
                      <a:solidFill>
                        <a:srgbClr val="FFFFFF"/>
                      </a:solidFill>
                      <a:latin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AC-4819-B168-107C57231E9C}"/>
                </c:ext>
              </c:extLst>
            </c:dLbl>
            <c:dLbl>
              <c:idx val="4"/>
              <c:layout>
                <c:manualLayout>
                  <c:x val="-4.5779687556636299E-2"/>
                  <c:y val="5.2545155993431902E-2"/>
                </c:manualLayout>
              </c:layout>
              <c:spPr>
                <a:solidFill>
                  <a:srgbClr val="000000"/>
                </a:solidFill>
              </c:spPr>
              <c:txPr>
                <a:bodyPr wrap="square"/>
                <a:lstStyle/>
                <a:p>
                  <a:pPr>
                    <a:defRPr sz="700" b="0" strike="noStrike" spc="-1">
                      <a:solidFill>
                        <a:srgbClr val="FFFFFF"/>
                      </a:solidFill>
                      <a:latin typeface="Arial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AC-4819-B168-107C57231E9C}"/>
                </c:ext>
              </c:extLst>
            </c:dLbl>
            <c:spPr>
              <a:solidFill>
                <a:srgbClr val="000000"/>
              </a:solidFill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FFFFFF"/>
                    </a:solidFill>
                    <a:latin typeface="Arial"/>
                    <a:ea typeface="Arial"/>
                  </a:defRPr>
                </a:pPr>
                <a:endParaRPr lang="es-E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'G1'!$B$3:$F$3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'G1'!$B$6:$F$6</c:f>
              <c:numCache>
                <c:formatCode>0.0%</c:formatCode>
                <c:ptCount val="5"/>
                <c:pt idx="0">
                  <c:v>3.0600000000000002E-2</c:v>
                </c:pt>
                <c:pt idx="1">
                  <c:v>-5.5000000000000005E-3</c:v>
                </c:pt>
                <c:pt idx="2">
                  <c:v>2.8199999999999999E-2</c:v>
                </c:pt>
                <c:pt idx="3">
                  <c:v>-2.3599999999999999E-2</c:v>
                </c:pt>
                <c:pt idx="4">
                  <c:v>4.4000000000000003E-3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1-F9AC-4819-B168-107C57231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16227652"/>
        <c:axId val="46514667"/>
      </c:lineChart>
      <c:catAx>
        <c:axId val="162276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spPr>
          <a:ln w="3240">
            <a:solidFill>
              <a:srgbClr val="80808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es-ES"/>
          </a:p>
        </c:txPr>
        <c:crossAx val="46514667"/>
        <c:crosses val="autoZero"/>
        <c:auto val="1"/>
        <c:lblAlgn val="ctr"/>
        <c:lblOffset val="100"/>
        <c:noMultiLvlLbl val="0"/>
      </c:catAx>
      <c:valAx>
        <c:axId val="46514667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spPr>
          <a:ln w="3240">
            <a:solidFill>
              <a:srgbClr val="80808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es-ES"/>
          </a:p>
        </c:txPr>
        <c:crossAx val="16227652"/>
        <c:crosses val="autoZero"/>
        <c:crossBetween val="between"/>
      </c:valAx>
      <c:spPr>
        <a:noFill/>
        <a:ln w="25560">
          <a:noFill/>
        </a:ln>
      </c:spPr>
    </c:plotArea>
    <c:legend>
      <c:legendPos val="t"/>
      <c:layout>
        <c:manualLayout>
          <c:xMode val="edge"/>
          <c:yMode val="edge"/>
          <c:x val="8.8112280791696196E-2"/>
          <c:y val="0.175697865353038"/>
          <c:w val="0.806449048269133"/>
          <c:h val="8.5901503691348899E-2"/>
        </c:manualLayout>
      </c:layout>
      <c:overlay val="0"/>
      <c:spPr>
        <a:noFill/>
        <a:ln w="25560">
          <a:noFill/>
        </a:ln>
      </c:spPr>
      <c:txPr>
        <a:bodyPr/>
        <a:lstStyle/>
        <a:p>
          <a:pPr>
            <a:defRPr sz="64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es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80808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IA-3.4. Índex de preus industrials (IPRI) en les indústries extractives a les Illes Balears (base 2015) (2016-2020)  </a:t>
            </a:r>
          </a:p>
        </c:rich>
      </c:tx>
      <c:layout>
        <c:manualLayout>
          <c:xMode val="edge"/>
          <c:yMode val="edge"/>
          <c:x val="0.12640870044920799"/>
          <c:y val="2.6998780700226401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831034754511796E-2"/>
          <c:y val="0.26476223654415598"/>
          <c:w val="0.853889195366065"/>
          <c:h val="0.61261104337223504"/>
        </c:manualLayout>
      </c:layout>
      <c:lineChart>
        <c:grouping val="standard"/>
        <c:varyColors val="0"/>
        <c:ser>
          <c:idx val="0"/>
          <c:order val="0"/>
          <c:tx>
            <c:strRef>
              <c:f>'QA3-GA1-GA4'!$B$14</c:f>
              <c:strCache>
                <c:ptCount val="1"/>
                <c:pt idx="0">
                  <c:v>Espanya</c:v>
                </c:pt>
              </c:strCache>
            </c:strRef>
          </c:tx>
          <c:spPr>
            <a:ln w="25560">
              <a:solidFill>
                <a:srgbClr val="96969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'QA3-GA1-GA4'!$A$39:$A$43</c:f>
              <c:numCache>
                <c:formatCode>0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'QA3-GA1-GA4'!$B$39:$B$43</c:f>
              <c:numCache>
                <c:formatCode>0.0</c:formatCode>
                <c:ptCount val="5"/>
                <c:pt idx="0">
                  <c:v>98.379000000000005</c:v>
                </c:pt>
                <c:pt idx="1">
                  <c:v>98.855999999999995</c:v>
                </c:pt>
                <c:pt idx="2">
                  <c:v>99.918000000000006</c:v>
                </c:pt>
                <c:pt idx="3">
                  <c:v>100.642</c:v>
                </c:pt>
                <c:pt idx="4">
                  <c:v>101.98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72-42B4-ADBF-6E1292BC601C}"/>
            </c:ext>
          </c:extLst>
        </c:ser>
        <c:ser>
          <c:idx val="1"/>
          <c:order val="1"/>
          <c:tx>
            <c:strRef>
              <c:f>'QA3-GA1-GA4'!$C$14</c:f>
              <c:strCache>
                <c:ptCount val="1"/>
                <c:pt idx="0">
                  <c:v>Illes Balears </c:v>
                </c:pt>
              </c:strCache>
            </c:strRef>
          </c:tx>
          <c:spPr>
            <a:ln w="25560">
              <a:solidFill>
                <a:srgbClr val="FF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'QA3-GA1-GA4'!$A$39:$A$43</c:f>
              <c:numCache>
                <c:formatCode>0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'QA3-GA1-GA4'!$C$39:$C$43</c:f>
              <c:numCache>
                <c:formatCode>0.0</c:formatCode>
                <c:ptCount val="5"/>
                <c:pt idx="0">
                  <c:v>100.589</c:v>
                </c:pt>
                <c:pt idx="1">
                  <c:v>102.361</c:v>
                </c:pt>
                <c:pt idx="2">
                  <c:v>103.443</c:v>
                </c:pt>
                <c:pt idx="3">
                  <c:v>106.517</c:v>
                </c:pt>
                <c:pt idx="4">
                  <c:v>113.252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72-42B4-ADBF-6E1292BC6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22656608"/>
        <c:axId val="3362847"/>
      </c:lineChart>
      <c:catAx>
        <c:axId val="22656608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es-ES"/>
          </a:p>
        </c:txPr>
        <c:crossAx val="3362847"/>
        <c:crosses val="autoZero"/>
        <c:auto val="1"/>
        <c:lblAlgn val="ctr"/>
        <c:lblOffset val="100"/>
        <c:noMultiLvlLbl val="0"/>
      </c:catAx>
      <c:valAx>
        <c:axId val="3362847"/>
        <c:scaling>
          <c:orientation val="minMax"/>
          <c:max val="115"/>
          <c:min val="97"/>
        </c:scaling>
        <c:delete val="0"/>
        <c:axPos val="l"/>
        <c:majorGridlines>
          <c:spPr>
            <a:ln w="3240">
              <a:solidFill>
                <a:srgbClr val="969696"/>
              </a:solidFill>
              <a:prstDash val="sysDash"/>
              <a:round/>
            </a:ln>
          </c:spPr>
        </c:majorGridlines>
        <c:numFmt formatCode="0" sourceLinked="0"/>
        <c:majorTickMark val="out"/>
        <c:minorTickMark val="none"/>
        <c:tickLblPos val="nextTo"/>
        <c:spPr>
          <a:ln w="3240">
            <a:solidFill>
              <a:srgbClr val="C0C0C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es-ES"/>
          </a:p>
        </c:txPr>
        <c:crossAx val="22656608"/>
        <c:crosses val="autoZero"/>
        <c:crossBetween val="between"/>
        <c:majorUnit val="2"/>
      </c:valAx>
      <c:spPr>
        <a:solidFill>
          <a:srgbClr val="FFFFFF"/>
        </a:solidFill>
        <a:ln w="12600">
          <a:solidFill>
            <a:srgbClr val="C0C0C0"/>
          </a:solidFill>
          <a:round/>
        </a:ln>
      </c:spPr>
    </c:plotArea>
    <c:legend>
      <c:legendPos val="r"/>
      <c:layout>
        <c:manualLayout>
          <c:xMode val="edge"/>
          <c:yMode val="edge"/>
          <c:x val="0.212389380530974"/>
          <c:y val="0.171266494913942"/>
          <c:w val="0.55530973451327503"/>
          <c:h val="5.2700993021033801E-2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64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es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sz="1400" b="0" strike="noStrike" spc="-1">
                <a:solidFill>
                  <a:srgbClr val="595959"/>
                </a:solidFill>
                <a:latin typeface="Calibri"/>
              </a:rPr>
              <a:t>Títol del diagrama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440" cap="rnd">
              <a:solidFill>
                <a:srgbClr val="4F81B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'ocupados industria no incluir'!$A$10:$A$18</c:f>
              <c:strCache>
                <c:ptCount val="9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</c:strCache>
            </c:strRef>
          </c:cat>
          <c:val>
            <c:numRef>
              <c:f>'ocupados industria no incluir'!$E$10:$E$18</c:f>
              <c:numCache>
                <c:formatCode>0.0_ ;[Red]\-0.0\ </c:formatCode>
                <c:ptCount val="9"/>
                <c:pt idx="0">
                  <c:v>-2.348811117947236</c:v>
                </c:pt>
                <c:pt idx="1">
                  <c:v>2.0234095188863765</c:v>
                </c:pt>
                <c:pt idx="2">
                  <c:v>2.3003701745108351</c:v>
                </c:pt>
                <c:pt idx="3">
                  <c:v>4.9639203869637827</c:v>
                </c:pt>
                <c:pt idx="4">
                  <c:v>1.607380252185453</c:v>
                </c:pt>
                <c:pt idx="5">
                  <c:v>4.3027017941930312</c:v>
                </c:pt>
                <c:pt idx="6">
                  <c:v>1.0358734875822506</c:v>
                </c:pt>
                <c:pt idx="7">
                  <c:v>-5.161653983975512</c:v>
                </c:pt>
                <c:pt idx="8">
                  <c:v>-4.6454486121242367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7C-4EE5-9F7F-82897D68F393}"/>
            </c:ext>
          </c:extLst>
        </c:ser>
        <c:ser>
          <c:idx val="1"/>
          <c:order val="1"/>
          <c:spPr>
            <a:ln w="28440" cap="rnd">
              <a:solidFill>
                <a:srgbClr val="C0504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'ocupados industria no incluir'!$A$10:$A$18</c:f>
              <c:strCache>
                <c:ptCount val="9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</c:strCache>
            </c:strRef>
          </c:cat>
          <c:val>
            <c:numRef>
              <c:f>'ocupados industria no incluir'!$F$10:$F$18</c:f>
              <c:numCache>
                <c:formatCode>0.0_ ;[Red]\-0.0\ </c:formatCode>
                <c:ptCount val="9"/>
                <c:pt idx="0">
                  <c:v>-2.7027027027026973</c:v>
                </c:pt>
                <c:pt idx="1">
                  <c:v>-7.9601990049751326</c:v>
                </c:pt>
                <c:pt idx="2">
                  <c:v>-2.1897810218978075</c:v>
                </c:pt>
                <c:pt idx="3">
                  <c:v>16.101694915254239</c:v>
                </c:pt>
                <c:pt idx="4">
                  <c:v>-6.3492063492063489</c:v>
                </c:pt>
                <c:pt idx="5">
                  <c:v>18.495297805642629</c:v>
                </c:pt>
                <c:pt idx="6">
                  <c:v>20.377358490566031</c:v>
                </c:pt>
                <c:pt idx="7">
                  <c:v>-21.364985163204754</c:v>
                </c:pt>
                <c:pt idx="8">
                  <c:v>-4.5325779036827001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7C-4EE5-9F7F-82897D68F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38521632"/>
        <c:axId val="59297023"/>
      </c:lineChart>
      <c:catAx>
        <c:axId val="38521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59297023"/>
        <c:crosses val="autoZero"/>
        <c:auto val="1"/>
        <c:lblAlgn val="ctr"/>
        <c:lblOffset val="100"/>
        <c:noMultiLvlLbl val="0"/>
      </c:catAx>
      <c:valAx>
        <c:axId val="59297023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.0_ ;[Red]\-0.0\ 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3852163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s-ES" sz="1400" b="0" strike="noStrike" spc="-1">
                <a:solidFill>
                  <a:srgbClr val="595959"/>
                </a:solidFill>
                <a:latin typeface="Calibri"/>
              </a:rPr>
              <a:t>G1.a Evolució Llocs de Feina a Indústria en relació al total Mercat Laboral Illes Balears (Primer semestre de cada any)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Pes Indústria</c:v>
          </c:tx>
          <c:spPr>
            <a:ln w="28440" cap="rnd">
              <a:solidFill>
                <a:srgbClr val="FFC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'No incluir'!$D$17:$D$23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'No incluir'!$G$17:$G$23</c:f>
              <c:numCache>
                <c:formatCode>0.00%</c:formatCode>
                <c:ptCount val="7"/>
                <c:pt idx="0">
                  <c:v>6.0089101379984786E-2</c:v>
                </c:pt>
                <c:pt idx="1">
                  <c:v>7.4666395029031288E-2</c:v>
                </c:pt>
                <c:pt idx="2">
                  <c:v>6.9543440570217677E-2</c:v>
                </c:pt>
                <c:pt idx="3">
                  <c:v>7.4042145593869749E-2</c:v>
                </c:pt>
                <c:pt idx="4">
                  <c:v>8.1381127105089837E-2</c:v>
                </c:pt>
                <c:pt idx="5">
                  <c:v>6.585677749360612E-2</c:v>
                </c:pt>
                <c:pt idx="6">
                  <c:v>6.6784869976359337E-2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FD-4B28-B37D-2C3E1149C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18021560"/>
        <c:axId val="18545384"/>
      </c:lineChart>
      <c:lineChart>
        <c:grouping val="standard"/>
        <c:varyColors val="0"/>
        <c:ser>
          <c:idx val="1"/>
          <c:order val="1"/>
          <c:tx>
            <c:v>Variació interanual Indústria</c:v>
          </c:tx>
          <c:spPr>
            <a:ln w="28440" cap="rnd">
              <a:solidFill>
                <a:srgbClr val="A6A6A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'No incluir'!$D$17:$D$23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'No incluir'!$I$17:$I$23</c:f>
              <c:numCache>
                <c:formatCode>0.00%</c:formatCode>
                <c:ptCount val="7"/>
                <c:pt idx="0">
                  <c:v>7.587548638132291E-2</c:v>
                </c:pt>
                <c:pt idx="1">
                  <c:v>0.32549728752260432</c:v>
                </c:pt>
                <c:pt idx="2">
                  <c:v>-1.5006821282401384E-2</c:v>
                </c:pt>
                <c:pt idx="3">
                  <c:v>7.0637119113573732E-2</c:v>
                </c:pt>
                <c:pt idx="4">
                  <c:v>0.11901681759379024</c:v>
                </c:pt>
                <c:pt idx="5">
                  <c:v>-0.16647398843930639</c:v>
                </c:pt>
                <c:pt idx="6">
                  <c:v>-5.9639389736477089E-2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FD-4B28-B37D-2C3E1149C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9232157"/>
        <c:axId val="71761802"/>
      </c:lineChart>
      <c:catAx>
        <c:axId val="18021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18545384"/>
        <c:crosses val="autoZero"/>
        <c:auto val="1"/>
        <c:lblAlgn val="ctr"/>
        <c:lblOffset val="100"/>
        <c:noMultiLvlLbl val="0"/>
      </c:catAx>
      <c:valAx>
        <c:axId val="18545384"/>
        <c:scaling>
          <c:orientation val="minMax"/>
          <c:min val="0.06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0%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18021560"/>
        <c:crosses val="autoZero"/>
        <c:crossBetween val="between"/>
      </c:valAx>
      <c:catAx>
        <c:axId val="923215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1761802"/>
        <c:crosses val="autoZero"/>
        <c:auto val="1"/>
        <c:lblAlgn val="ctr"/>
        <c:lblOffset val="100"/>
        <c:noMultiLvlLbl val="0"/>
      </c:catAx>
      <c:valAx>
        <c:axId val="71761802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s-ES"/>
          </a:p>
        </c:txPr>
        <c:crossAx val="9232157"/>
        <c:crosses val="max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es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14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1400" b="0" strike="noStrike" spc="-1">
                <a:solidFill>
                  <a:srgbClr val="000000"/>
                </a:solidFill>
                <a:latin typeface="Arial"/>
                <a:ea typeface="Arial"/>
              </a:rPr>
              <a:t>Gràfic I-3.2. Índex de producció industrial (IPI) a les Illes Balears i Espanya (base 2015) (2016-2020) </a:t>
            </a:r>
          </a:p>
        </c:rich>
      </c:tx>
      <c:layout>
        <c:manualLayout>
          <c:xMode val="edge"/>
          <c:yMode val="edge"/>
          <c:x val="0.161175288799598"/>
          <c:y val="4.9379036264282201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653942742340499E-2"/>
          <c:y val="0.338201689021361"/>
          <c:w val="0.87780010045203405"/>
          <c:h val="0.51306507699950299"/>
        </c:manualLayout>
      </c:layout>
      <c:lineChart>
        <c:grouping val="standard"/>
        <c:varyColors val="0"/>
        <c:ser>
          <c:idx val="0"/>
          <c:order val="0"/>
          <c:tx>
            <c:strRef>
              <c:f>'G2'!$B$2</c:f>
              <c:strCache>
                <c:ptCount val="1"/>
                <c:pt idx="0">
                  <c:v>Illes Balears</c:v>
                </c:pt>
              </c:strCache>
            </c:strRef>
          </c:tx>
          <c:spPr>
            <a:ln w="25560">
              <a:solidFill>
                <a:srgbClr val="FFC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'G2'!$A$3:$A$7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'G2'!$B$3:$B$7</c:f>
              <c:numCache>
                <c:formatCode>0.0</c:formatCode>
                <c:ptCount val="5"/>
                <c:pt idx="0">
                  <c:v>100.887</c:v>
                </c:pt>
                <c:pt idx="1">
                  <c:v>101.268</c:v>
                </c:pt>
                <c:pt idx="2">
                  <c:v>97.144999999999996</c:v>
                </c:pt>
                <c:pt idx="3">
                  <c:v>90.994</c:v>
                </c:pt>
                <c:pt idx="4">
                  <c:v>71.953000000000003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C-4484-B67D-041ACF56DE01}"/>
            </c:ext>
          </c:extLst>
        </c:ser>
        <c:ser>
          <c:idx val="1"/>
          <c:order val="1"/>
          <c:tx>
            <c:strRef>
              <c:f>'G2'!$C$2</c:f>
              <c:strCache>
                <c:ptCount val="1"/>
                <c:pt idx="0">
                  <c:v>Espanya</c:v>
                </c:pt>
              </c:strCache>
            </c:strRef>
          </c:tx>
          <c:spPr>
            <a:ln w="25560">
              <a:solidFill>
                <a:srgbClr val="A6A6A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'G2'!$A$3:$A$7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'G2'!$C$3:$C$7</c:f>
              <c:numCache>
                <c:formatCode>0.0</c:formatCode>
                <c:ptCount val="5"/>
                <c:pt idx="0">
                  <c:v>101.569</c:v>
                </c:pt>
                <c:pt idx="1">
                  <c:v>104.467</c:v>
                </c:pt>
                <c:pt idx="2">
                  <c:v>105.247</c:v>
                </c:pt>
                <c:pt idx="3">
                  <c:v>105.946</c:v>
                </c:pt>
                <c:pt idx="4">
                  <c:v>96.234999999999999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CC-4484-B67D-041ACF56D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4212745"/>
        <c:axId val="74922393"/>
      </c:lineChart>
      <c:catAx>
        <c:axId val="7421274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240">
            <a:solidFill>
              <a:srgbClr val="C0C0C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es-ES"/>
          </a:p>
        </c:txPr>
        <c:crossAx val="74922393"/>
        <c:crosses val="autoZero"/>
        <c:auto val="1"/>
        <c:lblAlgn val="ctr"/>
        <c:lblOffset val="100"/>
        <c:noMultiLvlLbl val="0"/>
      </c:catAx>
      <c:valAx>
        <c:axId val="74922393"/>
        <c:scaling>
          <c:orientation val="minMax"/>
          <c:max val="110"/>
          <c:min val="70"/>
        </c:scaling>
        <c:delete val="0"/>
        <c:axPos val="l"/>
        <c:majorGridlines>
          <c:spPr>
            <a:ln w="3240">
              <a:solidFill>
                <a:srgbClr val="969696"/>
              </a:solidFill>
              <a:prstDash val="sysDash"/>
              <a:round/>
            </a:ln>
          </c:spPr>
        </c:majorGridlines>
        <c:numFmt formatCode="0" sourceLinked="0"/>
        <c:majorTickMark val="out"/>
        <c:minorTickMark val="none"/>
        <c:tickLblPos val="nextTo"/>
        <c:spPr>
          <a:ln w="3240">
            <a:solidFill>
              <a:srgbClr val="C0C0C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es-ES"/>
          </a:p>
        </c:txPr>
        <c:crossAx val="74212745"/>
        <c:crosses val="autoZero"/>
        <c:crossBetween val="between"/>
        <c:majorUnit val="5"/>
      </c:valAx>
      <c:spPr>
        <a:solidFill>
          <a:srgbClr val="FFFFFF"/>
        </a:solidFill>
        <a:ln w="12600">
          <a:solidFill>
            <a:srgbClr val="C0C0C0"/>
          </a:solidFill>
          <a:round/>
        </a:ln>
      </c:spPr>
    </c:plotArea>
    <c:legend>
      <c:legendPos val="r"/>
      <c:layout>
        <c:manualLayout>
          <c:xMode val="edge"/>
          <c:yMode val="edge"/>
          <c:x val="0.233955005624297"/>
          <c:y val="0.186275024445474"/>
          <c:w val="0.51966979127609103"/>
          <c:h val="9.8039730327826702E-2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14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es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1400" b="1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1400" b="1" strike="noStrike" spc="-1">
                <a:solidFill>
                  <a:srgbClr val="000000"/>
                </a:solidFill>
                <a:latin typeface="Arial"/>
                <a:ea typeface="Arial"/>
              </a:rPr>
              <a:t>Gràfic I-3.3. Evolució de l'índex de preus industrials (IPRI) a Espanya i a les Illes Balears
 (base 2015) (2014-2018) </a:t>
            </a:r>
          </a:p>
        </c:rich>
      </c:tx>
      <c:layout>
        <c:manualLayout>
          <c:xMode val="edge"/>
          <c:yMode val="edge"/>
          <c:x val="0.14560015918022201"/>
          <c:y val="2.00803212851406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856339849773695E-2"/>
          <c:y val="0.32013769363167"/>
          <c:w val="0.85395214644580397"/>
          <c:h val="0.55727672595142497"/>
        </c:manualLayout>
      </c:layout>
      <c:lineChart>
        <c:grouping val="standard"/>
        <c:varyColors val="0"/>
        <c:ser>
          <c:idx val="0"/>
          <c:order val="0"/>
          <c:tx>
            <c:strRef>
              <c:f>'G3'!$B$2</c:f>
              <c:strCache>
                <c:ptCount val="1"/>
                <c:pt idx="0">
                  <c:v>Espanya</c:v>
                </c:pt>
              </c:strCache>
            </c:strRef>
          </c:tx>
          <c:spPr>
            <a:ln w="25560">
              <a:solidFill>
                <a:srgbClr val="96969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'G3'!$A$3:$A$7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'G3'!$B$3:$B$7</c:f>
              <c:numCache>
                <c:formatCode>#,##0.000</c:formatCode>
                <c:ptCount val="5"/>
                <c:pt idx="0">
                  <c:v>96.869</c:v>
                </c:pt>
                <c:pt idx="1">
                  <c:v>101.09</c:v>
                </c:pt>
                <c:pt idx="2">
                  <c:v>104.1</c:v>
                </c:pt>
                <c:pt idx="3">
                  <c:v>103.645</c:v>
                </c:pt>
                <c:pt idx="4">
                  <c:v>99.201999999999998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BF-4F14-AA9A-6CB3CA6994A0}"/>
            </c:ext>
          </c:extLst>
        </c:ser>
        <c:ser>
          <c:idx val="1"/>
          <c:order val="1"/>
          <c:tx>
            <c:strRef>
              <c:f>'G3'!$C$2</c:f>
              <c:strCache>
                <c:ptCount val="1"/>
                <c:pt idx="0">
                  <c:v>Illes Balears</c:v>
                </c:pt>
              </c:strCache>
            </c:strRef>
          </c:tx>
          <c:spPr>
            <a:ln w="25560">
              <a:solidFill>
                <a:srgbClr val="FF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'G3'!$A$3:$A$7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'G3'!$C$3:$C$7</c:f>
              <c:numCache>
                <c:formatCode>#,##0.000</c:formatCode>
                <c:ptCount val="5"/>
                <c:pt idx="0">
                  <c:v>92.828999999999994</c:v>
                </c:pt>
                <c:pt idx="1">
                  <c:v>100.917</c:v>
                </c:pt>
                <c:pt idx="2">
                  <c:v>105.624</c:v>
                </c:pt>
                <c:pt idx="3">
                  <c:v>102.904</c:v>
                </c:pt>
                <c:pt idx="4">
                  <c:v>96.412999999999997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BF-4F14-AA9A-6CB3CA699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1209830"/>
        <c:axId val="2658142"/>
      </c:lineChart>
      <c:catAx>
        <c:axId val="81209830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es-ES"/>
          </a:p>
        </c:txPr>
        <c:crossAx val="2658142"/>
        <c:crosses val="autoZero"/>
        <c:auto val="1"/>
        <c:lblAlgn val="ctr"/>
        <c:lblOffset val="100"/>
        <c:noMultiLvlLbl val="0"/>
      </c:catAx>
      <c:valAx>
        <c:axId val="2658142"/>
        <c:scaling>
          <c:orientation val="minMax"/>
          <c:max val="110"/>
          <c:min val="90"/>
        </c:scaling>
        <c:delete val="0"/>
        <c:axPos val="l"/>
        <c:majorGridlines>
          <c:spPr>
            <a:ln w="3240">
              <a:solidFill>
                <a:srgbClr val="969696"/>
              </a:solidFill>
              <a:prstDash val="sysDash"/>
              <a:round/>
            </a:ln>
          </c:spPr>
        </c:majorGridlines>
        <c:numFmt formatCode="0" sourceLinked="0"/>
        <c:majorTickMark val="out"/>
        <c:minorTickMark val="none"/>
        <c:tickLblPos val="nextTo"/>
        <c:spPr>
          <a:ln w="3240">
            <a:solidFill>
              <a:srgbClr val="C0C0C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es-ES"/>
          </a:p>
        </c:txPr>
        <c:crossAx val="81209830"/>
        <c:crosses val="autoZero"/>
        <c:crossBetween val="between"/>
        <c:majorUnit val="5"/>
      </c:valAx>
      <c:spPr>
        <a:solidFill>
          <a:srgbClr val="FFFFFF"/>
        </a:solidFill>
        <a:ln w="12600">
          <a:solidFill>
            <a:srgbClr val="C0C0C0"/>
          </a:solidFill>
          <a:round/>
        </a:ln>
      </c:spPr>
    </c:plotArea>
    <c:legend>
      <c:legendPos val="r"/>
      <c:layout>
        <c:manualLayout>
          <c:xMode val="edge"/>
          <c:yMode val="edge"/>
          <c:x val="0.209439528023599"/>
          <c:y val="0.208132844780541"/>
          <c:w val="0.55530973451327503"/>
          <c:h val="5.2700813388425499E-2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140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es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I-3.4a. Consum dels principals productes petrolífers (tones) a les Illes Balears (2005-2020)
(mitjana centrada d'ordre 12)</a:t>
            </a:r>
          </a:p>
        </c:rich>
      </c:tx>
      <c:layout>
        <c:manualLayout>
          <c:xMode val="edge"/>
          <c:yMode val="edge"/>
          <c:x val="0.136572554169403"/>
          <c:y val="4.2785931874826898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48839013908"/>
          <c:y val="0.23802270839102699"/>
          <c:w val="0.86903838118545895"/>
          <c:h val="0.59692605926336195"/>
        </c:manualLayout>
      </c:layout>
      <c:lineChart>
        <c:grouping val="standard"/>
        <c:varyColors val="0"/>
        <c:ser>
          <c:idx val="0"/>
          <c:order val="0"/>
          <c:tx>
            <c:strRef>
              <c:f>'G4'!$B$2</c:f>
              <c:strCache>
                <c:ptCount val="1"/>
                <c:pt idx="0">
                  <c:v>Gasolina </c:v>
                </c:pt>
              </c:strCache>
            </c:strRef>
          </c:tx>
          <c:spPr>
            <a:ln w="25560">
              <a:solidFill>
                <a:srgbClr val="96969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'G4'!$A$129:$A$287</c:f>
              <c:numCache>
                <c:formatCode>mmm\ yy</c:formatCode>
                <c:ptCount val="159"/>
                <c:pt idx="0">
                  <c:v>39264</c:v>
                </c:pt>
                <c:pt idx="1">
                  <c:v>39295</c:v>
                </c:pt>
                <c:pt idx="2">
                  <c:v>39326</c:v>
                </c:pt>
                <c:pt idx="3">
                  <c:v>39356</c:v>
                </c:pt>
                <c:pt idx="4">
                  <c:v>39387</c:v>
                </c:pt>
                <c:pt idx="5">
                  <c:v>39417</c:v>
                </c:pt>
                <c:pt idx="6">
                  <c:v>39448</c:v>
                </c:pt>
                <c:pt idx="7">
                  <c:v>39479</c:v>
                </c:pt>
                <c:pt idx="8">
                  <c:v>39508</c:v>
                </c:pt>
                <c:pt idx="9">
                  <c:v>39539</c:v>
                </c:pt>
                <c:pt idx="10">
                  <c:v>39569</c:v>
                </c:pt>
                <c:pt idx="11">
                  <c:v>39600</c:v>
                </c:pt>
                <c:pt idx="12">
                  <c:v>39630</c:v>
                </c:pt>
                <c:pt idx="13">
                  <c:v>39661</c:v>
                </c:pt>
                <c:pt idx="14">
                  <c:v>39692</c:v>
                </c:pt>
                <c:pt idx="15">
                  <c:v>39722</c:v>
                </c:pt>
                <c:pt idx="16">
                  <c:v>39753</c:v>
                </c:pt>
                <c:pt idx="17">
                  <c:v>39783</c:v>
                </c:pt>
                <c:pt idx="18">
                  <c:v>39814</c:v>
                </c:pt>
                <c:pt idx="19">
                  <c:v>39845</c:v>
                </c:pt>
                <c:pt idx="20">
                  <c:v>39873</c:v>
                </c:pt>
                <c:pt idx="21">
                  <c:v>39904</c:v>
                </c:pt>
                <c:pt idx="22">
                  <c:v>39934</c:v>
                </c:pt>
                <c:pt idx="23">
                  <c:v>39965</c:v>
                </c:pt>
                <c:pt idx="24">
                  <c:v>39995</c:v>
                </c:pt>
                <c:pt idx="25">
                  <c:v>40026</c:v>
                </c:pt>
                <c:pt idx="26">
                  <c:v>40057</c:v>
                </c:pt>
                <c:pt idx="27">
                  <c:v>40087</c:v>
                </c:pt>
                <c:pt idx="28">
                  <c:v>40118</c:v>
                </c:pt>
                <c:pt idx="29">
                  <c:v>40148</c:v>
                </c:pt>
                <c:pt idx="30">
                  <c:v>40179</c:v>
                </c:pt>
                <c:pt idx="31">
                  <c:v>40210</c:v>
                </c:pt>
                <c:pt idx="32">
                  <c:v>40238</c:v>
                </c:pt>
                <c:pt idx="33">
                  <c:v>40269</c:v>
                </c:pt>
                <c:pt idx="34">
                  <c:v>40299</c:v>
                </c:pt>
                <c:pt idx="35">
                  <c:v>40330</c:v>
                </c:pt>
                <c:pt idx="36">
                  <c:v>40360</c:v>
                </c:pt>
                <c:pt idx="37">
                  <c:v>40391</c:v>
                </c:pt>
                <c:pt idx="38">
                  <c:v>40422</c:v>
                </c:pt>
                <c:pt idx="39">
                  <c:v>40452</c:v>
                </c:pt>
                <c:pt idx="40">
                  <c:v>40483</c:v>
                </c:pt>
                <c:pt idx="41">
                  <c:v>40513</c:v>
                </c:pt>
                <c:pt idx="42">
                  <c:v>40544</c:v>
                </c:pt>
                <c:pt idx="43">
                  <c:v>40575</c:v>
                </c:pt>
                <c:pt idx="44">
                  <c:v>40603</c:v>
                </c:pt>
                <c:pt idx="45">
                  <c:v>40634</c:v>
                </c:pt>
                <c:pt idx="46">
                  <c:v>40664</c:v>
                </c:pt>
                <c:pt idx="47">
                  <c:v>40695</c:v>
                </c:pt>
                <c:pt idx="48">
                  <c:v>40725</c:v>
                </c:pt>
                <c:pt idx="49">
                  <c:v>40756</c:v>
                </c:pt>
                <c:pt idx="50">
                  <c:v>40787</c:v>
                </c:pt>
                <c:pt idx="51">
                  <c:v>40817</c:v>
                </c:pt>
                <c:pt idx="52">
                  <c:v>40848</c:v>
                </c:pt>
                <c:pt idx="53">
                  <c:v>40878</c:v>
                </c:pt>
                <c:pt idx="54">
                  <c:v>40909</c:v>
                </c:pt>
                <c:pt idx="55">
                  <c:v>40940</c:v>
                </c:pt>
                <c:pt idx="56">
                  <c:v>40969</c:v>
                </c:pt>
                <c:pt idx="57">
                  <c:v>41000</c:v>
                </c:pt>
                <c:pt idx="58">
                  <c:v>41030</c:v>
                </c:pt>
                <c:pt idx="59">
                  <c:v>41061</c:v>
                </c:pt>
                <c:pt idx="60">
                  <c:v>41091</c:v>
                </c:pt>
                <c:pt idx="61">
                  <c:v>41122</c:v>
                </c:pt>
                <c:pt idx="62">
                  <c:v>41153</c:v>
                </c:pt>
                <c:pt idx="63">
                  <c:v>41183</c:v>
                </c:pt>
                <c:pt idx="64">
                  <c:v>41214</c:v>
                </c:pt>
                <c:pt idx="65">
                  <c:v>41244</c:v>
                </c:pt>
                <c:pt idx="66">
                  <c:v>41275</c:v>
                </c:pt>
                <c:pt idx="67">
                  <c:v>41306</c:v>
                </c:pt>
                <c:pt idx="68">
                  <c:v>41334</c:v>
                </c:pt>
                <c:pt idx="69">
                  <c:v>41365</c:v>
                </c:pt>
                <c:pt idx="70">
                  <c:v>41395</c:v>
                </c:pt>
                <c:pt idx="71">
                  <c:v>41426</c:v>
                </c:pt>
                <c:pt idx="72">
                  <c:v>41456</c:v>
                </c:pt>
                <c:pt idx="73">
                  <c:v>41487</c:v>
                </c:pt>
                <c:pt idx="74">
                  <c:v>41518</c:v>
                </c:pt>
                <c:pt idx="75">
                  <c:v>41548</c:v>
                </c:pt>
                <c:pt idx="76">
                  <c:v>41579</c:v>
                </c:pt>
                <c:pt idx="77">
                  <c:v>41609</c:v>
                </c:pt>
                <c:pt idx="78">
                  <c:v>41640</c:v>
                </c:pt>
                <c:pt idx="79">
                  <c:v>41671</c:v>
                </c:pt>
                <c:pt idx="80">
                  <c:v>41699</c:v>
                </c:pt>
                <c:pt idx="81">
                  <c:v>41730</c:v>
                </c:pt>
                <c:pt idx="82">
                  <c:v>41760</c:v>
                </c:pt>
                <c:pt idx="83">
                  <c:v>41791</c:v>
                </c:pt>
                <c:pt idx="84">
                  <c:v>41821</c:v>
                </c:pt>
                <c:pt idx="85">
                  <c:v>41852</c:v>
                </c:pt>
                <c:pt idx="86">
                  <c:v>41883</c:v>
                </c:pt>
                <c:pt idx="87">
                  <c:v>41913</c:v>
                </c:pt>
                <c:pt idx="88">
                  <c:v>41944</c:v>
                </c:pt>
                <c:pt idx="89">
                  <c:v>41974</c:v>
                </c:pt>
                <c:pt idx="90">
                  <c:v>42005</c:v>
                </c:pt>
                <c:pt idx="91">
                  <c:v>42036</c:v>
                </c:pt>
                <c:pt idx="92">
                  <c:v>42064</c:v>
                </c:pt>
                <c:pt idx="93">
                  <c:v>42095</c:v>
                </c:pt>
                <c:pt idx="94">
                  <c:v>42125</c:v>
                </c:pt>
                <c:pt idx="95">
                  <c:v>42156</c:v>
                </c:pt>
                <c:pt idx="96">
                  <c:v>42186</c:v>
                </c:pt>
                <c:pt idx="97">
                  <c:v>42217</c:v>
                </c:pt>
                <c:pt idx="98">
                  <c:v>42248</c:v>
                </c:pt>
                <c:pt idx="99">
                  <c:v>42278</c:v>
                </c:pt>
                <c:pt idx="100">
                  <c:v>42309</c:v>
                </c:pt>
                <c:pt idx="101">
                  <c:v>42339</c:v>
                </c:pt>
                <c:pt idx="102">
                  <c:v>42370</c:v>
                </c:pt>
                <c:pt idx="103">
                  <c:v>42401</c:v>
                </c:pt>
                <c:pt idx="104">
                  <c:v>42430</c:v>
                </c:pt>
                <c:pt idx="105">
                  <c:v>42461</c:v>
                </c:pt>
                <c:pt idx="106">
                  <c:v>42491</c:v>
                </c:pt>
                <c:pt idx="107">
                  <c:v>42522</c:v>
                </c:pt>
                <c:pt idx="108">
                  <c:v>42552</c:v>
                </c:pt>
                <c:pt idx="109">
                  <c:v>42583</c:v>
                </c:pt>
                <c:pt idx="110">
                  <c:v>42614</c:v>
                </c:pt>
                <c:pt idx="111">
                  <c:v>42644</c:v>
                </c:pt>
                <c:pt idx="112">
                  <c:v>42675</c:v>
                </c:pt>
                <c:pt idx="113">
                  <c:v>42705</c:v>
                </c:pt>
                <c:pt idx="114">
                  <c:v>42736</c:v>
                </c:pt>
                <c:pt idx="115">
                  <c:v>42767</c:v>
                </c:pt>
                <c:pt idx="116">
                  <c:v>42795</c:v>
                </c:pt>
                <c:pt idx="117">
                  <c:v>42826</c:v>
                </c:pt>
                <c:pt idx="118">
                  <c:v>42856</c:v>
                </c:pt>
                <c:pt idx="119">
                  <c:v>42887</c:v>
                </c:pt>
                <c:pt idx="120">
                  <c:v>42917</c:v>
                </c:pt>
                <c:pt idx="121">
                  <c:v>42948</c:v>
                </c:pt>
                <c:pt idx="122">
                  <c:v>42979</c:v>
                </c:pt>
                <c:pt idx="123">
                  <c:v>43009</c:v>
                </c:pt>
                <c:pt idx="124">
                  <c:v>43040</c:v>
                </c:pt>
                <c:pt idx="125">
                  <c:v>43070</c:v>
                </c:pt>
                <c:pt idx="126">
                  <c:v>43101</c:v>
                </c:pt>
                <c:pt idx="127">
                  <c:v>43132</c:v>
                </c:pt>
                <c:pt idx="128">
                  <c:v>43160</c:v>
                </c:pt>
                <c:pt idx="129">
                  <c:v>43191</c:v>
                </c:pt>
                <c:pt idx="130">
                  <c:v>43221</c:v>
                </c:pt>
                <c:pt idx="131">
                  <c:v>43252</c:v>
                </c:pt>
                <c:pt idx="132">
                  <c:v>43282</c:v>
                </c:pt>
                <c:pt idx="133">
                  <c:v>43313</c:v>
                </c:pt>
                <c:pt idx="134">
                  <c:v>43344</c:v>
                </c:pt>
                <c:pt idx="135">
                  <c:v>43374</c:v>
                </c:pt>
                <c:pt idx="136">
                  <c:v>43405</c:v>
                </c:pt>
                <c:pt idx="137">
                  <c:v>43435</c:v>
                </c:pt>
                <c:pt idx="138">
                  <c:v>43466</c:v>
                </c:pt>
                <c:pt idx="139">
                  <c:v>43497</c:v>
                </c:pt>
                <c:pt idx="140">
                  <c:v>43525</c:v>
                </c:pt>
                <c:pt idx="141">
                  <c:v>43556</c:v>
                </c:pt>
                <c:pt idx="142">
                  <c:v>43586</c:v>
                </c:pt>
                <c:pt idx="143">
                  <c:v>43617</c:v>
                </c:pt>
                <c:pt idx="144">
                  <c:v>43647</c:v>
                </c:pt>
                <c:pt idx="145">
                  <c:v>43678</c:v>
                </c:pt>
                <c:pt idx="146">
                  <c:v>43709</c:v>
                </c:pt>
                <c:pt idx="147">
                  <c:v>43739</c:v>
                </c:pt>
                <c:pt idx="148">
                  <c:v>43770</c:v>
                </c:pt>
                <c:pt idx="149">
                  <c:v>43800</c:v>
                </c:pt>
                <c:pt idx="150">
                  <c:v>43831</c:v>
                </c:pt>
                <c:pt idx="151">
                  <c:v>43862</c:v>
                </c:pt>
                <c:pt idx="152">
                  <c:v>43891</c:v>
                </c:pt>
                <c:pt idx="153">
                  <c:v>43922</c:v>
                </c:pt>
                <c:pt idx="154">
                  <c:v>43952</c:v>
                </c:pt>
                <c:pt idx="155">
                  <c:v>43983</c:v>
                </c:pt>
                <c:pt idx="156">
                  <c:v>44013</c:v>
                </c:pt>
                <c:pt idx="157">
                  <c:v>44044</c:v>
                </c:pt>
                <c:pt idx="158">
                  <c:v>44075</c:v>
                </c:pt>
              </c:numCache>
            </c:numRef>
          </c:cat>
          <c:val>
            <c:numRef>
              <c:f>'G4'!$J$129:$J$287</c:f>
              <c:numCache>
                <c:formatCode>#,##0.00</c:formatCode>
                <c:ptCount val="159"/>
                <c:pt idx="0">
                  <c:v>21375.779166666667</c:v>
                </c:pt>
                <c:pt idx="1">
                  <c:v>21331.9375</c:v>
                </c:pt>
                <c:pt idx="2">
                  <c:v>21261.808333333334</c:v>
                </c:pt>
                <c:pt idx="3">
                  <c:v>21157.227083333331</c:v>
                </c:pt>
                <c:pt idx="4">
                  <c:v>21044.099166666663</c:v>
                </c:pt>
                <c:pt idx="5">
                  <c:v>20843.890416666665</c:v>
                </c:pt>
                <c:pt idx="6">
                  <c:v>20682.722916666666</c:v>
                </c:pt>
                <c:pt idx="7">
                  <c:v>20531.756666666664</c:v>
                </c:pt>
                <c:pt idx="8">
                  <c:v>20370.965833333328</c:v>
                </c:pt>
                <c:pt idx="9">
                  <c:v>20235.567916666663</c:v>
                </c:pt>
                <c:pt idx="10">
                  <c:v>20099.894999999997</c:v>
                </c:pt>
                <c:pt idx="11">
                  <c:v>20030.682083333333</c:v>
                </c:pt>
                <c:pt idx="12">
                  <c:v>19964.844166666666</c:v>
                </c:pt>
                <c:pt idx="13">
                  <c:v>19855.289583333331</c:v>
                </c:pt>
                <c:pt idx="14">
                  <c:v>19767.666249999998</c:v>
                </c:pt>
                <c:pt idx="15">
                  <c:v>19708.203750000001</c:v>
                </c:pt>
                <c:pt idx="16">
                  <c:v>19640.516250000001</c:v>
                </c:pt>
                <c:pt idx="17">
                  <c:v>19605.994166666667</c:v>
                </c:pt>
                <c:pt idx="18">
                  <c:v>19578.841666666667</c:v>
                </c:pt>
                <c:pt idx="19">
                  <c:v>19522.698750000003</c:v>
                </c:pt>
                <c:pt idx="20">
                  <c:v>19429.60291666667</c:v>
                </c:pt>
                <c:pt idx="21">
                  <c:v>19335.060833333329</c:v>
                </c:pt>
                <c:pt idx="22">
                  <c:v>19277.598749999997</c:v>
                </c:pt>
                <c:pt idx="23">
                  <c:v>19205.304166666661</c:v>
                </c:pt>
                <c:pt idx="24">
                  <c:v>19103.252083333329</c:v>
                </c:pt>
                <c:pt idx="25">
                  <c:v>19023.04583333333</c:v>
                </c:pt>
                <c:pt idx="26">
                  <c:v>18983.131249999999</c:v>
                </c:pt>
                <c:pt idx="27">
                  <c:v>18917.980416666665</c:v>
                </c:pt>
                <c:pt idx="28">
                  <c:v>18829.256666666668</c:v>
                </c:pt>
                <c:pt idx="29">
                  <c:v>18755.092916666668</c:v>
                </c:pt>
                <c:pt idx="30">
                  <c:v>18699.823333333334</c:v>
                </c:pt>
                <c:pt idx="31">
                  <c:v>18668.887916666667</c:v>
                </c:pt>
                <c:pt idx="32">
                  <c:v>18675.771666666667</c:v>
                </c:pt>
                <c:pt idx="33">
                  <c:v>18659.405416666668</c:v>
                </c:pt>
                <c:pt idx="34">
                  <c:v>18597.904166666671</c:v>
                </c:pt>
                <c:pt idx="35">
                  <c:v>18547.109166666669</c:v>
                </c:pt>
                <c:pt idx="36">
                  <c:v>18507.147083333333</c:v>
                </c:pt>
                <c:pt idx="37">
                  <c:v>18452.065000000002</c:v>
                </c:pt>
                <c:pt idx="38">
                  <c:v>18346.915833333333</c:v>
                </c:pt>
                <c:pt idx="39">
                  <c:v>18273.891250000001</c:v>
                </c:pt>
                <c:pt idx="40">
                  <c:v>18229.626666666667</c:v>
                </c:pt>
                <c:pt idx="41">
                  <c:v>18178.344583333332</c:v>
                </c:pt>
                <c:pt idx="42">
                  <c:v>18103.965416666666</c:v>
                </c:pt>
                <c:pt idx="43">
                  <c:v>18063.111666666668</c:v>
                </c:pt>
                <c:pt idx="44">
                  <c:v>18061.162083333336</c:v>
                </c:pt>
                <c:pt idx="45">
                  <c:v>18011.488750000004</c:v>
                </c:pt>
                <c:pt idx="46">
                  <c:v>17940.705000000002</c:v>
                </c:pt>
                <c:pt idx="47">
                  <c:v>17849.222916666666</c:v>
                </c:pt>
                <c:pt idx="48">
                  <c:v>17775.82</c:v>
                </c:pt>
                <c:pt idx="49">
                  <c:v>17728.047499999997</c:v>
                </c:pt>
                <c:pt idx="50">
                  <c:v>17698.017499999998</c:v>
                </c:pt>
                <c:pt idx="51">
                  <c:v>17656.169999999998</c:v>
                </c:pt>
                <c:pt idx="52">
                  <c:v>17606.258333333335</c:v>
                </c:pt>
                <c:pt idx="53">
                  <c:v>17602.740000000002</c:v>
                </c:pt>
                <c:pt idx="54">
                  <c:v>17613.789583333335</c:v>
                </c:pt>
                <c:pt idx="55">
                  <c:v>17620.174583333333</c:v>
                </c:pt>
                <c:pt idx="56">
                  <c:v>17569.781666666669</c:v>
                </c:pt>
                <c:pt idx="57">
                  <c:v>17496.4925</c:v>
                </c:pt>
                <c:pt idx="58">
                  <c:v>17425.957083333331</c:v>
                </c:pt>
                <c:pt idx="59">
                  <c:v>17333.338749999999</c:v>
                </c:pt>
                <c:pt idx="60">
                  <c:v>17270.297916666663</c:v>
                </c:pt>
                <c:pt idx="61">
                  <c:v>17198.617499999997</c:v>
                </c:pt>
                <c:pt idx="62">
                  <c:v>17109.891250000001</c:v>
                </c:pt>
                <c:pt idx="63">
                  <c:v>17067.250416666666</c:v>
                </c:pt>
                <c:pt idx="64">
                  <c:v>17087.212499999998</c:v>
                </c:pt>
                <c:pt idx="65">
                  <c:v>17027.547500000001</c:v>
                </c:pt>
                <c:pt idx="66">
                  <c:v>16966.865416666667</c:v>
                </c:pt>
                <c:pt idx="67">
                  <c:v>16929.723750000001</c:v>
                </c:pt>
                <c:pt idx="68">
                  <c:v>16869.654999999999</c:v>
                </c:pt>
                <c:pt idx="69">
                  <c:v>16873.748333333333</c:v>
                </c:pt>
                <c:pt idx="70">
                  <c:v>16902.9725</c:v>
                </c:pt>
                <c:pt idx="71">
                  <c:v>16917.120416666668</c:v>
                </c:pt>
                <c:pt idx="72">
                  <c:v>16904.300833333335</c:v>
                </c:pt>
                <c:pt idx="73">
                  <c:v>16908.534166666665</c:v>
                </c:pt>
                <c:pt idx="74">
                  <c:v>16919.355416666665</c:v>
                </c:pt>
                <c:pt idx="75">
                  <c:v>16950.803749999999</c:v>
                </c:pt>
                <c:pt idx="76">
                  <c:v>16979.057916666665</c:v>
                </c:pt>
                <c:pt idx="77">
                  <c:v>17012.450416666667</c:v>
                </c:pt>
                <c:pt idx="78">
                  <c:v>17027.826666666668</c:v>
                </c:pt>
                <c:pt idx="79">
                  <c:v>17009.194166666668</c:v>
                </c:pt>
                <c:pt idx="80">
                  <c:v>17087.091666666667</c:v>
                </c:pt>
                <c:pt idx="81">
                  <c:v>17176.9175</c:v>
                </c:pt>
                <c:pt idx="82">
                  <c:v>17182.330833333333</c:v>
                </c:pt>
                <c:pt idx="83">
                  <c:v>17196.090833333335</c:v>
                </c:pt>
                <c:pt idx="84">
                  <c:v>17237.667916666665</c:v>
                </c:pt>
                <c:pt idx="85">
                  <c:v>17245.481250000001</c:v>
                </c:pt>
                <c:pt idx="86">
                  <c:v>17244.934166666666</c:v>
                </c:pt>
                <c:pt idx="87">
                  <c:v>17242.519583333335</c:v>
                </c:pt>
                <c:pt idx="88">
                  <c:v>17243.8675</c:v>
                </c:pt>
                <c:pt idx="89">
                  <c:v>17318.932500000003</c:v>
                </c:pt>
                <c:pt idx="90">
                  <c:v>17459.228333333333</c:v>
                </c:pt>
                <c:pt idx="91">
                  <c:v>17579.546249999999</c:v>
                </c:pt>
                <c:pt idx="92">
                  <c:v>17605.843333333334</c:v>
                </c:pt>
                <c:pt idx="93">
                  <c:v>17616.133750000001</c:v>
                </c:pt>
                <c:pt idx="94">
                  <c:v>17668.178749999999</c:v>
                </c:pt>
                <c:pt idx="95">
                  <c:v>17712.994583333333</c:v>
                </c:pt>
                <c:pt idx="96">
                  <c:v>17720.224166666667</c:v>
                </c:pt>
                <c:pt idx="97">
                  <c:v>17768.850416666664</c:v>
                </c:pt>
                <c:pt idx="98">
                  <c:v>17855.326666666664</c:v>
                </c:pt>
                <c:pt idx="99">
                  <c:v>17904.286666666667</c:v>
                </c:pt>
                <c:pt idx="100">
                  <c:v>17971.638333333332</c:v>
                </c:pt>
                <c:pt idx="101">
                  <c:v>18039.162916666668</c:v>
                </c:pt>
                <c:pt idx="102">
                  <c:v>18077.963749999999</c:v>
                </c:pt>
                <c:pt idx="103">
                  <c:v>18145.720833333333</c:v>
                </c:pt>
                <c:pt idx="104">
                  <c:v>18257.994999999995</c:v>
                </c:pt>
                <c:pt idx="105">
                  <c:v>18333.602083333331</c:v>
                </c:pt>
                <c:pt idx="106">
                  <c:v>18374.237499999999</c:v>
                </c:pt>
                <c:pt idx="107">
                  <c:v>18395.105</c:v>
                </c:pt>
                <c:pt idx="108">
                  <c:v>18403.989166666666</c:v>
                </c:pt>
                <c:pt idx="109">
                  <c:v>18415.32375</c:v>
                </c:pt>
                <c:pt idx="110">
                  <c:v>18432.528749999998</c:v>
                </c:pt>
                <c:pt idx="111">
                  <c:v>18485.081249999999</c:v>
                </c:pt>
                <c:pt idx="112">
                  <c:v>18534.775416666667</c:v>
                </c:pt>
                <c:pt idx="113">
                  <c:v>18608.645416666666</c:v>
                </c:pt>
                <c:pt idx="114">
                  <c:v>18699.016666666666</c:v>
                </c:pt>
                <c:pt idx="115">
                  <c:v>18780.737916666665</c:v>
                </c:pt>
                <c:pt idx="116">
                  <c:v>18847.272499999999</c:v>
                </c:pt>
                <c:pt idx="117">
                  <c:v>18915.853333333336</c:v>
                </c:pt>
                <c:pt idx="118">
                  <c:v>19000.416666666672</c:v>
                </c:pt>
                <c:pt idx="119">
                  <c:v>19052.069583333338</c:v>
                </c:pt>
                <c:pt idx="120">
                  <c:v>19089.951249999998</c:v>
                </c:pt>
                <c:pt idx="121">
                  <c:v>19121.718333333334</c:v>
                </c:pt>
                <c:pt idx="122">
                  <c:v>19149.709166666667</c:v>
                </c:pt>
                <c:pt idx="123">
                  <c:v>19162.189166666663</c:v>
                </c:pt>
                <c:pt idx="124">
                  <c:v>19171.82708333333</c:v>
                </c:pt>
                <c:pt idx="125">
                  <c:v>19141.430416666662</c:v>
                </c:pt>
                <c:pt idx="126">
                  <c:v>19130.586666666662</c:v>
                </c:pt>
                <c:pt idx="127">
                  <c:v>19234.135416666664</c:v>
                </c:pt>
                <c:pt idx="128">
                  <c:v>19326.642500000002</c:v>
                </c:pt>
                <c:pt idx="129">
                  <c:v>19385.328333333331</c:v>
                </c:pt>
                <c:pt idx="130">
                  <c:v>19409.766250000001</c:v>
                </c:pt>
                <c:pt idx="131">
                  <c:v>19420.064583333333</c:v>
                </c:pt>
                <c:pt idx="132">
                  <c:v>19479.196249999997</c:v>
                </c:pt>
                <c:pt idx="133">
                  <c:v>19549.35458333333</c:v>
                </c:pt>
                <c:pt idx="134">
                  <c:v>19588.489166666666</c:v>
                </c:pt>
                <c:pt idx="135">
                  <c:v>19654.974166666667</c:v>
                </c:pt>
                <c:pt idx="136">
                  <c:v>19753.247083333335</c:v>
                </c:pt>
                <c:pt idx="137">
                  <c:v>19868.88416666667</c:v>
                </c:pt>
                <c:pt idx="138">
                  <c:v>20006.417916666665</c:v>
                </c:pt>
                <c:pt idx="139">
                  <c:v>20063.536250000001</c:v>
                </c:pt>
                <c:pt idx="140">
                  <c:v>20094.845833333333</c:v>
                </c:pt>
                <c:pt idx="141">
                  <c:v>20178.359583333331</c:v>
                </c:pt>
                <c:pt idx="142">
                  <c:v>20245.899166666666</c:v>
                </c:pt>
                <c:pt idx="143">
                  <c:v>20285.502500000002</c:v>
                </c:pt>
                <c:pt idx="144">
                  <c:v>20305.309166666666</c:v>
                </c:pt>
                <c:pt idx="145">
                  <c:v>20350.583333333332</c:v>
                </c:pt>
                <c:pt idx="146">
                  <c:v>20147.204166666666</c:v>
                </c:pt>
                <c:pt idx="147">
                  <c:v>19243.694166666668</c:v>
                </c:pt>
                <c:pt idx="148">
                  <c:v>18063.883333333331</c:v>
                </c:pt>
                <c:pt idx="149">
                  <c:v>17171.971249999999</c:v>
                </c:pt>
                <c:pt idx="150">
                  <c:v>16597.783750000002</c:v>
                </c:pt>
                <c:pt idx="151">
                  <c:v>16224.57</c:v>
                </c:pt>
                <c:pt idx="152">
                  <c:v>15806.812916666666</c:v>
                </c:pt>
                <c:pt idx="153">
                  <c:v>15315.930416666666</c:v>
                </c:pt>
                <c:pt idx="154">
                  <c:v>15020.457916666668</c:v>
                </c:pt>
                <c:pt idx="155">
                  <c:v>14928.151666666668</c:v>
                </c:pt>
                <c:pt idx="156">
                  <c:v>14786.155833333334</c:v>
                </c:pt>
                <c:pt idx="157">
                  <c:v>14536.560000000001</c:v>
                </c:pt>
                <c:pt idx="158">
                  <c:v>14580.353750000002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57-42E9-926A-7B85C5999B84}"/>
            </c:ext>
          </c:extLst>
        </c:ser>
        <c:ser>
          <c:idx val="1"/>
          <c:order val="1"/>
          <c:tx>
            <c:strRef>
              <c:f>'G4'!$C$2</c:f>
              <c:strCache>
                <c:ptCount val="1"/>
                <c:pt idx="0">
                  <c:v>Gasoil </c:v>
                </c:pt>
              </c:strCache>
            </c:strRef>
          </c:tx>
          <c:spPr>
            <a:ln w="25560">
              <a:solidFill>
                <a:srgbClr val="FF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'G4'!$A$129:$A$287</c:f>
              <c:numCache>
                <c:formatCode>mmm\ yy</c:formatCode>
                <c:ptCount val="159"/>
                <c:pt idx="0">
                  <c:v>39264</c:v>
                </c:pt>
                <c:pt idx="1">
                  <c:v>39295</c:v>
                </c:pt>
                <c:pt idx="2">
                  <c:v>39326</c:v>
                </c:pt>
                <c:pt idx="3">
                  <c:v>39356</c:v>
                </c:pt>
                <c:pt idx="4">
                  <c:v>39387</c:v>
                </c:pt>
                <c:pt idx="5">
                  <c:v>39417</c:v>
                </c:pt>
                <c:pt idx="6">
                  <c:v>39448</c:v>
                </c:pt>
                <c:pt idx="7">
                  <c:v>39479</c:v>
                </c:pt>
                <c:pt idx="8">
                  <c:v>39508</c:v>
                </c:pt>
                <c:pt idx="9">
                  <c:v>39539</c:v>
                </c:pt>
                <c:pt idx="10">
                  <c:v>39569</c:v>
                </c:pt>
                <c:pt idx="11">
                  <c:v>39600</c:v>
                </c:pt>
                <c:pt idx="12">
                  <c:v>39630</c:v>
                </c:pt>
                <c:pt idx="13">
                  <c:v>39661</c:v>
                </c:pt>
                <c:pt idx="14">
                  <c:v>39692</c:v>
                </c:pt>
                <c:pt idx="15">
                  <c:v>39722</c:v>
                </c:pt>
                <c:pt idx="16">
                  <c:v>39753</c:v>
                </c:pt>
                <c:pt idx="17">
                  <c:v>39783</c:v>
                </c:pt>
                <c:pt idx="18">
                  <c:v>39814</c:v>
                </c:pt>
                <c:pt idx="19">
                  <c:v>39845</c:v>
                </c:pt>
                <c:pt idx="20">
                  <c:v>39873</c:v>
                </c:pt>
                <c:pt idx="21">
                  <c:v>39904</c:v>
                </c:pt>
                <c:pt idx="22">
                  <c:v>39934</c:v>
                </c:pt>
                <c:pt idx="23">
                  <c:v>39965</c:v>
                </c:pt>
                <c:pt idx="24">
                  <c:v>39995</c:v>
                </c:pt>
                <c:pt idx="25">
                  <c:v>40026</c:v>
                </c:pt>
                <c:pt idx="26">
                  <c:v>40057</c:v>
                </c:pt>
                <c:pt idx="27">
                  <c:v>40087</c:v>
                </c:pt>
                <c:pt idx="28">
                  <c:v>40118</c:v>
                </c:pt>
                <c:pt idx="29">
                  <c:v>40148</c:v>
                </c:pt>
                <c:pt idx="30">
                  <c:v>40179</c:v>
                </c:pt>
                <c:pt idx="31">
                  <c:v>40210</c:v>
                </c:pt>
                <c:pt idx="32">
                  <c:v>40238</c:v>
                </c:pt>
                <c:pt idx="33">
                  <c:v>40269</c:v>
                </c:pt>
                <c:pt idx="34">
                  <c:v>40299</c:v>
                </c:pt>
                <c:pt idx="35">
                  <c:v>40330</c:v>
                </c:pt>
                <c:pt idx="36">
                  <c:v>40360</c:v>
                </c:pt>
                <c:pt idx="37">
                  <c:v>40391</c:v>
                </c:pt>
                <c:pt idx="38">
                  <c:v>40422</c:v>
                </c:pt>
                <c:pt idx="39">
                  <c:v>40452</c:v>
                </c:pt>
                <c:pt idx="40">
                  <c:v>40483</c:v>
                </c:pt>
                <c:pt idx="41">
                  <c:v>40513</c:v>
                </c:pt>
                <c:pt idx="42">
                  <c:v>40544</c:v>
                </c:pt>
                <c:pt idx="43">
                  <c:v>40575</c:v>
                </c:pt>
                <c:pt idx="44">
                  <c:v>40603</c:v>
                </c:pt>
                <c:pt idx="45">
                  <c:v>40634</c:v>
                </c:pt>
                <c:pt idx="46">
                  <c:v>40664</c:v>
                </c:pt>
                <c:pt idx="47">
                  <c:v>40695</c:v>
                </c:pt>
                <c:pt idx="48">
                  <c:v>40725</c:v>
                </c:pt>
                <c:pt idx="49">
                  <c:v>40756</c:v>
                </c:pt>
                <c:pt idx="50">
                  <c:v>40787</c:v>
                </c:pt>
                <c:pt idx="51">
                  <c:v>40817</c:v>
                </c:pt>
                <c:pt idx="52">
                  <c:v>40848</c:v>
                </c:pt>
                <c:pt idx="53">
                  <c:v>40878</c:v>
                </c:pt>
                <c:pt idx="54">
                  <c:v>40909</c:v>
                </c:pt>
                <c:pt idx="55">
                  <c:v>40940</c:v>
                </c:pt>
                <c:pt idx="56">
                  <c:v>40969</c:v>
                </c:pt>
                <c:pt idx="57">
                  <c:v>41000</c:v>
                </c:pt>
                <c:pt idx="58">
                  <c:v>41030</c:v>
                </c:pt>
                <c:pt idx="59">
                  <c:v>41061</c:v>
                </c:pt>
                <c:pt idx="60">
                  <c:v>41091</c:v>
                </c:pt>
                <c:pt idx="61">
                  <c:v>41122</c:v>
                </c:pt>
                <c:pt idx="62">
                  <c:v>41153</c:v>
                </c:pt>
                <c:pt idx="63">
                  <c:v>41183</c:v>
                </c:pt>
                <c:pt idx="64">
                  <c:v>41214</c:v>
                </c:pt>
                <c:pt idx="65">
                  <c:v>41244</c:v>
                </c:pt>
                <c:pt idx="66">
                  <c:v>41275</c:v>
                </c:pt>
                <c:pt idx="67">
                  <c:v>41306</c:v>
                </c:pt>
                <c:pt idx="68">
                  <c:v>41334</c:v>
                </c:pt>
                <c:pt idx="69">
                  <c:v>41365</c:v>
                </c:pt>
                <c:pt idx="70">
                  <c:v>41395</c:v>
                </c:pt>
                <c:pt idx="71">
                  <c:v>41426</c:v>
                </c:pt>
                <c:pt idx="72">
                  <c:v>41456</c:v>
                </c:pt>
                <c:pt idx="73">
                  <c:v>41487</c:v>
                </c:pt>
                <c:pt idx="74">
                  <c:v>41518</c:v>
                </c:pt>
                <c:pt idx="75">
                  <c:v>41548</c:v>
                </c:pt>
                <c:pt idx="76">
                  <c:v>41579</c:v>
                </c:pt>
                <c:pt idx="77">
                  <c:v>41609</c:v>
                </c:pt>
                <c:pt idx="78">
                  <c:v>41640</c:v>
                </c:pt>
                <c:pt idx="79">
                  <c:v>41671</c:v>
                </c:pt>
                <c:pt idx="80">
                  <c:v>41699</c:v>
                </c:pt>
                <c:pt idx="81">
                  <c:v>41730</c:v>
                </c:pt>
                <c:pt idx="82">
                  <c:v>41760</c:v>
                </c:pt>
                <c:pt idx="83">
                  <c:v>41791</c:v>
                </c:pt>
                <c:pt idx="84">
                  <c:v>41821</c:v>
                </c:pt>
                <c:pt idx="85">
                  <c:v>41852</c:v>
                </c:pt>
                <c:pt idx="86">
                  <c:v>41883</c:v>
                </c:pt>
                <c:pt idx="87">
                  <c:v>41913</c:v>
                </c:pt>
                <c:pt idx="88">
                  <c:v>41944</c:v>
                </c:pt>
                <c:pt idx="89">
                  <c:v>41974</c:v>
                </c:pt>
                <c:pt idx="90">
                  <c:v>42005</c:v>
                </c:pt>
                <c:pt idx="91">
                  <c:v>42036</c:v>
                </c:pt>
                <c:pt idx="92">
                  <c:v>42064</c:v>
                </c:pt>
                <c:pt idx="93">
                  <c:v>42095</c:v>
                </c:pt>
                <c:pt idx="94">
                  <c:v>42125</c:v>
                </c:pt>
                <c:pt idx="95">
                  <c:v>42156</c:v>
                </c:pt>
                <c:pt idx="96">
                  <c:v>42186</c:v>
                </c:pt>
                <c:pt idx="97">
                  <c:v>42217</c:v>
                </c:pt>
                <c:pt idx="98">
                  <c:v>42248</c:v>
                </c:pt>
                <c:pt idx="99">
                  <c:v>42278</c:v>
                </c:pt>
                <c:pt idx="100">
                  <c:v>42309</c:v>
                </c:pt>
                <c:pt idx="101">
                  <c:v>42339</c:v>
                </c:pt>
                <c:pt idx="102">
                  <c:v>42370</c:v>
                </c:pt>
                <c:pt idx="103">
                  <c:v>42401</c:v>
                </c:pt>
                <c:pt idx="104">
                  <c:v>42430</c:v>
                </c:pt>
                <c:pt idx="105">
                  <c:v>42461</c:v>
                </c:pt>
                <c:pt idx="106">
                  <c:v>42491</c:v>
                </c:pt>
                <c:pt idx="107">
                  <c:v>42522</c:v>
                </c:pt>
                <c:pt idx="108">
                  <c:v>42552</c:v>
                </c:pt>
                <c:pt idx="109">
                  <c:v>42583</c:v>
                </c:pt>
                <c:pt idx="110">
                  <c:v>42614</c:v>
                </c:pt>
                <c:pt idx="111">
                  <c:v>42644</c:v>
                </c:pt>
                <c:pt idx="112">
                  <c:v>42675</c:v>
                </c:pt>
                <c:pt idx="113">
                  <c:v>42705</c:v>
                </c:pt>
                <c:pt idx="114">
                  <c:v>42736</c:v>
                </c:pt>
                <c:pt idx="115">
                  <c:v>42767</c:v>
                </c:pt>
                <c:pt idx="116">
                  <c:v>42795</c:v>
                </c:pt>
                <c:pt idx="117">
                  <c:v>42826</c:v>
                </c:pt>
                <c:pt idx="118">
                  <c:v>42856</c:v>
                </c:pt>
                <c:pt idx="119">
                  <c:v>42887</c:v>
                </c:pt>
                <c:pt idx="120">
                  <c:v>42917</c:v>
                </c:pt>
                <c:pt idx="121">
                  <c:v>42948</c:v>
                </c:pt>
                <c:pt idx="122">
                  <c:v>42979</c:v>
                </c:pt>
                <c:pt idx="123">
                  <c:v>43009</c:v>
                </c:pt>
                <c:pt idx="124">
                  <c:v>43040</c:v>
                </c:pt>
                <c:pt idx="125">
                  <c:v>43070</c:v>
                </c:pt>
                <c:pt idx="126">
                  <c:v>43101</c:v>
                </c:pt>
                <c:pt idx="127">
                  <c:v>43132</c:v>
                </c:pt>
                <c:pt idx="128">
                  <c:v>43160</c:v>
                </c:pt>
                <c:pt idx="129">
                  <c:v>43191</c:v>
                </c:pt>
                <c:pt idx="130">
                  <c:v>43221</c:v>
                </c:pt>
                <c:pt idx="131">
                  <c:v>43252</c:v>
                </c:pt>
                <c:pt idx="132">
                  <c:v>43282</c:v>
                </c:pt>
                <c:pt idx="133">
                  <c:v>43313</c:v>
                </c:pt>
                <c:pt idx="134">
                  <c:v>43344</c:v>
                </c:pt>
                <c:pt idx="135">
                  <c:v>43374</c:v>
                </c:pt>
                <c:pt idx="136">
                  <c:v>43405</c:v>
                </c:pt>
                <c:pt idx="137">
                  <c:v>43435</c:v>
                </c:pt>
                <c:pt idx="138">
                  <c:v>43466</c:v>
                </c:pt>
                <c:pt idx="139">
                  <c:v>43497</c:v>
                </c:pt>
                <c:pt idx="140">
                  <c:v>43525</c:v>
                </c:pt>
                <c:pt idx="141">
                  <c:v>43556</c:v>
                </c:pt>
                <c:pt idx="142">
                  <c:v>43586</c:v>
                </c:pt>
                <c:pt idx="143">
                  <c:v>43617</c:v>
                </c:pt>
                <c:pt idx="144">
                  <c:v>43647</c:v>
                </c:pt>
                <c:pt idx="145">
                  <c:v>43678</c:v>
                </c:pt>
                <c:pt idx="146">
                  <c:v>43709</c:v>
                </c:pt>
                <c:pt idx="147">
                  <c:v>43739</c:v>
                </c:pt>
                <c:pt idx="148">
                  <c:v>43770</c:v>
                </c:pt>
                <c:pt idx="149">
                  <c:v>43800</c:v>
                </c:pt>
                <c:pt idx="150">
                  <c:v>43831</c:v>
                </c:pt>
                <c:pt idx="151">
                  <c:v>43862</c:v>
                </c:pt>
                <c:pt idx="152">
                  <c:v>43891</c:v>
                </c:pt>
                <c:pt idx="153">
                  <c:v>43922</c:v>
                </c:pt>
                <c:pt idx="154">
                  <c:v>43952</c:v>
                </c:pt>
                <c:pt idx="155">
                  <c:v>43983</c:v>
                </c:pt>
                <c:pt idx="156">
                  <c:v>44013</c:v>
                </c:pt>
                <c:pt idx="157">
                  <c:v>44044</c:v>
                </c:pt>
                <c:pt idx="158">
                  <c:v>44075</c:v>
                </c:pt>
              </c:numCache>
            </c:numRef>
          </c:cat>
          <c:val>
            <c:numRef>
              <c:f>'G4'!$K$129:$K$287</c:f>
              <c:numCache>
                <c:formatCode>#,##0.00</c:formatCode>
                <c:ptCount val="159"/>
                <c:pt idx="0">
                  <c:v>87289.424583333341</c:v>
                </c:pt>
                <c:pt idx="1">
                  <c:v>88924.643333333341</c:v>
                </c:pt>
                <c:pt idx="2">
                  <c:v>87821.927916666667</c:v>
                </c:pt>
                <c:pt idx="3">
                  <c:v>85263.903749999998</c:v>
                </c:pt>
                <c:pt idx="4">
                  <c:v>84868.592499999999</c:v>
                </c:pt>
                <c:pt idx="5">
                  <c:v>85470.54833333331</c:v>
                </c:pt>
                <c:pt idx="6">
                  <c:v>85208.20166666666</c:v>
                </c:pt>
                <c:pt idx="7">
                  <c:v>82987.549166666664</c:v>
                </c:pt>
                <c:pt idx="8">
                  <c:v>79836.575416666659</c:v>
                </c:pt>
                <c:pt idx="9">
                  <c:v>78334.75916666667</c:v>
                </c:pt>
                <c:pt idx="10">
                  <c:v>78548.132500000007</c:v>
                </c:pt>
                <c:pt idx="11">
                  <c:v>79365.005833333329</c:v>
                </c:pt>
                <c:pt idx="12">
                  <c:v>79486.464583333334</c:v>
                </c:pt>
                <c:pt idx="13">
                  <c:v>78397.86083333334</c:v>
                </c:pt>
                <c:pt idx="14">
                  <c:v>77873.082500000004</c:v>
                </c:pt>
                <c:pt idx="15">
                  <c:v>79121.289166666669</c:v>
                </c:pt>
                <c:pt idx="16">
                  <c:v>78705.872916666674</c:v>
                </c:pt>
                <c:pt idx="17">
                  <c:v>76991.30541666667</c:v>
                </c:pt>
                <c:pt idx="18">
                  <c:v>76985.687916666677</c:v>
                </c:pt>
                <c:pt idx="19">
                  <c:v>77042.386666666673</c:v>
                </c:pt>
                <c:pt idx="20">
                  <c:v>78335.677083333343</c:v>
                </c:pt>
                <c:pt idx="21">
                  <c:v>80202.396666666667</c:v>
                </c:pt>
                <c:pt idx="22">
                  <c:v>79291.735833333325</c:v>
                </c:pt>
                <c:pt idx="23">
                  <c:v>77439.74291666667</c:v>
                </c:pt>
                <c:pt idx="24">
                  <c:v>75349.364166666666</c:v>
                </c:pt>
                <c:pt idx="25">
                  <c:v>74261.125833333324</c:v>
                </c:pt>
                <c:pt idx="26">
                  <c:v>74735.526666666672</c:v>
                </c:pt>
                <c:pt idx="27">
                  <c:v>74368.472083333327</c:v>
                </c:pt>
                <c:pt idx="28">
                  <c:v>74527.764583333337</c:v>
                </c:pt>
                <c:pt idx="29">
                  <c:v>74838.561666666676</c:v>
                </c:pt>
                <c:pt idx="30">
                  <c:v>74270.370416666672</c:v>
                </c:pt>
                <c:pt idx="31">
                  <c:v>74182.891249999986</c:v>
                </c:pt>
                <c:pt idx="32">
                  <c:v>72653.304999999993</c:v>
                </c:pt>
                <c:pt idx="33">
                  <c:v>71583.166666666657</c:v>
                </c:pt>
                <c:pt idx="34">
                  <c:v>71737.061249999999</c:v>
                </c:pt>
                <c:pt idx="35">
                  <c:v>71155.287500000006</c:v>
                </c:pt>
                <c:pt idx="36">
                  <c:v>70171.822499999995</c:v>
                </c:pt>
                <c:pt idx="37">
                  <c:v>69052.791249999995</c:v>
                </c:pt>
                <c:pt idx="38">
                  <c:v>67887.129583333328</c:v>
                </c:pt>
                <c:pt idx="39">
                  <c:v>66728.456249999988</c:v>
                </c:pt>
                <c:pt idx="40">
                  <c:v>65077.049166666664</c:v>
                </c:pt>
                <c:pt idx="41">
                  <c:v>63483.91124999999</c:v>
                </c:pt>
                <c:pt idx="42">
                  <c:v>61028.620416666658</c:v>
                </c:pt>
                <c:pt idx="43">
                  <c:v>57904.431666666656</c:v>
                </c:pt>
                <c:pt idx="44">
                  <c:v>55938.024583333332</c:v>
                </c:pt>
                <c:pt idx="45">
                  <c:v>54397.375</c:v>
                </c:pt>
                <c:pt idx="46">
                  <c:v>52691.752500000002</c:v>
                </c:pt>
                <c:pt idx="47">
                  <c:v>51141.054166666669</c:v>
                </c:pt>
                <c:pt idx="48">
                  <c:v>50269.166666666672</c:v>
                </c:pt>
                <c:pt idx="49">
                  <c:v>50051.631666666668</c:v>
                </c:pt>
                <c:pt idx="50">
                  <c:v>49633.086666666662</c:v>
                </c:pt>
                <c:pt idx="51">
                  <c:v>48540.733749999992</c:v>
                </c:pt>
                <c:pt idx="52">
                  <c:v>47846.787083333329</c:v>
                </c:pt>
                <c:pt idx="53">
                  <c:v>47282.832083333335</c:v>
                </c:pt>
                <c:pt idx="54">
                  <c:v>46113.485000000001</c:v>
                </c:pt>
                <c:pt idx="55">
                  <c:v>45254.378333333327</c:v>
                </c:pt>
                <c:pt idx="56">
                  <c:v>45274.855416666665</c:v>
                </c:pt>
                <c:pt idx="57">
                  <c:v>45162.004166666666</c:v>
                </c:pt>
                <c:pt idx="58">
                  <c:v>45036.815000000002</c:v>
                </c:pt>
                <c:pt idx="59">
                  <c:v>44915.653749999998</c:v>
                </c:pt>
                <c:pt idx="60">
                  <c:v>44840.101249999992</c:v>
                </c:pt>
                <c:pt idx="61">
                  <c:v>44179.355833333328</c:v>
                </c:pt>
                <c:pt idx="62">
                  <c:v>43099.914583333331</c:v>
                </c:pt>
                <c:pt idx="63">
                  <c:v>43009.107083333329</c:v>
                </c:pt>
                <c:pt idx="64">
                  <c:v>43162.449166666658</c:v>
                </c:pt>
                <c:pt idx="65">
                  <c:v>43190.023333333331</c:v>
                </c:pt>
                <c:pt idx="66">
                  <c:v>43533.187916666662</c:v>
                </c:pt>
                <c:pt idx="67">
                  <c:v>44003.707500000004</c:v>
                </c:pt>
                <c:pt idx="68">
                  <c:v>44042.658750000002</c:v>
                </c:pt>
                <c:pt idx="69">
                  <c:v>43919.570416666669</c:v>
                </c:pt>
                <c:pt idx="70">
                  <c:v>44066.767916666664</c:v>
                </c:pt>
                <c:pt idx="71">
                  <c:v>44287.261666666658</c:v>
                </c:pt>
                <c:pt idx="72">
                  <c:v>44390.209166666667</c:v>
                </c:pt>
                <c:pt idx="73">
                  <c:v>44630.826666666675</c:v>
                </c:pt>
                <c:pt idx="74">
                  <c:v>44787.980416666673</c:v>
                </c:pt>
                <c:pt idx="75">
                  <c:v>44825.095416666671</c:v>
                </c:pt>
                <c:pt idx="76">
                  <c:v>44861.346250000002</c:v>
                </c:pt>
                <c:pt idx="77">
                  <c:v>44849.594583333332</c:v>
                </c:pt>
                <c:pt idx="78">
                  <c:v>44627.493749999994</c:v>
                </c:pt>
                <c:pt idx="79">
                  <c:v>43851.4925</c:v>
                </c:pt>
                <c:pt idx="80">
                  <c:v>43379.607083333336</c:v>
                </c:pt>
                <c:pt idx="81">
                  <c:v>43763.112916666665</c:v>
                </c:pt>
                <c:pt idx="82">
                  <c:v>44085.417916666665</c:v>
                </c:pt>
                <c:pt idx="83">
                  <c:v>44078.199583333335</c:v>
                </c:pt>
                <c:pt idx="84">
                  <c:v>44210.325833333336</c:v>
                </c:pt>
                <c:pt idx="85">
                  <c:v>44309.504166666666</c:v>
                </c:pt>
                <c:pt idx="86">
                  <c:v>44614.09375</c:v>
                </c:pt>
                <c:pt idx="87">
                  <c:v>44985.372916666674</c:v>
                </c:pt>
                <c:pt idx="88">
                  <c:v>45117.027499999997</c:v>
                </c:pt>
                <c:pt idx="89">
                  <c:v>45353.312916666662</c:v>
                </c:pt>
                <c:pt idx="90">
                  <c:v>45994.306250000001</c:v>
                </c:pt>
                <c:pt idx="91">
                  <c:v>47139.124583333338</c:v>
                </c:pt>
                <c:pt idx="92">
                  <c:v>48033.372916666667</c:v>
                </c:pt>
                <c:pt idx="93">
                  <c:v>48063.130416666667</c:v>
                </c:pt>
                <c:pt idx="94">
                  <c:v>47750.988333333342</c:v>
                </c:pt>
                <c:pt idx="95">
                  <c:v>47929.747499999998</c:v>
                </c:pt>
                <c:pt idx="96">
                  <c:v>48170.97583333333</c:v>
                </c:pt>
                <c:pt idx="97">
                  <c:v>48068.116666666669</c:v>
                </c:pt>
                <c:pt idx="98">
                  <c:v>47913.222083333341</c:v>
                </c:pt>
                <c:pt idx="99">
                  <c:v>47593.383750000008</c:v>
                </c:pt>
                <c:pt idx="100">
                  <c:v>47664.816666666666</c:v>
                </c:pt>
                <c:pt idx="101">
                  <c:v>48008.990000000005</c:v>
                </c:pt>
                <c:pt idx="102">
                  <c:v>47998.978750000002</c:v>
                </c:pt>
                <c:pt idx="103">
                  <c:v>47959.83</c:v>
                </c:pt>
                <c:pt idx="104">
                  <c:v>48048.421249999999</c:v>
                </c:pt>
                <c:pt idx="105">
                  <c:v>48318.11583333333</c:v>
                </c:pt>
                <c:pt idx="106">
                  <c:v>48627.407083333332</c:v>
                </c:pt>
                <c:pt idx="107">
                  <c:v>48670.688750000001</c:v>
                </c:pt>
                <c:pt idx="108">
                  <c:v>48443.423750000002</c:v>
                </c:pt>
                <c:pt idx="109">
                  <c:v>48522.804166666669</c:v>
                </c:pt>
                <c:pt idx="110">
                  <c:v>48684.404583333351</c:v>
                </c:pt>
                <c:pt idx="111">
                  <c:v>48851.609166666676</c:v>
                </c:pt>
                <c:pt idx="112">
                  <c:v>49228.874583333338</c:v>
                </c:pt>
                <c:pt idx="113">
                  <c:v>49403.288750000007</c:v>
                </c:pt>
                <c:pt idx="114">
                  <c:v>49783.219583333339</c:v>
                </c:pt>
                <c:pt idx="115">
                  <c:v>50228.67291666667</c:v>
                </c:pt>
                <c:pt idx="116">
                  <c:v>50653.680833333332</c:v>
                </c:pt>
                <c:pt idx="117">
                  <c:v>51082.59916666666</c:v>
                </c:pt>
                <c:pt idx="118">
                  <c:v>51400.262916666659</c:v>
                </c:pt>
                <c:pt idx="119">
                  <c:v>51441.04583333333</c:v>
                </c:pt>
                <c:pt idx="120">
                  <c:v>51533.752916666665</c:v>
                </c:pt>
                <c:pt idx="121">
                  <c:v>51915.250833333324</c:v>
                </c:pt>
                <c:pt idx="122">
                  <c:v>52250.197916666657</c:v>
                </c:pt>
                <c:pt idx="123">
                  <c:v>52423.68541666666</c:v>
                </c:pt>
                <c:pt idx="124">
                  <c:v>52274.657500000001</c:v>
                </c:pt>
                <c:pt idx="125">
                  <c:v>52003.607499999998</c:v>
                </c:pt>
                <c:pt idx="126">
                  <c:v>51771.282916666663</c:v>
                </c:pt>
                <c:pt idx="127">
                  <c:v>51773.641250000001</c:v>
                </c:pt>
                <c:pt idx="128">
                  <c:v>51546.287916666668</c:v>
                </c:pt>
                <c:pt idx="129">
                  <c:v>51081.809166666673</c:v>
                </c:pt>
                <c:pt idx="130">
                  <c:v>50846.470416666671</c:v>
                </c:pt>
                <c:pt idx="131">
                  <c:v>50776.273750000008</c:v>
                </c:pt>
                <c:pt idx="132">
                  <c:v>50822.668333333335</c:v>
                </c:pt>
                <c:pt idx="133">
                  <c:v>50757.343333333338</c:v>
                </c:pt>
                <c:pt idx="134">
                  <c:v>50450.617499999993</c:v>
                </c:pt>
                <c:pt idx="135">
                  <c:v>50315.144166666651</c:v>
                </c:pt>
                <c:pt idx="136">
                  <c:v>50389.458749999991</c:v>
                </c:pt>
                <c:pt idx="137">
                  <c:v>50364.402499999997</c:v>
                </c:pt>
                <c:pt idx="138">
                  <c:v>50240.846666666665</c:v>
                </c:pt>
                <c:pt idx="139">
                  <c:v>49969.627916666665</c:v>
                </c:pt>
                <c:pt idx="140">
                  <c:v>49813.562916666662</c:v>
                </c:pt>
                <c:pt idx="141">
                  <c:v>49939.09166666666</c:v>
                </c:pt>
                <c:pt idx="142">
                  <c:v>49933.797916666663</c:v>
                </c:pt>
                <c:pt idx="143">
                  <c:v>49905.550833333327</c:v>
                </c:pt>
                <c:pt idx="144">
                  <c:v>49808.878333333334</c:v>
                </c:pt>
                <c:pt idx="145">
                  <c:v>49467.719999999994</c:v>
                </c:pt>
                <c:pt idx="146">
                  <c:v>48916.139999999992</c:v>
                </c:pt>
                <c:pt idx="147">
                  <c:v>47184.074583333328</c:v>
                </c:pt>
                <c:pt idx="148">
                  <c:v>44848.849999999991</c:v>
                </c:pt>
                <c:pt idx="149">
                  <c:v>43137.66</c:v>
                </c:pt>
                <c:pt idx="150">
                  <c:v>41601.426250000004</c:v>
                </c:pt>
                <c:pt idx="151">
                  <c:v>39625.039583333339</c:v>
                </c:pt>
                <c:pt idx="152">
                  <c:v>37727.976666666669</c:v>
                </c:pt>
                <c:pt idx="153">
                  <c:v>36346.495416666672</c:v>
                </c:pt>
                <c:pt idx="154">
                  <c:v>35594.020000000004</c:v>
                </c:pt>
                <c:pt idx="155">
                  <c:v>35319.590000000004</c:v>
                </c:pt>
                <c:pt idx="156">
                  <c:v>34847.745833333334</c:v>
                </c:pt>
                <c:pt idx="157">
                  <c:v>34300.869583333333</c:v>
                </c:pt>
                <c:pt idx="158">
                  <c:v>34070.464583333334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57-42E9-926A-7B85C5999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0766800"/>
        <c:axId val="52147892"/>
      </c:lineChart>
      <c:dateAx>
        <c:axId val="70766800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mmm\ yy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 rot="-5400000"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es-ES"/>
          </a:p>
        </c:txPr>
        <c:crossAx val="52147892"/>
        <c:crosses val="autoZero"/>
        <c:auto val="1"/>
        <c:lblOffset val="100"/>
        <c:baseTimeUnit val="months"/>
        <c:majorUnit val="12"/>
        <c:majorTimeUnit val="months"/>
        <c:minorUnit val="15"/>
        <c:minorTimeUnit val="days"/>
      </c:dateAx>
      <c:valAx>
        <c:axId val="52147892"/>
        <c:scaling>
          <c:orientation val="minMax"/>
        </c:scaling>
        <c:delete val="0"/>
        <c:axPos val="l"/>
        <c:majorGridlines>
          <c:spPr>
            <a:ln w="3240">
              <a:solidFill>
                <a:srgbClr val="969696"/>
              </a:solidFill>
              <a:prstDash val="sysDash"/>
              <a:round/>
            </a:ln>
          </c:spPr>
        </c:majorGridlines>
        <c:numFmt formatCode="#,##0" sourceLinked="0"/>
        <c:majorTickMark val="out"/>
        <c:minorTickMark val="none"/>
        <c:tickLblPos val="nextTo"/>
        <c:spPr>
          <a:ln w="3240">
            <a:solidFill>
              <a:srgbClr val="C0C0C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es-ES"/>
          </a:p>
        </c:txPr>
        <c:crossAx val="70766800"/>
        <c:crosses val="autoZero"/>
        <c:crossBetween val="between"/>
      </c:valAx>
      <c:spPr>
        <a:solidFill>
          <a:srgbClr val="FFFFFF"/>
        </a:solidFill>
        <a:ln w="12600">
          <a:solidFill>
            <a:srgbClr val="C0C0C0"/>
          </a:solidFill>
          <a:round/>
        </a:ln>
      </c:spPr>
    </c:plotArea>
    <c:legend>
      <c:legendPos val="t"/>
      <c:layout>
        <c:manualLayout>
          <c:xMode val="edge"/>
          <c:yMode val="edge"/>
          <c:x val="0.35385486132037203"/>
          <c:y val="0.14872098378707599"/>
          <c:w val="0.25280525458444197"/>
          <c:h val="6.2295688205386703E-2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64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es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I-3.4b. Consum dels principals productes petrolífers (tones) a les Illes Balears (2014-2020)
(taxa centrada d'ordre T12-12 sobre sèrie original)</a:t>
            </a:r>
          </a:p>
        </c:rich>
      </c:tx>
      <c:layout>
        <c:manualLayout>
          <c:xMode val="edge"/>
          <c:yMode val="edge"/>
          <c:x val="0.13663224497105"/>
          <c:y val="4.2833379539783799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972363158837204E-2"/>
          <c:y val="0.23800942611588599"/>
          <c:w val="0.90455440816570198"/>
          <c:h val="0.59703354588300495"/>
        </c:manualLayout>
      </c:layout>
      <c:lineChart>
        <c:grouping val="standard"/>
        <c:varyColors val="0"/>
        <c:ser>
          <c:idx val="0"/>
          <c:order val="0"/>
          <c:tx>
            <c:strRef>
              <c:f>'G4'!$B$2</c:f>
              <c:strCache>
                <c:ptCount val="1"/>
                <c:pt idx="0">
                  <c:v>Gasolina </c:v>
                </c:pt>
              </c:strCache>
            </c:strRef>
          </c:tx>
          <c:spPr>
            <a:ln w="25560">
              <a:solidFill>
                <a:srgbClr val="96969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'G4'!$A$213:$A$282</c:f>
              <c:numCache>
                <c:formatCode>mmm\ yy</c:formatCode>
                <c:ptCount val="70"/>
                <c:pt idx="0">
                  <c:v>41821</c:v>
                </c:pt>
                <c:pt idx="1">
                  <c:v>41852</c:v>
                </c:pt>
                <c:pt idx="2">
                  <c:v>41883</c:v>
                </c:pt>
                <c:pt idx="3">
                  <c:v>41913</c:v>
                </c:pt>
                <c:pt idx="4">
                  <c:v>41944</c:v>
                </c:pt>
                <c:pt idx="5">
                  <c:v>41974</c:v>
                </c:pt>
                <c:pt idx="6">
                  <c:v>42005</c:v>
                </c:pt>
                <c:pt idx="7">
                  <c:v>42036</c:v>
                </c:pt>
                <c:pt idx="8">
                  <c:v>42064</c:v>
                </c:pt>
                <c:pt idx="9">
                  <c:v>42095</c:v>
                </c:pt>
                <c:pt idx="10">
                  <c:v>42125</c:v>
                </c:pt>
                <c:pt idx="11">
                  <c:v>42156</c:v>
                </c:pt>
                <c:pt idx="12">
                  <c:v>42186</c:v>
                </c:pt>
                <c:pt idx="13">
                  <c:v>42217</c:v>
                </c:pt>
                <c:pt idx="14">
                  <c:v>42248</c:v>
                </c:pt>
                <c:pt idx="15">
                  <c:v>42278</c:v>
                </c:pt>
                <c:pt idx="16">
                  <c:v>42309</c:v>
                </c:pt>
                <c:pt idx="17">
                  <c:v>42339</c:v>
                </c:pt>
                <c:pt idx="18">
                  <c:v>42370</c:v>
                </c:pt>
                <c:pt idx="19">
                  <c:v>42401</c:v>
                </c:pt>
                <c:pt idx="20">
                  <c:v>42430</c:v>
                </c:pt>
                <c:pt idx="21">
                  <c:v>42461</c:v>
                </c:pt>
                <c:pt idx="22">
                  <c:v>42491</c:v>
                </c:pt>
                <c:pt idx="23">
                  <c:v>42522</c:v>
                </c:pt>
                <c:pt idx="24">
                  <c:v>42552</c:v>
                </c:pt>
                <c:pt idx="25">
                  <c:v>42583</c:v>
                </c:pt>
                <c:pt idx="26">
                  <c:v>42614</c:v>
                </c:pt>
                <c:pt idx="27">
                  <c:v>42644</c:v>
                </c:pt>
                <c:pt idx="28">
                  <c:v>42675</c:v>
                </c:pt>
                <c:pt idx="29">
                  <c:v>42705</c:v>
                </c:pt>
                <c:pt idx="30">
                  <c:v>42736</c:v>
                </c:pt>
                <c:pt idx="31">
                  <c:v>42767</c:v>
                </c:pt>
                <c:pt idx="32">
                  <c:v>42795</c:v>
                </c:pt>
                <c:pt idx="33">
                  <c:v>42826</c:v>
                </c:pt>
                <c:pt idx="34">
                  <c:v>42856</c:v>
                </c:pt>
                <c:pt idx="35">
                  <c:v>42887</c:v>
                </c:pt>
                <c:pt idx="36">
                  <c:v>42917</c:v>
                </c:pt>
                <c:pt idx="37">
                  <c:v>42948</c:v>
                </c:pt>
                <c:pt idx="38">
                  <c:v>42979</c:v>
                </c:pt>
                <c:pt idx="39">
                  <c:v>43009</c:v>
                </c:pt>
                <c:pt idx="40">
                  <c:v>43040</c:v>
                </c:pt>
                <c:pt idx="41">
                  <c:v>43070</c:v>
                </c:pt>
                <c:pt idx="42">
                  <c:v>43101</c:v>
                </c:pt>
                <c:pt idx="43">
                  <c:v>43132</c:v>
                </c:pt>
                <c:pt idx="44">
                  <c:v>43160</c:v>
                </c:pt>
                <c:pt idx="45">
                  <c:v>43191</c:v>
                </c:pt>
                <c:pt idx="46">
                  <c:v>43221</c:v>
                </c:pt>
                <c:pt idx="47">
                  <c:v>43252</c:v>
                </c:pt>
                <c:pt idx="48">
                  <c:v>43282</c:v>
                </c:pt>
                <c:pt idx="49">
                  <c:v>43313</c:v>
                </c:pt>
                <c:pt idx="50">
                  <c:v>43344</c:v>
                </c:pt>
                <c:pt idx="51">
                  <c:v>43374</c:v>
                </c:pt>
                <c:pt idx="52">
                  <c:v>43405</c:v>
                </c:pt>
                <c:pt idx="53">
                  <c:v>43435</c:v>
                </c:pt>
                <c:pt idx="54">
                  <c:v>43466</c:v>
                </c:pt>
                <c:pt idx="55">
                  <c:v>43497</c:v>
                </c:pt>
                <c:pt idx="56">
                  <c:v>43525</c:v>
                </c:pt>
                <c:pt idx="57">
                  <c:v>43556</c:v>
                </c:pt>
                <c:pt idx="58">
                  <c:v>43586</c:v>
                </c:pt>
                <c:pt idx="59">
                  <c:v>43617</c:v>
                </c:pt>
                <c:pt idx="60">
                  <c:v>43647</c:v>
                </c:pt>
                <c:pt idx="61">
                  <c:v>43678</c:v>
                </c:pt>
                <c:pt idx="62">
                  <c:v>43709</c:v>
                </c:pt>
                <c:pt idx="63">
                  <c:v>43739</c:v>
                </c:pt>
                <c:pt idx="64">
                  <c:v>43770</c:v>
                </c:pt>
                <c:pt idx="65">
                  <c:v>43800</c:v>
                </c:pt>
                <c:pt idx="66">
                  <c:v>43831</c:v>
                </c:pt>
                <c:pt idx="67">
                  <c:v>43862</c:v>
                </c:pt>
                <c:pt idx="68">
                  <c:v>43891</c:v>
                </c:pt>
                <c:pt idx="69">
                  <c:v>43922</c:v>
                </c:pt>
              </c:numCache>
            </c:numRef>
          </c:cat>
          <c:val>
            <c:numRef>
              <c:f>'G4'!$D$213:$D$282</c:f>
              <c:numCache>
                <c:formatCode>General</c:formatCode>
                <c:ptCount val="70"/>
                <c:pt idx="0">
                  <c:v>1.9405928823827301E-2</c:v>
                </c:pt>
                <c:pt idx="1">
                  <c:v>3.1278401898528818E-2</c:v>
                </c:pt>
                <c:pt idx="2">
                  <c:v>3.5785138675605621E-2</c:v>
                </c:pt>
                <c:pt idx="3">
                  <c:v>2.4981621450084868E-2</c:v>
                </c:pt>
                <c:pt idx="4">
                  <c:v>2.6157737170578788E-2</c:v>
                </c:pt>
                <c:pt idx="5">
                  <c:v>3.039631252598074E-2</c:v>
                </c:pt>
                <c:pt idx="6">
                  <c:v>2.9723295939497518E-2</c:v>
                </c:pt>
                <c:pt idx="7">
                  <c:v>2.6269221419804145E-2</c:v>
                </c:pt>
                <c:pt idx="8">
                  <c:v>3.4432771155739506E-2</c:v>
                </c:pt>
                <c:pt idx="9">
                  <c:v>3.6356901864229352E-2</c:v>
                </c:pt>
                <c:pt idx="10">
                  <c:v>4.0406224809018898E-2</c:v>
                </c:pt>
                <c:pt idx="11">
                  <c:v>4.3999870598414592E-2</c:v>
                </c:pt>
                <c:pt idx="12">
                  <c:v>3.918940548608707E-2</c:v>
                </c:pt>
                <c:pt idx="13">
                  <c:v>3.172268538249079E-2</c:v>
                </c:pt>
                <c:pt idx="14">
                  <c:v>3.2687994942743659E-2</c:v>
                </c:pt>
                <c:pt idx="15">
                  <c:v>4.1402345737861834E-2</c:v>
                </c:pt>
                <c:pt idx="16">
                  <c:v>4.005531321590361E-2</c:v>
                </c:pt>
                <c:pt idx="17">
                  <c:v>3.9869320411419329E-2</c:v>
                </c:pt>
                <c:pt idx="18">
                  <c:v>3.7151335211153214E-2</c:v>
                </c:pt>
                <c:pt idx="19">
                  <c:v>4.0023616650642246E-2</c:v>
                </c:pt>
                <c:pt idx="20">
                  <c:v>3.2764940921416352E-2</c:v>
                </c:pt>
                <c:pt idx="21">
                  <c:v>3.1889655082432355E-2</c:v>
                </c:pt>
                <c:pt idx="22">
                  <c:v>3.2986791271366833E-2</c:v>
                </c:pt>
                <c:pt idx="23">
                  <c:v>2.9691301757669208E-2</c:v>
                </c:pt>
                <c:pt idx="24">
                  <c:v>3.344282637109397E-2</c:v>
                </c:pt>
                <c:pt idx="25">
                  <c:v>3.5263646591537023E-2</c:v>
                </c:pt>
                <c:pt idx="26">
                  <c:v>3.4728657275860941E-2</c:v>
                </c:pt>
                <c:pt idx="27">
                  <c:v>2.9838156026620544E-2</c:v>
                </c:pt>
                <c:pt idx="28">
                  <c:v>3.3676482584816814E-2</c:v>
                </c:pt>
                <c:pt idx="29">
                  <c:v>3.4480697346909395E-2</c:v>
                </c:pt>
                <c:pt idx="30">
                  <c:v>3.694838947495982E-2</c:v>
                </c:pt>
                <c:pt idx="31">
                  <c:v>3.7595998736123182E-2</c:v>
                </c:pt>
                <c:pt idx="32">
                  <c:v>3.9122476657128091E-2</c:v>
                </c:pt>
                <c:pt idx="33">
                  <c:v>3.8694843029766002E-2</c:v>
                </c:pt>
                <c:pt idx="34">
                  <c:v>3.4572040299580165E-2</c:v>
                </c:pt>
                <c:pt idx="35">
                  <c:v>3.4169596137688441E-2</c:v>
                </c:pt>
                <c:pt idx="36">
                  <c:v>2.312533835786601E-2</c:v>
                </c:pt>
                <c:pt idx="37">
                  <c:v>2.3034478433103134E-2</c:v>
                </c:pt>
                <c:pt idx="38">
                  <c:v>2.5243277690793819E-2</c:v>
                </c:pt>
                <c:pt idx="39">
                  <c:v>2.5625218965547703E-2</c:v>
                </c:pt>
                <c:pt idx="40">
                  <c:v>2.4017181149071476E-2</c:v>
                </c:pt>
                <c:pt idx="41">
                  <c:v>1.9080613741326635E-2</c:v>
                </c:pt>
                <c:pt idx="42">
                  <c:v>1.9549445846282376E-2</c:v>
                </c:pt>
                <c:pt idx="43">
                  <c:v>2.1228707109873568E-2</c:v>
                </c:pt>
                <c:pt idx="44">
                  <c:v>2.3497946746251497E-2</c:v>
                </c:pt>
                <c:pt idx="45">
                  <c:v>2.2329452471858913E-2</c:v>
                </c:pt>
                <c:pt idx="46">
                  <c:v>2.9105659297205433E-2</c:v>
                </c:pt>
                <c:pt idx="47">
                  <c:v>3.1545957660732205E-2</c:v>
                </c:pt>
                <c:pt idx="48">
                  <c:v>4.4493344623898645E-2</c:v>
                </c:pt>
                <c:pt idx="49">
                  <c:v>4.7065399348658943E-2</c:v>
                </c:pt>
                <c:pt idx="50">
                  <c:v>3.9205205665446163E-2</c:v>
                </c:pt>
                <c:pt idx="51">
                  <c:v>4.0290271829246382E-2</c:v>
                </c:pt>
                <c:pt idx="52">
                  <c:v>4.1525191027782071E-2</c:v>
                </c:pt>
                <c:pt idx="53">
                  <c:v>4.4632354280408348E-2</c:v>
                </c:pt>
                <c:pt idx="54">
                  <c:v>4.4496012587367018E-2</c:v>
                </c:pt>
                <c:pt idx="55">
                  <c:v>4.0332246515605297E-2</c:v>
                </c:pt>
                <c:pt idx="56">
                  <c:v>4.1635487375988989E-2</c:v>
                </c:pt>
                <c:pt idx="57">
                  <c:v>1.5419808977229277E-2</c:v>
                </c:pt>
                <c:pt idx="58">
                  <c:v>-5.7052345905272972E-2</c:v>
                </c:pt>
                <c:pt idx="59">
                  <c:v>-0.11388126560403922</c:v>
                </c:pt>
                <c:pt idx="60">
                  <c:v>-0.15742245634500496</c:v>
                </c:pt>
                <c:pt idx="61">
                  <c:v>-0.18325259727081877</c:v>
                </c:pt>
                <c:pt idx="62">
                  <c:v>-0.19943161462027237</c:v>
                </c:pt>
                <c:pt idx="63">
                  <c:v>-0.22729868324956903</c:v>
                </c:pt>
                <c:pt idx="64">
                  <c:v>-0.2545811952705398</c:v>
                </c:pt>
                <c:pt idx="65">
                  <c:v>-0.26160956191943852</c:v>
                </c:pt>
                <c:pt idx="66">
                  <c:v>-0.26658052495554918</c:v>
                </c:pt>
                <c:pt idx="67">
                  <c:v>-0.27703644398033533</c:v>
                </c:pt>
                <c:pt idx="68">
                  <c:v>-0.29431120930279486</c:v>
                </c:pt>
                <c:pt idx="69">
                  <c:v>-0.25785584078135826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82-4AB7-9E3A-296E7A7D63C3}"/>
            </c:ext>
          </c:extLst>
        </c:ser>
        <c:ser>
          <c:idx val="1"/>
          <c:order val="1"/>
          <c:tx>
            <c:strRef>
              <c:f>'G4'!$C$2</c:f>
              <c:strCache>
                <c:ptCount val="1"/>
                <c:pt idx="0">
                  <c:v>Gasoil </c:v>
                </c:pt>
              </c:strCache>
            </c:strRef>
          </c:tx>
          <c:spPr>
            <a:ln w="25560">
              <a:solidFill>
                <a:srgbClr val="FF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'G4'!$A$213:$A$282</c:f>
              <c:numCache>
                <c:formatCode>mmm\ yy</c:formatCode>
                <c:ptCount val="70"/>
                <c:pt idx="0">
                  <c:v>41821</c:v>
                </c:pt>
                <c:pt idx="1">
                  <c:v>41852</c:v>
                </c:pt>
                <c:pt idx="2">
                  <c:v>41883</c:v>
                </c:pt>
                <c:pt idx="3">
                  <c:v>41913</c:v>
                </c:pt>
                <c:pt idx="4">
                  <c:v>41944</c:v>
                </c:pt>
                <c:pt idx="5">
                  <c:v>41974</c:v>
                </c:pt>
                <c:pt idx="6">
                  <c:v>42005</c:v>
                </c:pt>
                <c:pt idx="7">
                  <c:v>42036</c:v>
                </c:pt>
                <c:pt idx="8">
                  <c:v>42064</c:v>
                </c:pt>
                <c:pt idx="9">
                  <c:v>42095</c:v>
                </c:pt>
                <c:pt idx="10">
                  <c:v>42125</c:v>
                </c:pt>
                <c:pt idx="11">
                  <c:v>42156</c:v>
                </c:pt>
                <c:pt idx="12">
                  <c:v>42186</c:v>
                </c:pt>
                <c:pt idx="13">
                  <c:v>42217</c:v>
                </c:pt>
                <c:pt idx="14">
                  <c:v>42248</c:v>
                </c:pt>
                <c:pt idx="15">
                  <c:v>42278</c:v>
                </c:pt>
                <c:pt idx="16">
                  <c:v>42309</c:v>
                </c:pt>
                <c:pt idx="17">
                  <c:v>42339</c:v>
                </c:pt>
                <c:pt idx="18">
                  <c:v>42370</c:v>
                </c:pt>
                <c:pt idx="19">
                  <c:v>42401</c:v>
                </c:pt>
                <c:pt idx="20">
                  <c:v>42430</c:v>
                </c:pt>
                <c:pt idx="21">
                  <c:v>42461</c:v>
                </c:pt>
                <c:pt idx="22">
                  <c:v>42491</c:v>
                </c:pt>
                <c:pt idx="23">
                  <c:v>42522</c:v>
                </c:pt>
                <c:pt idx="24">
                  <c:v>42552</c:v>
                </c:pt>
                <c:pt idx="25">
                  <c:v>42583</c:v>
                </c:pt>
                <c:pt idx="26">
                  <c:v>42614</c:v>
                </c:pt>
                <c:pt idx="27">
                  <c:v>42644</c:v>
                </c:pt>
                <c:pt idx="28">
                  <c:v>42675</c:v>
                </c:pt>
                <c:pt idx="29">
                  <c:v>42705</c:v>
                </c:pt>
                <c:pt idx="30">
                  <c:v>42736</c:v>
                </c:pt>
                <c:pt idx="31">
                  <c:v>42767</c:v>
                </c:pt>
                <c:pt idx="32">
                  <c:v>42795</c:v>
                </c:pt>
                <c:pt idx="33">
                  <c:v>42826</c:v>
                </c:pt>
                <c:pt idx="34">
                  <c:v>42856</c:v>
                </c:pt>
                <c:pt idx="35">
                  <c:v>42887</c:v>
                </c:pt>
                <c:pt idx="36">
                  <c:v>42917</c:v>
                </c:pt>
                <c:pt idx="37">
                  <c:v>42948</c:v>
                </c:pt>
                <c:pt idx="38">
                  <c:v>42979</c:v>
                </c:pt>
                <c:pt idx="39">
                  <c:v>43009</c:v>
                </c:pt>
                <c:pt idx="40">
                  <c:v>43040</c:v>
                </c:pt>
                <c:pt idx="41">
                  <c:v>43070</c:v>
                </c:pt>
                <c:pt idx="42">
                  <c:v>43101</c:v>
                </c:pt>
                <c:pt idx="43">
                  <c:v>43132</c:v>
                </c:pt>
                <c:pt idx="44">
                  <c:v>43160</c:v>
                </c:pt>
                <c:pt idx="45">
                  <c:v>43191</c:v>
                </c:pt>
                <c:pt idx="46">
                  <c:v>43221</c:v>
                </c:pt>
                <c:pt idx="47">
                  <c:v>43252</c:v>
                </c:pt>
                <c:pt idx="48">
                  <c:v>43282</c:v>
                </c:pt>
                <c:pt idx="49">
                  <c:v>43313</c:v>
                </c:pt>
                <c:pt idx="50">
                  <c:v>43344</c:v>
                </c:pt>
                <c:pt idx="51">
                  <c:v>43374</c:v>
                </c:pt>
                <c:pt idx="52">
                  <c:v>43405</c:v>
                </c:pt>
                <c:pt idx="53">
                  <c:v>43435</c:v>
                </c:pt>
                <c:pt idx="54">
                  <c:v>43466</c:v>
                </c:pt>
                <c:pt idx="55">
                  <c:v>43497</c:v>
                </c:pt>
                <c:pt idx="56">
                  <c:v>43525</c:v>
                </c:pt>
                <c:pt idx="57">
                  <c:v>43556</c:v>
                </c:pt>
                <c:pt idx="58">
                  <c:v>43586</c:v>
                </c:pt>
                <c:pt idx="59">
                  <c:v>43617</c:v>
                </c:pt>
                <c:pt idx="60">
                  <c:v>43647</c:v>
                </c:pt>
                <c:pt idx="61">
                  <c:v>43678</c:v>
                </c:pt>
                <c:pt idx="62">
                  <c:v>43709</c:v>
                </c:pt>
                <c:pt idx="63">
                  <c:v>43739</c:v>
                </c:pt>
                <c:pt idx="64">
                  <c:v>43770</c:v>
                </c:pt>
                <c:pt idx="65">
                  <c:v>43800</c:v>
                </c:pt>
                <c:pt idx="66">
                  <c:v>43831</c:v>
                </c:pt>
                <c:pt idx="67">
                  <c:v>43862</c:v>
                </c:pt>
                <c:pt idx="68">
                  <c:v>43891</c:v>
                </c:pt>
                <c:pt idx="69">
                  <c:v>43922</c:v>
                </c:pt>
              </c:numCache>
            </c:numRef>
          </c:cat>
          <c:val>
            <c:numRef>
              <c:f>'G4'!$E$213:$E$282</c:f>
              <c:numCache>
                <c:formatCode>General</c:formatCode>
                <c:ptCount val="70"/>
                <c:pt idx="0">
                  <c:v>1.3678328090905412E-2</c:v>
                </c:pt>
                <c:pt idx="1">
                  <c:v>4.7778668906060862E-2</c:v>
                </c:pt>
                <c:pt idx="2">
                  <c:v>0.1028060998812379</c:v>
                </c:pt>
                <c:pt idx="3">
                  <c:v>0.11174597343562476</c:v>
                </c:pt>
                <c:pt idx="4">
                  <c:v>8.4978184414506774E-2</c:v>
                </c:pt>
                <c:pt idx="5">
                  <c:v>8.1313963053158078E-2</c:v>
                </c:pt>
                <c:pt idx="6">
                  <c:v>9.344163030427266E-2</c:v>
                </c:pt>
                <c:pt idx="7">
                  <c:v>8.5751788143288987E-2</c:v>
                </c:pt>
                <c:pt idx="8">
                  <c:v>8.3900123170122187E-2</c:v>
                </c:pt>
                <c:pt idx="9">
                  <c:v>6.4138906485749381E-2</c:v>
                </c:pt>
                <c:pt idx="10">
                  <c:v>5.1823763509038168E-2</c:v>
                </c:pt>
                <c:pt idx="11">
                  <c:v>6.1100579573302172E-2</c:v>
                </c:pt>
                <c:pt idx="12">
                  <c:v>5.6027206160537801E-2</c:v>
                </c:pt>
                <c:pt idx="13">
                  <c:v>3.1404216510364291E-2</c:v>
                </c:pt>
                <c:pt idx="14">
                  <c:v>3.8012731200744998E-3</c:v>
                </c:pt>
                <c:pt idx="15">
                  <c:v>-3.1404603155313904E-3</c:v>
                </c:pt>
                <c:pt idx="16">
                  <c:v>1.3824006261005106E-2</c:v>
                </c:pt>
                <c:pt idx="17">
                  <c:v>2.2903840950538434E-2</c:v>
                </c:pt>
                <c:pt idx="18">
                  <c:v>8.1016002703528933E-3</c:v>
                </c:pt>
                <c:pt idx="19">
                  <c:v>3.2057800622979915E-3</c:v>
                </c:pt>
                <c:pt idx="20">
                  <c:v>1.5728398450238323E-2</c:v>
                </c:pt>
                <c:pt idx="21">
                  <c:v>1.6463854377854359E-2</c:v>
                </c:pt>
                <c:pt idx="22">
                  <c:v>3.6504963341206231E-2</c:v>
                </c:pt>
                <c:pt idx="23">
                  <c:v>2.9168060290013953E-2</c:v>
                </c:pt>
                <c:pt idx="24">
                  <c:v>2.8917090355121466E-2</c:v>
                </c:pt>
                <c:pt idx="25">
                  <c:v>4.5447659693067299E-2</c:v>
                </c:pt>
                <c:pt idx="26">
                  <c:v>4.9165220247977537E-2</c:v>
                </c:pt>
                <c:pt idx="27">
                  <c:v>5.9263104434069014E-2</c:v>
                </c:pt>
                <c:pt idx="28">
                  <c:v>5.5182181792723828E-2</c:v>
                </c:pt>
                <c:pt idx="29">
                  <c:v>5.8854502821173549E-2</c:v>
                </c:pt>
                <c:pt idx="30">
                  <c:v>5.498108253908196E-2</c:v>
                </c:pt>
                <c:pt idx="31">
                  <c:v>7.2662658043729067E-2</c:v>
                </c:pt>
                <c:pt idx="32">
                  <c:v>6.7193365036063213E-2</c:v>
                </c:pt>
                <c:pt idx="33">
                  <c:v>7.9312232635028623E-2</c:v>
                </c:pt>
                <c:pt idx="34">
                  <c:v>6.6991638168265588E-2</c:v>
                </c:pt>
                <c:pt idx="35">
                  <c:v>5.677536080124046E-2</c:v>
                </c:pt>
                <c:pt idx="36">
                  <c:v>4.8500868369361516E-2</c:v>
                </c:pt>
                <c:pt idx="37">
                  <c:v>3.1483175891904081E-2</c:v>
                </c:pt>
                <c:pt idx="38">
                  <c:v>3.0037329376361388E-2</c:v>
                </c:pt>
                <c:pt idx="39">
                  <c:v>5.3604551249064603E-3</c:v>
                </c:pt>
                <c:pt idx="40">
                  <c:v>-5.3678068840297133E-3</c:v>
                </c:pt>
                <c:pt idx="41">
                  <c:v>-1.613739410903392E-2</c:v>
                </c:pt>
                <c:pt idx="42">
                  <c:v>-9.6879461570722469E-3</c:v>
                </c:pt>
                <c:pt idx="43">
                  <c:v>-1.7868057245259417E-2</c:v>
                </c:pt>
                <c:pt idx="44">
                  <c:v>-2.6718378096506012E-2</c:v>
                </c:pt>
                <c:pt idx="45">
                  <c:v>-4.210276405668556E-2</c:v>
                </c:pt>
                <c:pt idx="46">
                  <c:v>-3.8336870669658296E-2</c:v>
                </c:pt>
                <c:pt idx="47">
                  <c:v>-3.378006837936498E-2</c:v>
                </c:pt>
                <c:pt idx="48">
                  <c:v>-2.9248021230747212E-2</c:v>
                </c:pt>
                <c:pt idx="49">
                  <c:v>-2.9875843824726744E-2</c:v>
                </c:pt>
                <c:pt idx="50">
                  <c:v>-3.9798195485077126E-2</c:v>
                </c:pt>
                <c:pt idx="51">
                  <c:v>-2.7358611688803491E-2</c:v>
                </c:pt>
                <c:pt idx="52">
                  <c:v>-1.735038072827777E-2</c:v>
                </c:pt>
                <c:pt idx="53">
                  <c:v>-1.8550504951364233E-2</c:v>
                </c:pt>
                <c:pt idx="54">
                  <c:v>-1.5746130689930804E-2</c:v>
                </c:pt>
                <c:pt idx="55">
                  <c:v>-2.4141956004081866E-2</c:v>
                </c:pt>
                <c:pt idx="56">
                  <c:v>-2.6678699366103453E-2</c:v>
                </c:pt>
                <c:pt idx="57">
                  <c:v>-3.4181677931703458E-2</c:v>
                </c:pt>
                <c:pt idx="58">
                  <c:v>-9.0206587723703602E-2</c:v>
                </c:pt>
                <c:pt idx="59">
                  <c:v>-0.12969591183427953</c:v>
                </c:pt>
                <c:pt idx="60">
                  <c:v>-0.15730225116408936</c:v>
                </c:pt>
                <c:pt idx="61">
                  <c:v>-0.18666884507995563</c:v>
                </c:pt>
                <c:pt idx="62">
                  <c:v>-0.22751668661919777</c:v>
                </c:pt>
                <c:pt idx="63">
                  <c:v>-0.25769908210213011</c:v>
                </c:pt>
                <c:pt idx="64">
                  <c:v>-0.28661145550543699</c:v>
                </c:pt>
                <c:pt idx="65">
                  <c:v>-0.28774245463630843</c:v>
                </c:pt>
                <c:pt idx="66">
                  <c:v>-0.29678666195479009</c:v>
                </c:pt>
                <c:pt idx="67">
                  <c:v>-0.30397965738486621</c:v>
                </c:pt>
                <c:pt idx="68">
                  <c:v>-0.30924033498810144</c:v>
                </c:pt>
                <c:pt idx="69">
                  <c:v>-0.29765401803194635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82-4AB7-9E3A-296E7A7D6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22154699"/>
        <c:axId val="55678159"/>
      </c:lineChart>
      <c:dateAx>
        <c:axId val="22154699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mmm\ yy" sourceLinked="0"/>
        <c:majorTickMark val="out"/>
        <c:minorTickMark val="none"/>
        <c:tickLblPos val="low"/>
        <c:spPr>
          <a:ln w="9360">
            <a:solidFill>
              <a:srgbClr val="878787"/>
            </a:solidFill>
            <a:round/>
          </a:ln>
        </c:spPr>
        <c:txPr>
          <a:bodyPr rot="-5400000"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es-ES"/>
          </a:p>
        </c:txPr>
        <c:crossAx val="55678159"/>
        <c:crosses val="autoZero"/>
        <c:auto val="1"/>
        <c:lblOffset val="100"/>
        <c:baseTimeUnit val="months"/>
        <c:majorUnit val="4"/>
        <c:majorTimeUnit val="months"/>
      </c:dateAx>
      <c:valAx>
        <c:axId val="55678159"/>
        <c:scaling>
          <c:orientation val="minMax"/>
        </c:scaling>
        <c:delete val="0"/>
        <c:axPos val="l"/>
        <c:majorGridlines>
          <c:spPr>
            <a:ln w="3240">
              <a:solidFill>
                <a:srgbClr val="969696"/>
              </a:solidFill>
              <a:prstDash val="sysDash"/>
              <a:round/>
            </a:ln>
          </c:spPr>
        </c:majorGridlines>
        <c:numFmt formatCode="0%" sourceLinked="0"/>
        <c:majorTickMark val="out"/>
        <c:minorTickMark val="none"/>
        <c:tickLblPos val="nextTo"/>
        <c:spPr>
          <a:ln w="3240">
            <a:solidFill>
              <a:srgbClr val="C0C0C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es-ES"/>
          </a:p>
        </c:txPr>
        <c:crossAx val="22154699"/>
        <c:crosses val="autoZero"/>
        <c:crossBetween val="between"/>
      </c:valAx>
      <c:spPr>
        <a:solidFill>
          <a:srgbClr val="FFFFFF"/>
        </a:solidFill>
        <a:ln w="12600">
          <a:solidFill>
            <a:srgbClr val="C0C0C0"/>
          </a:solidFill>
          <a:round/>
        </a:ln>
      </c:spPr>
    </c:plotArea>
    <c:legend>
      <c:legendPos val="t"/>
      <c:layout>
        <c:manualLayout>
          <c:xMode val="edge"/>
          <c:yMode val="edge"/>
          <c:x val="0.35385486132037203"/>
          <c:y val="0.14872098378707599"/>
          <c:w val="0.25280525458444197"/>
          <c:h val="6.2295688205386703E-2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64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es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IA-3.1. Índex de preus industrials (IPRI) en la indústria manufacturera a les Illes Balears (base 2015) (2016-2020)  </a:t>
            </a:r>
          </a:p>
        </c:rich>
      </c:tx>
      <c:layout>
        <c:manualLayout>
          <c:xMode val="edge"/>
          <c:yMode val="edge"/>
          <c:x val="0.120576877610529"/>
          <c:y val="5.76239476145931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831034754511796E-2"/>
          <c:y val="0.32011225444340502"/>
          <c:w val="0.853889195366065"/>
          <c:h val="0.55715622076707205"/>
        </c:manualLayout>
      </c:layout>
      <c:lineChart>
        <c:grouping val="standard"/>
        <c:varyColors val="0"/>
        <c:ser>
          <c:idx val="0"/>
          <c:order val="0"/>
          <c:tx>
            <c:strRef>
              <c:f>'QA3-GA1-GA4'!$B$14</c:f>
              <c:strCache>
                <c:ptCount val="1"/>
                <c:pt idx="0">
                  <c:v>Espanya</c:v>
                </c:pt>
              </c:strCache>
            </c:strRef>
          </c:tx>
          <c:spPr>
            <a:ln w="25560">
              <a:solidFill>
                <a:srgbClr val="96969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'QA3-GA1-GA4'!$A$15:$A$19</c:f>
              <c:numCache>
                <c:formatCode>0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'QA3-GA1-GA4'!$B$15:$B$19</c:f>
              <c:numCache>
                <c:formatCode>0.0</c:formatCode>
                <c:ptCount val="5"/>
                <c:pt idx="0">
                  <c:v>98.215999999999994</c:v>
                </c:pt>
                <c:pt idx="1">
                  <c:v>101.989</c:v>
                </c:pt>
                <c:pt idx="2">
                  <c:v>104.599</c:v>
                </c:pt>
                <c:pt idx="3">
                  <c:v>104.541</c:v>
                </c:pt>
                <c:pt idx="4">
                  <c:v>101.521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52-49F7-BC1B-068FB4F10E7C}"/>
            </c:ext>
          </c:extLst>
        </c:ser>
        <c:ser>
          <c:idx val="1"/>
          <c:order val="1"/>
          <c:tx>
            <c:strRef>
              <c:f>'QA3-GA1-GA4'!$C$14</c:f>
              <c:strCache>
                <c:ptCount val="1"/>
                <c:pt idx="0">
                  <c:v>Illes Balears </c:v>
                </c:pt>
              </c:strCache>
            </c:strRef>
          </c:tx>
          <c:spPr>
            <a:ln w="25560">
              <a:solidFill>
                <a:srgbClr val="FF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'QA3-GA1-GA4'!$A$15:$A$19</c:f>
              <c:numCache>
                <c:formatCode>0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'QA3-GA1-GA4'!$C$15:$C$19</c:f>
              <c:numCache>
                <c:formatCode>0.0</c:formatCode>
                <c:ptCount val="5"/>
                <c:pt idx="0">
                  <c:v>100.753</c:v>
                </c:pt>
                <c:pt idx="1">
                  <c:v>102.258</c:v>
                </c:pt>
                <c:pt idx="2">
                  <c:v>103.85299999999999</c:v>
                </c:pt>
                <c:pt idx="3">
                  <c:v>105.486</c:v>
                </c:pt>
                <c:pt idx="4">
                  <c:v>107.081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52-49F7-BC1B-068FB4F10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6104073"/>
        <c:axId val="85831198"/>
      </c:lineChart>
      <c:catAx>
        <c:axId val="86104073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es-ES"/>
          </a:p>
        </c:txPr>
        <c:crossAx val="85831198"/>
        <c:crosses val="autoZero"/>
        <c:auto val="1"/>
        <c:lblAlgn val="ctr"/>
        <c:lblOffset val="100"/>
        <c:noMultiLvlLbl val="0"/>
      </c:catAx>
      <c:valAx>
        <c:axId val="85831198"/>
        <c:scaling>
          <c:orientation val="minMax"/>
          <c:min val="96"/>
        </c:scaling>
        <c:delete val="0"/>
        <c:axPos val="l"/>
        <c:majorGridlines>
          <c:spPr>
            <a:ln w="3240">
              <a:solidFill>
                <a:srgbClr val="969696"/>
              </a:solidFill>
              <a:prstDash val="sysDash"/>
              <a:round/>
            </a:ln>
          </c:spPr>
        </c:majorGridlines>
        <c:numFmt formatCode="0" sourceLinked="0"/>
        <c:majorTickMark val="out"/>
        <c:minorTickMark val="none"/>
        <c:tickLblPos val="nextTo"/>
        <c:spPr>
          <a:ln w="3240">
            <a:solidFill>
              <a:srgbClr val="C0C0C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es-ES"/>
          </a:p>
        </c:txPr>
        <c:crossAx val="86104073"/>
        <c:crosses val="autoZero"/>
        <c:crossBetween val="between"/>
        <c:majorUnit val="3"/>
      </c:valAx>
      <c:spPr>
        <a:solidFill>
          <a:srgbClr val="FFFFFF"/>
        </a:solidFill>
        <a:ln w="12600">
          <a:solidFill>
            <a:srgbClr val="C0C0C0"/>
          </a:solidFill>
          <a:round/>
        </a:ln>
      </c:spPr>
    </c:plotArea>
    <c:legend>
      <c:legendPos val="r"/>
      <c:layout>
        <c:manualLayout>
          <c:xMode val="edge"/>
          <c:yMode val="edge"/>
          <c:x val="0.209439528023599"/>
          <c:y val="0.208132844780541"/>
          <c:w val="0.55530973451327503"/>
          <c:h val="5.2700813388425499E-2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64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es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IA-3.2. Índex de preus industrials (IPRI) en el subministrament d'energia elèctrica, gas, vapor i aire condicionat a les Illes Balears (base 2015) (2016-2020)  </a:t>
            </a:r>
          </a:p>
        </c:rich>
      </c:tx>
      <c:layout>
        <c:manualLayout>
          <c:xMode val="edge"/>
          <c:yMode val="edge"/>
          <c:x val="0.12648750886594701"/>
          <c:y val="2.6998780700226401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831034754511796E-2"/>
          <c:y val="0.26476223654415598"/>
          <c:w val="0.853889195366065"/>
          <c:h val="0.61261104337223504"/>
        </c:manualLayout>
      </c:layout>
      <c:lineChart>
        <c:grouping val="standard"/>
        <c:varyColors val="0"/>
        <c:ser>
          <c:idx val="0"/>
          <c:order val="0"/>
          <c:tx>
            <c:strRef>
              <c:f>'QA3-GA1-GA4'!$B$14</c:f>
              <c:strCache>
                <c:ptCount val="1"/>
                <c:pt idx="0">
                  <c:v>Espanya</c:v>
                </c:pt>
              </c:strCache>
            </c:strRef>
          </c:tx>
          <c:spPr>
            <a:ln w="25560">
              <a:solidFill>
                <a:srgbClr val="96969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'QA3-GA1-GA4'!$A$23:$A$27</c:f>
              <c:numCache>
                <c:formatCode>0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'QA3-GA1-GA4'!$B$23:$B$27</c:f>
              <c:numCache>
                <c:formatCode>0.0</c:formatCode>
                <c:ptCount val="5"/>
                <c:pt idx="0">
                  <c:v>89.897999999999996</c:v>
                </c:pt>
                <c:pt idx="1">
                  <c:v>96.945999999999998</c:v>
                </c:pt>
                <c:pt idx="2">
                  <c:v>102.044</c:v>
                </c:pt>
                <c:pt idx="3">
                  <c:v>99.923000000000002</c:v>
                </c:pt>
                <c:pt idx="4">
                  <c:v>90.012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E9-41A1-B1CD-7C8AB0D21D93}"/>
            </c:ext>
          </c:extLst>
        </c:ser>
        <c:ser>
          <c:idx val="1"/>
          <c:order val="1"/>
          <c:tx>
            <c:strRef>
              <c:f>'QA3-GA1-GA4'!$C$14</c:f>
              <c:strCache>
                <c:ptCount val="1"/>
                <c:pt idx="0">
                  <c:v>Illes Balears </c:v>
                </c:pt>
              </c:strCache>
            </c:strRef>
          </c:tx>
          <c:spPr>
            <a:ln w="25560">
              <a:solidFill>
                <a:srgbClr val="FF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'QA3-GA1-GA4'!$A$23:$A$27</c:f>
              <c:numCache>
                <c:formatCode>0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'QA3-GA1-GA4'!$C$23:$C$27</c:f>
              <c:numCache>
                <c:formatCode>0.0</c:formatCode>
                <c:ptCount val="5"/>
                <c:pt idx="0">
                  <c:v>84.997</c:v>
                </c:pt>
                <c:pt idx="1">
                  <c:v>98.777000000000001</c:v>
                </c:pt>
                <c:pt idx="2">
                  <c:v>107.08</c:v>
                </c:pt>
                <c:pt idx="3">
                  <c:v>101.72499999999999</c:v>
                </c:pt>
                <c:pt idx="4">
                  <c:v>89.763000000000005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E9-41A1-B1CD-7C8AB0D21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28121362"/>
        <c:axId val="46978225"/>
      </c:lineChart>
      <c:catAx>
        <c:axId val="28121362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es-ES"/>
          </a:p>
        </c:txPr>
        <c:crossAx val="46978225"/>
        <c:crosses val="autoZero"/>
        <c:auto val="1"/>
        <c:lblAlgn val="ctr"/>
        <c:lblOffset val="100"/>
        <c:noMultiLvlLbl val="0"/>
      </c:catAx>
      <c:valAx>
        <c:axId val="46978225"/>
        <c:scaling>
          <c:orientation val="minMax"/>
          <c:max val="110"/>
          <c:min val="80"/>
        </c:scaling>
        <c:delete val="0"/>
        <c:axPos val="l"/>
        <c:majorGridlines>
          <c:spPr>
            <a:ln w="3240">
              <a:solidFill>
                <a:srgbClr val="969696"/>
              </a:solidFill>
              <a:prstDash val="sysDash"/>
              <a:round/>
            </a:ln>
          </c:spPr>
        </c:majorGridlines>
        <c:numFmt formatCode="0" sourceLinked="0"/>
        <c:majorTickMark val="out"/>
        <c:minorTickMark val="none"/>
        <c:tickLblPos val="nextTo"/>
        <c:spPr>
          <a:ln w="3240">
            <a:solidFill>
              <a:srgbClr val="C0C0C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es-ES"/>
          </a:p>
        </c:txPr>
        <c:crossAx val="28121362"/>
        <c:crosses val="autoZero"/>
        <c:crossBetween val="between"/>
        <c:majorUnit val="5"/>
      </c:valAx>
      <c:spPr>
        <a:solidFill>
          <a:srgbClr val="FFFFFF"/>
        </a:solidFill>
        <a:ln w="12600">
          <a:solidFill>
            <a:srgbClr val="C0C0C0"/>
          </a:solidFill>
          <a:round/>
        </a:ln>
      </c:spPr>
    </c:plotArea>
    <c:legend>
      <c:legendPos val="r"/>
      <c:layout>
        <c:manualLayout>
          <c:xMode val="edge"/>
          <c:yMode val="edge"/>
          <c:x val="0.209439528023599"/>
          <c:y val="0.171266494913942"/>
          <c:w val="0.55530973451327503"/>
          <c:h val="5.2700993021033801E-2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64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es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lang="es-ES"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IA-3.3. Índex de preus industrials (IPRI) en el subministrament d'aigua, activitats de sanejament, gestió de residus i descontaminació a les Illes Balears
 (base 2015) (2016-2020)  </a:t>
            </a:r>
          </a:p>
        </c:rich>
      </c:tx>
      <c:layout>
        <c:manualLayout>
          <c:xMode val="edge"/>
          <c:yMode val="edge"/>
          <c:x val="0.12648750886594701"/>
          <c:y val="2.7172966382163401E-2"/>
        </c:manualLayout>
      </c:layout>
      <c:overlay val="0"/>
      <c:spPr>
        <a:noFill/>
        <a:ln w="2556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831034754511796E-2"/>
          <c:y val="0.31997909771816802"/>
          <c:w val="0.853889195366065"/>
          <c:h val="0.55721999651628595"/>
        </c:manualLayout>
      </c:layout>
      <c:lineChart>
        <c:grouping val="standard"/>
        <c:varyColors val="0"/>
        <c:ser>
          <c:idx val="0"/>
          <c:order val="0"/>
          <c:tx>
            <c:strRef>
              <c:f>'QA3-GA1-GA4'!$B$14</c:f>
              <c:strCache>
                <c:ptCount val="1"/>
                <c:pt idx="0">
                  <c:v>Espanya</c:v>
                </c:pt>
              </c:strCache>
            </c:strRef>
          </c:tx>
          <c:spPr>
            <a:ln w="25560">
              <a:solidFill>
                <a:srgbClr val="96969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'QA3-GA1-GA4'!$A$31:$A$35</c:f>
              <c:numCache>
                <c:formatCode>0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'QA3-GA1-GA4'!$B$31:$B$35</c:f>
              <c:numCache>
                <c:formatCode>0.0</c:formatCode>
                <c:ptCount val="5"/>
                <c:pt idx="0">
                  <c:v>100.556</c:v>
                </c:pt>
                <c:pt idx="1">
                  <c:v>100.14400000000001</c:v>
                </c:pt>
                <c:pt idx="2">
                  <c:v>100.64</c:v>
                </c:pt>
                <c:pt idx="3">
                  <c:v>100.708</c:v>
                </c:pt>
                <c:pt idx="4">
                  <c:v>101.31399999999999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88-4572-942D-9E22B715C466}"/>
            </c:ext>
          </c:extLst>
        </c:ser>
        <c:ser>
          <c:idx val="1"/>
          <c:order val="1"/>
          <c:tx>
            <c:strRef>
              <c:f>'QA3-GA1-GA4'!$C$14</c:f>
              <c:strCache>
                <c:ptCount val="1"/>
                <c:pt idx="0">
                  <c:v>Illes Balears </c:v>
                </c:pt>
              </c:strCache>
            </c:strRef>
          </c:tx>
          <c:spPr>
            <a:ln w="25560">
              <a:solidFill>
                <a:srgbClr val="FFCC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  <a:ea typeface="Arial"/>
                  </a:defRPr>
                </a:pPr>
                <a:endParaRPr lang="es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'QA3-GA1-GA4'!$A$31:$A$35</c:f>
              <c:numCache>
                <c:formatCode>0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'QA3-GA1-GA4'!$C$31:$C$35</c:f>
              <c:numCache>
                <c:formatCode>0.0</c:formatCode>
                <c:ptCount val="5"/>
                <c:pt idx="0">
                  <c:v>98.832999999999998</c:v>
                </c:pt>
                <c:pt idx="1">
                  <c:v>105.41200000000001</c:v>
                </c:pt>
                <c:pt idx="2">
                  <c:v>105.224</c:v>
                </c:pt>
                <c:pt idx="3">
                  <c:v>99.097999999999999</c:v>
                </c:pt>
                <c:pt idx="4">
                  <c:v>95.215000000000003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8-4572-942D-9E22B715C4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638947"/>
        <c:axId val="777726"/>
      </c:lineChart>
      <c:catAx>
        <c:axId val="8638947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es-ES"/>
          </a:p>
        </c:txPr>
        <c:crossAx val="777726"/>
        <c:crosses val="autoZero"/>
        <c:auto val="1"/>
        <c:lblAlgn val="ctr"/>
        <c:lblOffset val="100"/>
        <c:noMultiLvlLbl val="0"/>
      </c:catAx>
      <c:valAx>
        <c:axId val="777726"/>
        <c:scaling>
          <c:orientation val="minMax"/>
          <c:max val="110"/>
          <c:min val="90"/>
        </c:scaling>
        <c:delete val="0"/>
        <c:axPos val="l"/>
        <c:majorGridlines>
          <c:spPr>
            <a:ln w="3240">
              <a:solidFill>
                <a:srgbClr val="969696"/>
              </a:solidFill>
              <a:prstDash val="sysDash"/>
              <a:round/>
            </a:ln>
          </c:spPr>
        </c:majorGridlines>
        <c:numFmt formatCode="0" sourceLinked="0"/>
        <c:majorTickMark val="out"/>
        <c:minorTickMark val="none"/>
        <c:tickLblPos val="nextTo"/>
        <c:spPr>
          <a:ln w="3240">
            <a:solidFill>
              <a:srgbClr val="C0C0C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es-ES"/>
          </a:p>
        </c:txPr>
        <c:crossAx val="8638947"/>
        <c:crosses val="autoZero"/>
        <c:crossBetween val="between"/>
        <c:majorUnit val="5"/>
      </c:valAx>
      <c:spPr>
        <a:solidFill>
          <a:srgbClr val="FFFFFF"/>
        </a:solidFill>
        <a:ln w="12600">
          <a:solidFill>
            <a:srgbClr val="C0C0C0"/>
          </a:solidFill>
          <a:round/>
        </a:ln>
      </c:spPr>
    </c:plotArea>
    <c:legend>
      <c:legendPos val="r"/>
      <c:layout>
        <c:manualLayout>
          <c:xMode val="edge"/>
          <c:yMode val="edge"/>
          <c:x val="0.23303834808259599"/>
          <c:y val="0.214277247602114"/>
          <c:w val="0.55530973451327503"/>
          <c:h val="5.2700993021033801E-2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640" b="0" strike="noStrike" spc="-1">
              <a:solidFill>
                <a:srgbClr val="000000"/>
              </a:solidFill>
              <a:latin typeface="Arial"/>
              <a:ea typeface="Arial"/>
            </a:defRPr>
          </a:pPr>
          <a:endParaRPr lang="es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7" Type="http://schemas.openxmlformats.org/officeDocument/2006/relationships/image" Target="../media/image8.wmf"/><Relationship Id="rId2" Type="http://schemas.openxmlformats.org/officeDocument/2006/relationships/image" Target="../media/image3.wmf"/><Relationship Id="rId1" Type="http://schemas.openxmlformats.org/officeDocument/2006/relationships/image" Target="../media/image2.gif"/><Relationship Id="rId6" Type="http://schemas.openxmlformats.org/officeDocument/2006/relationships/image" Target="../media/image7.wmf"/><Relationship Id="rId5" Type="http://schemas.openxmlformats.org/officeDocument/2006/relationships/image" Target="../media/image6.wmf"/><Relationship Id="rId4" Type="http://schemas.openxmlformats.org/officeDocument/2006/relationships/image" Target="../media/image5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18720</xdr:colOff>
      <xdr:row>2</xdr:row>
      <xdr:rowOff>56880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771480" cy="380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6</xdr:col>
      <xdr:colOff>142560</xdr:colOff>
      <xdr:row>5</xdr:row>
      <xdr:rowOff>142560</xdr:rowOff>
    </xdr:to>
    <xdr:pic>
      <xdr:nvPicPr>
        <xdr:cNvPr id="3867" name="Imagen 4">
          <a:extLst>
            <a:ext uri="{FF2B5EF4-FFF2-40B4-BE49-F238E27FC236}">
              <a16:creationId xmlns:a16="http://schemas.microsoft.com/office/drawing/2014/main" id="{00000000-0008-0000-1A00-00001B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352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142560</xdr:colOff>
      <xdr:row>6</xdr:row>
      <xdr:rowOff>142560</xdr:rowOff>
    </xdr:to>
    <xdr:pic>
      <xdr:nvPicPr>
        <xdr:cNvPr id="3868" name="Imagen 5">
          <a:extLst>
            <a:ext uri="{FF2B5EF4-FFF2-40B4-BE49-F238E27FC236}">
              <a16:creationId xmlns:a16="http://schemas.microsoft.com/office/drawing/2014/main" id="{00000000-0008-0000-1A00-00001C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543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142560</xdr:colOff>
      <xdr:row>7</xdr:row>
      <xdr:rowOff>142560</xdr:rowOff>
    </xdr:to>
    <xdr:pic>
      <xdr:nvPicPr>
        <xdr:cNvPr id="3869" name="Imagen 6">
          <a:extLst>
            <a:ext uri="{FF2B5EF4-FFF2-40B4-BE49-F238E27FC236}">
              <a16:creationId xmlns:a16="http://schemas.microsoft.com/office/drawing/2014/main" id="{00000000-0008-0000-1A00-00001D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9240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142560</xdr:colOff>
      <xdr:row>8</xdr:row>
      <xdr:rowOff>142560</xdr:rowOff>
    </xdr:to>
    <xdr:pic>
      <xdr:nvPicPr>
        <xdr:cNvPr id="3870" name="Imagen 7">
          <a:extLst>
            <a:ext uri="{FF2B5EF4-FFF2-40B4-BE49-F238E27FC236}">
              <a16:creationId xmlns:a16="http://schemas.microsoft.com/office/drawing/2014/main" id="{00000000-0008-0000-1A00-00001E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305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142560</xdr:colOff>
      <xdr:row>9</xdr:row>
      <xdr:rowOff>142560</xdr:rowOff>
    </xdr:to>
    <xdr:pic>
      <xdr:nvPicPr>
        <xdr:cNvPr id="3871" name="Imagen 8">
          <a:extLst>
            <a:ext uri="{FF2B5EF4-FFF2-40B4-BE49-F238E27FC236}">
              <a16:creationId xmlns:a16="http://schemas.microsoft.com/office/drawing/2014/main" id="{00000000-0008-0000-1A00-00001F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495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142560</xdr:colOff>
      <xdr:row>10</xdr:row>
      <xdr:rowOff>142560</xdr:rowOff>
    </xdr:to>
    <xdr:pic>
      <xdr:nvPicPr>
        <xdr:cNvPr id="3872" name="Imagen 9">
          <a:extLst>
            <a:ext uri="{FF2B5EF4-FFF2-40B4-BE49-F238E27FC236}">
              <a16:creationId xmlns:a16="http://schemas.microsoft.com/office/drawing/2014/main" id="{00000000-0008-0000-1A00-000020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0670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142560</xdr:colOff>
      <xdr:row>11</xdr:row>
      <xdr:rowOff>142560</xdr:rowOff>
    </xdr:to>
    <xdr:pic>
      <xdr:nvPicPr>
        <xdr:cNvPr id="3873" name="Imagen 10">
          <a:extLst>
            <a:ext uri="{FF2B5EF4-FFF2-40B4-BE49-F238E27FC236}">
              <a16:creationId xmlns:a16="http://schemas.microsoft.com/office/drawing/2014/main" id="{00000000-0008-0000-1A00-000021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448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142560</xdr:colOff>
      <xdr:row>12</xdr:row>
      <xdr:rowOff>142560</xdr:rowOff>
    </xdr:to>
    <xdr:pic>
      <xdr:nvPicPr>
        <xdr:cNvPr id="3874" name="Imagen 11">
          <a:extLst>
            <a:ext uri="{FF2B5EF4-FFF2-40B4-BE49-F238E27FC236}">
              <a16:creationId xmlns:a16="http://schemas.microsoft.com/office/drawing/2014/main" id="{00000000-0008-0000-1A00-000022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829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142560</xdr:colOff>
      <xdr:row>13</xdr:row>
      <xdr:rowOff>142560</xdr:rowOff>
    </xdr:to>
    <xdr:pic>
      <xdr:nvPicPr>
        <xdr:cNvPr id="3875" name="Imagen 12">
          <a:extLst>
            <a:ext uri="{FF2B5EF4-FFF2-40B4-BE49-F238E27FC236}">
              <a16:creationId xmlns:a16="http://schemas.microsoft.com/office/drawing/2014/main" id="{00000000-0008-0000-1A00-000023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0195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142560</xdr:colOff>
      <xdr:row>14</xdr:row>
      <xdr:rowOff>142560</xdr:rowOff>
    </xdr:to>
    <xdr:pic>
      <xdr:nvPicPr>
        <xdr:cNvPr id="3876" name="Imagen 13">
          <a:extLst>
            <a:ext uri="{FF2B5EF4-FFF2-40B4-BE49-F238E27FC236}">
              <a16:creationId xmlns:a16="http://schemas.microsoft.com/office/drawing/2014/main" id="{00000000-0008-0000-1A00-000024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591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142560</xdr:colOff>
      <xdr:row>15</xdr:row>
      <xdr:rowOff>142560</xdr:rowOff>
    </xdr:to>
    <xdr:pic>
      <xdr:nvPicPr>
        <xdr:cNvPr id="3877" name="Imagen 14">
          <a:extLst>
            <a:ext uri="{FF2B5EF4-FFF2-40B4-BE49-F238E27FC236}">
              <a16:creationId xmlns:a16="http://schemas.microsoft.com/office/drawing/2014/main" id="{00000000-0008-0000-1A00-000025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1625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142560</xdr:colOff>
      <xdr:row>16</xdr:row>
      <xdr:rowOff>142560</xdr:rowOff>
    </xdr:to>
    <xdr:pic>
      <xdr:nvPicPr>
        <xdr:cNvPr id="3878" name="Imagen 15">
          <a:extLst>
            <a:ext uri="{FF2B5EF4-FFF2-40B4-BE49-F238E27FC236}">
              <a16:creationId xmlns:a16="http://schemas.microsoft.com/office/drawing/2014/main" id="{00000000-0008-0000-1A00-000026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543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142560</xdr:colOff>
      <xdr:row>17</xdr:row>
      <xdr:rowOff>142560</xdr:rowOff>
    </xdr:to>
    <xdr:pic>
      <xdr:nvPicPr>
        <xdr:cNvPr id="3879" name="Imagen 16">
          <a:extLst>
            <a:ext uri="{FF2B5EF4-FFF2-40B4-BE49-F238E27FC236}">
              <a16:creationId xmlns:a16="http://schemas.microsoft.com/office/drawing/2014/main" id="{00000000-0008-0000-1A00-000027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924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142560</xdr:colOff>
      <xdr:row>18</xdr:row>
      <xdr:rowOff>142560</xdr:rowOff>
    </xdr:to>
    <xdr:pic>
      <xdr:nvPicPr>
        <xdr:cNvPr id="3880" name="Imagen 17">
          <a:extLst>
            <a:ext uri="{FF2B5EF4-FFF2-40B4-BE49-F238E27FC236}">
              <a16:creationId xmlns:a16="http://schemas.microsoft.com/office/drawing/2014/main" id="{00000000-0008-0000-1A00-000028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83055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142560</xdr:colOff>
      <xdr:row>19</xdr:row>
      <xdr:rowOff>142560</xdr:rowOff>
    </xdr:to>
    <xdr:pic>
      <xdr:nvPicPr>
        <xdr:cNvPr id="3881" name="Imagen 18">
          <a:extLst>
            <a:ext uri="{FF2B5EF4-FFF2-40B4-BE49-F238E27FC236}">
              <a16:creationId xmlns:a16="http://schemas.microsoft.com/office/drawing/2014/main" id="{00000000-0008-0000-1A00-000029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8686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142560</xdr:colOff>
      <xdr:row>20</xdr:row>
      <xdr:rowOff>142560</xdr:rowOff>
    </xdr:to>
    <xdr:pic>
      <xdr:nvPicPr>
        <xdr:cNvPr id="3882" name="Imagen 19">
          <a:extLst>
            <a:ext uri="{FF2B5EF4-FFF2-40B4-BE49-F238E27FC236}">
              <a16:creationId xmlns:a16="http://schemas.microsoft.com/office/drawing/2014/main" id="{00000000-0008-0000-1A00-00002A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8877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142560</xdr:colOff>
      <xdr:row>21</xdr:row>
      <xdr:rowOff>142560</xdr:rowOff>
    </xdr:to>
    <xdr:pic>
      <xdr:nvPicPr>
        <xdr:cNvPr id="3883" name="Imagen 20">
          <a:extLst>
            <a:ext uri="{FF2B5EF4-FFF2-40B4-BE49-F238E27FC236}">
              <a16:creationId xmlns:a16="http://schemas.microsoft.com/office/drawing/2014/main" id="{00000000-0008-0000-1A00-00002B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9258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142560</xdr:colOff>
      <xdr:row>22</xdr:row>
      <xdr:rowOff>142560</xdr:rowOff>
    </xdr:to>
    <xdr:pic>
      <xdr:nvPicPr>
        <xdr:cNvPr id="3884" name="Imagen 21">
          <a:extLst>
            <a:ext uri="{FF2B5EF4-FFF2-40B4-BE49-F238E27FC236}">
              <a16:creationId xmlns:a16="http://schemas.microsoft.com/office/drawing/2014/main" id="{00000000-0008-0000-1A00-00002C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96390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142560</xdr:colOff>
      <xdr:row>23</xdr:row>
      <xdr:rowOff>142560</xdr:rowOff>
    </xdr:to>
    <xdr:pic>
      <xdr:nvPicPr>
        <xdr:cNvPr id="3885" name="Imagen 22">
          <a:extLst>
            <a:ext uri="{FF2B5EF4-FFF2-40B4-BE49-F238E27FC236}">
              <a16:creationId xmlns:a16="http://schemas.microsoft.com/office/drawing/2014/main" id="{00000000-0008-0000-1A00-00002D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0020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142560</xdr:colOff>
      <xdr:row>24</xdr:row>
      <xdr:rowOff>142560</xdr:rowOff>
    </xdr:to>
    <xdr:pic>
      <xdr:nvPicPr>
        <xdr:cNvPr id="3886" name="Imagen 23">
          <a:extLst>
            <a:ext uri="{FF2B5EF4-FFF2-40B4-BE49-F238E27FC236}">
              <a16:creationId xmlns:a16="http://schemas.microsoft.com/office/drawing/2014/main" id="{00000000-0008-0000-1A00-00002E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0210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142560</xdr:colOff>
      <xdr:row>25</xdr:row>
      <xdr:rowOff>142560</xdr:rowOff>
    </xdr:to>
    <xdr:pic>
      <xdr:nvPicPr>
        <xdr:cNvPr id="3887" name="Imagen 24">
          <a:extLst>
            <a:ext uri="{FF2B5EF4-FFF2-40B4-BE49-F238E27FC236}">
              <a16:creationId xmlns:a16="http://schemas.microsoft.com/office/drawing/2014/main" id="{00000000-0008-0000-1A00-00002F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05915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142560</xdr:colOff>
      <xdr:row>26</xdr:row>
      <xdr:rowOff>142560</xdr:rowOff>
    </xdr:to>
    <xdr:pic>
      <xdr:nvPicPr>
        <xdr:cNvPr id="3888" name="Imagen 25">
          <a:extLst>
            <a:ext uri="{FF2B5EF4-FFF2-40B4-BE49-F238E27FC236}">
              <a16:creationId xmlns:a16="http://schemas.microsoft.com/office/drawing/2014/main" id="{00000000-0008-0000-1A00-000030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07820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142560</xdr:colOff>
      <xdr:row>27</xdr:row>
      <xdr:rowOff>142560</xdr:rowOff>
    </xdr:to>
    <xdr:pic>
      <xdr:nvPicPr>
        <xdr:cNvPr id="3889" name="Imagen 26">
          <a:extLst>
            <a:ext uri="{FF2B5EF4-FFF2-40B4-BE49-F238E27FC236}">
              <a16:creationId xmlns:a16="http://schemas.microsoft.com/office/drawing/2014/main" id="{00000000-0008-0000-1A00-000031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1163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142560</xdr:colOff>
      <xdr:row>28</xdr:row>
      <xdr:rowOff>142560</xdr:rowOff>
    </xdr:to>
    <xdr:pic>
      <xdr:nvPicPr>
        <xdr:cNvPr id="3890" name="Imagen 27">
          <a:extLst>
            <a:ext uri="{FF2B5EF4-FFF2-40B4-BE49-F238E27FC236}">
              <a16:creationId xmlns:a16="http://schemas.microsoft.com/office/drawing/2014/main" id="{00000000-0008-0000-1A00-000032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1353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142560</xdr:colOff>
      <xdr:row>29</xdr:row>
      <xdr:rowOff>142560</xdr:rowOff>
    </xdr:to>
    <xdr:pic>
      <xdr:nvPicPr>
        <xdr:cNvPr id="3891" name="Imagen 28">
          <a:extLst>
            <a:ext uri="{FF2B5EF4-FFF2-40B4-BE49-F238E27FC236}">
              <a16:creationId xmlns:a16="http://schemas.microsoft.com/office/drawing/2014/main" id="{00000000-0008-0000-1A00-000033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17345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142560</xdr:colOff>
      <xdr:row>30</xdr:row>
      <xdr:rowOff>142560</xdr:rowOff>
    </xdr:to>
    <xdr:pic>
      <xdr:nvPicPr>
        <xdr:cNvPr id="3892" name="Imagen 29">
          <a:extLst>
            <a:ext uri="{FF2B5EF4-FFF2-40B4-BE49-F238E27FC236}">
              <a16:creationId xmlns:a16="http://schemas.microsoft.com/office/drawing/2014/main" id="{00000000-0008-0000-1A00-000034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2115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142560</xdr:colOff>
      <xdr:row>31</xdr:row>
      <xdr:rowOff>142560</xdr:rowOff>
    </xdr:to>
    <xdr:pic>
      <xdr:nvPicPr>
        <xdr:cNvPr id="3893" name="Imagen 30">
          <a:extLst>
            <a:ext uri="{FF2B5EF4-FFF2-40B4-BE49-F238E27FC236}">
              <a16:creationId xmlns:a16="http://schemas.microsoft.com/office/drawing/2014/main" id="{00000000-0008-0000-1A00-000035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2496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142560</xdr:colOff>
      <xdr:row>32</xdr:row>
      <xdr:rowOff>142560</xdr:rowOff>
    </xdr:to>
    <xdr:pic>
      <xdr:nvPicPr>
        <xdr:cNvPr id="3894" name="Imagen 31">
          <a:extLst>
            <a:ext uri="{FF2B5EF4-FFF2-40B4-BE49-F238E27FC236}">
              <a16:creationId xmlns:a16="http://schemas.microsoft.com/office/drawing/2014/main" id="{00000000-0008-0000-1A00-000036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28775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142560</xdr:colOff>
      <xdr:row>33</xdr:row>
      <xdr:rowOff>142560</xdr:rowOff>
    </xdr:to>
    <xdr:pic>
      <xdr:nvPicPr>
        <xdr:cNvPr id="3895" name="Imagen 32">
          <a:extLst>
            <a:ext uri="{FF2B5EF4-FFF2-40B4-BE49-F238E27FC236}">
              <a16:creationId xmlns:a16="http://schemas.microsoft.com/office/drawing/2014/main" id="{00000000-0008-0000-1A00-000037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3258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142560</xdr:colOff>
      <xdr:row>34</xdr:row>
      <xdr:rowOff>142560</xdr:rowOff>
    </xdr:to>
    <xdr:pic>
      <xdr:nvPicPr>
        <xdr:cNvPr id="3896" name="Imagen 33">
          <a:extLst>
            <a:ext uri="{FF2B5EF4-FFF2-40B4-BE49-F238E27FC236}">
              <a16:creationId xmlns:a16="http://schemas.microsoft.com/office/drawing/2014/main" id="{00000000-0008-0000-1A00-000038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3639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142560</xdr:colOff>
      <xdr:row>35</xdr:row>
      <xdr:rowOff>142560</xdr:rowOff>
    </xdr:to>
    <xdr:pic>
      <xdr:nvPicPr>
        <xdr:cNvPr id="3897" name="Imagen 34">
          <a:extLst>
            <a:ext uri="{FF2B5EF4-FFF2-40B4-BE49-F238E27FC236}">
              <a16:creationId xmlns:a16="http://schemas.microsoft.com/office/drawing/2014/main" id="{00000000-0008-0000-1A00-000039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3830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142560</xdr:colOff>
      <xdr:row>36</xdr:row>
      <xdr:rowOff>142560</xdr:rowOff>
    </xdr:to>
    <xdr:pic>
      <xdr:nvPicPr>
        <xdr:cNvPr id="3898" name="Imagen 35">
          <a:extLst>
            <a:ext uri="{FF2B5EF4-FFF2-40B4-BE49-F238E27FC236}">
              <a16:creationId xmlns:a16="http://schemas.microsoft.com/office/drawing/2014/main" id="{00000000-0008-0000-1A00-00003A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42110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142560</xdr:colOff>
      <xdr:row>37</xdr:row>
      <xdr:rowOff>142560</xdr:rowOff>
    </xdr:to>
    <xdr:pic>
      <xdr:nvPicPr>
        <xdr:cNvPr id="3899" name="Imagen 36">
          <a:extLst>
            <a:ext uri="{FF2B5EF4-FFF2-40B4-BE49-F238E27FC236}">
              <a16:creationId xmlns:a16="http://schemas.microsoft.com/office/drawing/2014/main" id="{00000000-0008-0000-1A00-00003B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4401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142560</xdr:colOff>
      <xdr:row>38</xdr:row>
      <xdr:rowOff>142560</xdr:rowOff>
    </xdr:to>
    <xdr:pic>
      <xdr:nvPicPr>
        <xdr:cNvPr id="3900" name="Imagen 37">
          <a:extLst>
            <a:ext uri="{FF2B5EF4-FFF2-40B4-BE49-F238E27FC236}">
              <a16:creationId xmlns:a16="http://schemas.microsoft.com/office/drawing/2014/main" id="{00000000-0008-0000-1A00-00003C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4782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142560</xdr:colOff>
      <xdr:row>39</xdr:row>
      <xdr:rowOff>142560</xdr:rowOff>
    </xdr:to>
    <xdr:pic>
      <xdr:nvPicPr>
        <xdr:cNvPr id="3901" name="Imagen 38">
          <a:extLst>
            <a:ext uri="{FF2B5EF4-FFF2-40B4-BE49-F238E27FC236}">
              <a16:creationId xmlns:a16="http://schemas.microsoft.com/office/drawing/2014/main" id="{00000000-0008-0000-1A00-00003D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4973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40</xdr:row>
      <xdr:rowOff>0</xdr:rowOff>
    </xdr:from>
    <xdr:to>
      <xdr:col>6</xdr:col>
      <xdr:colOff>142560</xdr:colOff>
      <xdr:row>40</xdr:row>
      <xdr:rowOff>142560</xdr:rowOff>
    </xdr:to>
    <xdr:pic>
      <xdr:nvPicPr>
        <xdr:cNvPr id="3902" name="Imagen 39">
          <a:extLst>
            <a:ext uri="{FF2B5EF4-FFF2-40B4-BE49-F238E27FC236}">
              <a16:creationId xmlns:a16="http://schemas.microsoft.com/office/drawing/2014/main" id="{00000000-0008-0000-1A00-00003E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51635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41</xdr:row>
      <xdr:rowOff>0</xdr:rowOff>
    </xdr:from>
    <xdr:to>
      <xdr:col>6</xdr:col>
      <xdr:colOff>142560</xdr:colOff>
      <xdr:row>41</xdr:row>
      <xdr:rowOff>142560</xdr:rowOff>
    </xdr:to>
    <xdr:pic>
      <xdr:nvPicPr>
        <xdr:cNvPr id="3903" name="Imagen 40">
          <a:extLst>
            <a:ext uri="{FF2B5EF4-FFF2-40B4-BE49-F238E27FC236}">
              <a16:creationId xmlns:a16="http://schemas.microsoft.com/office/drawing/2014/main" id="{00000000-0008-0000-1A00-00003F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5735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142560</xdr:colOff>
      <xdr:row>42</xdr:row>
      <xdr:rowOff>142560</xdr:rowOff>
    </xdr:to>
    <xdr:pic>
      <xdr:nvPicPr>
        <xdr:cNvPr id="3904" name="Imagen 41">
          <a:extLst>
            <a:ext uri="{FF2B5EF4-FFF2-40B4-BE49-F238E27FC236}">
              <a16:creationId xmlns:a16="http://schemas.microsoft.com/office/drawing/2014/main" id="{00000000-0008-0000-1A00-000040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6116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142560</xdr:colOff>
      <xdr:row>43</xdr:row>
      <xdr:rowOff>142560</xdr:rowOff>
    </xdr:to>
    <xdr:pic>
      <xdr:nvPicPr>
        <xdr:cNvPr id="3905" name="Imagen 42">
          <a:extLst>
            <a:ext uri="{FF2B5EF4-FFF2-40B4-BE49-F238E27FC236}">
              <a16:creationId xmlns:a16="http://schemas.microsoft.com/office/drawing/2014/main" id="{00000000-0008-0000-1A00-000041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64970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142560</xdr:colOff>
      <xdr:row>44</xdr:row>
      <xdr:rowOff>142560</xdr:rowOff>
    </xdr:to>
    <xdr:pic>
      <xdr:nvPicPr>
        <xdr:cNvPr id="3906" name="Imagen 43">
          <a:extLst>
            <a:ext uri="{FF2B5EF4-FFF2-40B4-BE49-F238E27FC236}">
              <a16:creationId xmlns:a16="http://schemas.microsoft.com/office/drawing/2014/main" id="{00000000-0008-0000-1A00-000042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6878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142560</xdr:colOff>
      <xdr:row>45</xdr:row>
      <xdr:rowOff>142560</xdr:rowOff>
    </xdr:to>
    <xdr:pic>
      <xdr:nvPicPr>
        <xdr:cNvPr id="3907" name="Imagen 44">
          <a:extLst>
            <a:ext uri="{FF2B5EF4-FFF2-40B4-BE49-F238E27FC236}">
              <a16:creationId xmlns:a16="http://schemas.microsoft.com/office/drawing/2014/main" id="{00000000-0008-0000-1A00-000043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7068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142560</xdr:colOff>
      <xdr:row>46</xdr:row>
      <xdr:rowOff>142560</xdr:rowOff>
    </xdr:to>
    <xdr:pic>
      <xdr:nvPicPr>
        <xdr:cNvPr id="3908" name="Imagen 45">
          <a:extLst>
            <a:ext uri="{FF2B5EF4-FFF2-40B4-BE49-F238E27FC236}">
              <a16:creationId xmlns:a16="http://schemas.microsoft.com/office/drawing/2014/main" id="{00000000-0008-0000-1A00-000044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76400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47</xdr:row>
      <xdr:rowOff>0</xdr:rowOff>
    </xdr:from>
    <xdr:to>
      <xdr:col>6</xdr:col>
      <xdr:colOff>142560</xdr:colOff>
      <xdr:row>47</xdr:row>
      <xdr:rowOff>142560</xdr:rowOff>
    </xdr:to>
    <xdr:pic>
      <xdr:nvPicPr>
        <xdr:cNvPr id="3909" name="Imagen 46">
          <a:extLst>
            <a:ext uri="{FF2B5EF4-FFF2-40B4-BE49-F238E27FC236}">
              <a16:creationId xmlns:a16="http://schemas.microsoft.com/office/drawing/2014/main" id="{00000000-0008-0000-1A00-000045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8021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142560</xdr:colOff>
      <xdr:row>48</xdr:row>
      <xdr:rowOff>142560</xdr:rowOff>
    </xdr:to>
    <xdr:pic>
      <xdr:nvPicPr>
        <xdr:cNvPr id="3910" name="Imagen 47">
          <a:extLst>
            <a:ext uri="{FF2B5EF4-FFF2-40B4-BE49-F238E27FC236}">
              <a16:creationId xmlns:a16="http://schemas.microsoft.com/office/drawing/2014/main" id="{00000000-0008-0000-1A00-000046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8402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142560</xdr:colOff>
      <xdr:row>49</xdr:row>
      <xdr:rowOff>142560</xdr:rowOff>
    </xdr:to>
    <xdr:pic>
      <xdr:nvPicPr>
        <xdr:cNvPr id="3911" name="Imagen 48">
          <a:extLst>
            <a:ext uri="{FF2B5EF4-FFF2-40B4-BE49-F238E27FC236}">
              <a16:creationId xmlns:a16="http://schemas.microsoft.com/office/drawing/2014/main" id="{00000000-0008-0000-1A00-000047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87830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50</xdr:row>
      <xdr:rowOff>0</xdr:rowOff>
    </xdr:from>
    <xdr:to>
      <xdr:col>6</xdr:col>
      <xdr:colOff>142560</xdr:colOff>
      <xdr:row>50</xdr:row>
      <xdr:rowOff>142560</xdr:rowOff>
    </xdr:to>
    <xdr:pic>
      <xdr:nvPicPr>
        <xdr:cNvPr id="3912" name="Imagen 49">
          <a:extLst>
            <a:ext uri="{FF2B5EF4-FFF2-40B4-BE49-F238E27FC236}">
              <a16:creationId xmlns:a16="http://schemas.microsoft.com/office/drawing/2014/main" id="{00000000-0008-0000-1A00-000048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9164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142560</xdr:colOff>
      <xdr:row>51</xdr:row>
      <xdr:rowOff>142560</xdr:rowOff>
    </xdr:to>
    <xdr:pic>
      <xdr:nvPicPr>
        <xdr:cNvPr id="3913" name="Imagen 50">
          <a:extLst>
            <a:ext uri="{FF2B5EF4-FFF2-40B4-BE49-F238E27FC236}">
              <a16:creationId xmlns:a16="http://schemas.microsoft.com/office/drawing/2014/main" id="{00000000-0008-0000-1A00-000049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9545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142560</xdr:colOff>
      <xdr:row>52</xdr:row>
      <xdr:rowOff>142560</xdr:rowOff>
    </xdr:to>
    <xdr:pic>
      <xdr:nvPicPr>
        <xdr:cNvPr id="3914" name="Imagen 51">
          <a:extLst>
            <a:ext uri="{FF2B5EF4-FFF2-40B4-BE49-F238E27FC236}">
              <a16:creationId xmlns:a16="http://schemas.microsoft.com/office/drawing/2014/main" id="{00000000-0008-0000-1A00-00004A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197355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142560</xdr:colOff>
      <xdr:row>53</xdr:row>
      <xdr:rowOff>142560</xdr:rowOff>
    </xdr:to>
    <xdr:pic>
      <xdr:nvPicPr>
        <xdr:cNvPr id="3915" name="Imagen 52">
          <a:extLst>
            <a:ext uri="{FF2B5EF4-FFF2-40B4-BE49-F238E27FC236}">
              <a16:creationId xmlns:a16="http://schemas.microsoft.com/office/drawing/2014/main" id="{00000000-0008-0000-1A00-00004B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0116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142560</xdr:colOff>
      <xdr:row>54</xdr:row>
      <xdr:rowOff>142560</xdr:rowOff>
    </xdr:to>
    <xdr:pic>
      <xdr:nvPicPr>
        <xdr:cNvPr id="3916" name="Imagen 53">
          <a:extLst>
            <a:ext uri="{FF2B5EF4-FFF2-40B4-BE49-F238E27FC236}">
              <a16:creationId xmlns:a16="http://schemas.microsoft.com/office/drawing/2014/main" id="{00000000-0008-0000-1A00-00004C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0307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55</xdr:row>
      <xdr:rowOff>0</xdr:rowOff>
    </xdr:from>
    <xdr:to>
      <xdr:col>6</xdr:col>
      <xdr:colOff>142560</xdr:colOff>
      <xdr:row>55</xdr:row>
      <xdr:rowOff>142560</xdr:rowOff>
    </xdr:to>
    <xdr:pic>
      <xdr:nvPicPr>
        <xdr:cNvPr id="3917" name="Imagen 54">
          <a:extLst>
            <a:ext uri="{FF2B5EF4-FFF2-40B4-BE49-F238E27FC236}">
              <a16:creationId xmlns:a16="http://schemas.microsoft.com/office/drawing/2014/main" id="{00000000-0008-0000-1A00-00004D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0688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56</xdr:row>
      <xdr:rowOff>0</xdr:rowOff>
    </xdr:from>
    <xdr:to>
      <xdr:col>6</xdr:col>
      <xdr:colOff>142560</xdr:colOff>
      <xdr:row>56</xdr:row>
      <xdr:rowOff>142560</xdr:rowOff>
    </xdr:to>
    <xdr:pic>
      <xdr:nvPicPr>
        <xdr:cNvPr id="3918" name="Imagen 55">
          <a:extLst>
            <a:ext uri="{FF2B5EF4-FFF2-40B4-BE49-F238E27FC236}">
              <a16:creationId xmlns:a16="http://schemas.microsoft.com/office/drawing/2014/main" id="{00000000-0008-0000-1A00-00004E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1259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57</xdr:row>
      <xdr:rowOff>0</xdr:rowOff>
    </xdr:from>
    <xdr:to>
      <xdr:col>6</xdr:col>
      <xdr:colOff>142560</xdr:colOff>
      <xdr:row>57</xdr:row>
      <xdr:rowOff>142560</xdr:rowOff>
    </xdr:to>
    <xdr:pic>
      <xdr:nvPicPr>
        <xdr:cNvPr id="3919" name="Imagen 56">
          <a:extLst>
            <a:ext uri="{FF2B5EF4-FFF2-40B4-BE49-F238E27FC236}">
              <a16:creationId xmlns:a16="http://schemas.microsoft.com/office/drawing/2014/main" id="{00000000-0008-0000-1A00-00004F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1640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58</xdr:row>
      <xdr:rowOff>0</xdr:rowOff>
    </xdr:from>
    <xdr:to>
      <xdr:col>6</xdr:col>
      <xdr:colOff>142560</xdr:colOff>
      <xdr:row>58</xdr:row>
      <xdr:rowOff>142560</xdr:rowOff>
    </xdr:to>
    <xdr:pic>
      <xdr:nvPicPr>
        <xdr:cNvPr id="3920" name="Imagen 57">
          <a:extLst>
            <a:ext uri="{FF2B5EF4-FFF2-40B4-BE49-F238E27FC236}">
              <a16:creationId xmlns:a16="http://schemas.microsoft.com/office/drawing/2014/main" id="{00000000-0008-0000-1A00-000050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20215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142560</xdr:colOff>
      <xdr:row>59</xdr:row>
      <xdr:rowOff>142560</xdr:rowOff>
    </xdr:to>
    <xdr:pic>
      <xdr:nvPicPr>
        <xdr:cNvPr id="3921" name="Imagen 58">
          <a:extLst>
            <a:ext uri="{FF2B5EF4-FFF2-40B4-BE49-F238E27FC236}">
              <a16:creationId xmlns:a16="http://schemas.microsoft.com/office/drawing/2014/main" id="{00000000-0008-0000-1A00-000051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2402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60</xdr:row>
      <xdr:rowOff>0</xdr:rowOff>
    </xdr:from>
    <xdr:to>
      <xdr:col>6</xdr:col>
      <xdr:colOff>142560</xdr:colOff>
      <xdr:row>60</xdr:row>
      <xdr:rowOff>142560</xdr:rowOff>
    </xdr:to>
    <xdr:pic>
      <xdr:nvPicPr>
        <xdr:cNvPr id="3922" name="Imagen 59">
          <a:extLst>
            <a:ext uri="{FF2B5EF4-FFF2-40B4-BE49-F238E27FC236}">
              <a16:creationId xmlns:a16="http://schemas.microsoft.com/office/drawing/2014/main" id="{00000000-0008-0000-1A00-000052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2783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142560</xdr:colOff>
      <xdr:row>61</xdr:row>
      <xdr:rowOff>142560</xdr:rowOff>
    </xdr:to>
    <xdr:pic>
      <xdr:nvPicPr>
        <xdr:cNvPr id="3923" name="Imagen 60">
          <a:extLst>
            <a:ext uri="{FF2B5EF4-FFF2-40B4-BE49-F238E27FC236}">
              <a16:creationId xmlns:a16="http://schemas.microsoft.com/office/drawing/2014/main" id="{00000000-0008-0000-1A00-000053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31645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142560</xdr:colOff>
      <xdr:row>62</xdr:row>
      <xdr:rowOff>142560</xdr:rowOff>
    </xdr:to>
    <xdr:pic>
      <xdr:nvPicPr>
        <xdr:cNvPr id="3924" name="Imagen 61">
          <a:extLst>
            <a:ext uri="{FF2B5EF4-FFF2-40B4-BE49-F238E27FC236}">
              <a16:creationId xmlns:a16="http://schemas.microsoft.com/office/drawing/2014/main" id="{00000000-0008-0000-1A00-000054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3545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142560</xdr:colOff>
      <xdr:row>63</xdr:row>
      <xdr:rowOff>142560</xdr:rowOff>
    </xdr:to>
    <xdr:pic>
      <xdr:nvPicPr>
        <xdr:cNvPr id="3925" name="Imagen 62">
          <a:extLst>
            <a:ext uri="{FF2B5EF4-FFF2-40B4-BE49-F238E27FC236}">
              <a16:creationId xmlns:a16="http://schemas.microsoft.com/office/drawing/2014/main" id="{00000000-0008-0000-1A00-000055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3926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142560</xdr:colOff>
      <xdr:row>64</xdr:row>
      <xdr:rowOff>142560</xdr:rowOff>
    </xdr:to>
    <xdr:pic>
      <xdr:nvPicPr>
        <xdr:cNvPr id="3926" name="Imagen 63">
          <a:extLst>
            <a:ext uri="{FF2B5EF4-FFF2-40B4-BE49-F238E27FC236}">
              <a16:creationId xmlns:a16="http://schemas.microsoft.com/office/drawing/2014/main" id="{00000000-0008-0000-1A00-000056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43075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142560</xdr:colOff>
      <xdr:row>65</xdr:row>
      <xdr:rowOff>142560</xdr:rowOff>
    </xdr:to>
    <xdr:pic>
      <xdr:nvPicPr>
        <xdr:cNvPr id="3927" name="Imagen 64">
          <a:extLst>
            <a:ext uri="{FF2B5EF4-FFF2-40B4-BE49-F238E27FC236}">
              <a16:creationId xmlns:a16="http://schemas.microsoft.com/office/drawing/2014/main" id="{00000000-0008-0000-1A00-000057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4688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142560</xdr:colOff>
      <xdr:row>66</xdr:row>
      <xdr:rowOff>142560</xdr:rowOff>
    </xdr:to>
    <xdr:pic>
      <xdr:nvPicPr>
        <xdr:cNvPr id="3928" name="Imagen 65">
          <a:extLst>
            <a:ext uri="{FF2B5EF4-FFF2-40B4-BE49-F238E27FC236}">
              <a16:creationId xmlns:a16="http://schemas.microsoft.com/office/drawing/2014/main" id="{00000000-0008-0000-1A00-000058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4879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142560</xdr:colOff>
      <xdr:row>67</xdr:row>
      <xdr:rowOff>142560</xdr:rowOff>
    </xdr:to>
    <xdr:pic>
      <xdr:nvPicPr>
        <xdr:cNvPr id="3929" name="Imagen 66">
          <a:extLst>
            <a:ext uri="{FF2B5EF4-FFF2-40B4-BE49-F238E27FC236}">
              <a16:creationId xmlns:a16="http://schemas.microsoft.com/office/drawing/2014/main" id="{00000000-0008-0000-1A00-000059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5260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142560</xdr:colOff>
      <xdr:row>68</xdr:row>
      <xdr:rowOff>142560</xdr:rowOff>
    </xdr:to>
    <xdr:pic>
      <xdr:nvPicPr>
        <xdr:cNvPr id="3930" name="Imagen 67">
          <a:extLst>
            <a:ext uri="{FF2B5EF4-FFF2-40B4-BE49-F238E27FC236}">
              <a16:creationId xmlns:a16="http://schemas.microsoft.com/office/drawing/2014/main" id="{00000000-0008-0000-1A00-00005A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56410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69</xdr:row>
      <xdr:rowOff>0</xdr:rowOff>
    </xdr:from>
    <xdr:to>
      <xdr:col>6</xdr:col>
      <xdr:colOff>142560</xdr:colOff>
      <xdr:row>69</xdr:row>
      <xdr:rowOff>142560</xdr:rowOff>
    </xdr:to>
    <xdr:pic>
      <xdr:nvPicPr>
        <xdr:cNvPr id="3931" name="Imagen 68">
          <a:extLst>
            <a:ext uri="{FF2B5EF4-FFF2-40B4-BE49-F238E27FC236}">
              <a16:creationId xmlns:a16="http://schemas.microsoft.com/office/drawing/2014/main" id="{00000000-0008-0000-1A00-00005B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5831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70</xdr:row>
      <xdr:rowOff>0</xdr:rowOff>
    </xdr:from>
    <xdr:to>
      <xdr:col>6</xdr:col>
      <xdr:colOff>142560</xdr:colOff>
      <xdr:row>70</xdr:row>
      <xdr:rowOff>142560</xdr:rowOff>
    </xdr:to>
    <xdr:pic>
      <xdr:nvPicPr>
        <xdr:cNvPr id="3932" name="Imagen 69">
          <a:extLst>
            <a:ext uri="{FF2B5EF4-FFF2-40B4-BE49-F238E27FC236}">
              <a16:creationId xmlns:a16="http://schemas.microsoft.com/office/drawing/2014/main" id="{00000000-0008-0000-1A00-00005C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6212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71</xdr:row>
      <xdr:rowOff>0</xdr:rowOff>
    </xdr:from>
    <xdr:to>
      <xdr:col>6</xdr:col>
      <xdr:colOff>142560</xdr:colOff>
      <xdr:row>71</xdr:row>
      <xdr:rowOff>142560</xdr:rowOff>
    </xdr:to>
    <xdr:pic>
      <xdr:nvPicPr>
        <xdr:cNvPr id="3933" name="Imagen 70">
          <a:extLst>
            <a:ext uri="{FF2B5EF4-FFF2-40B4-BE49-F238E27FC236}">
              <a16:creationId xmlns:a16="http://schemas.microsoft.com/office/drawing/2014/main" id="{00000000-0008-0000-1A00-00005D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65935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72</xdr:row>
      <xdr:rowOff>0</xdr:rowOff>
    </xdr:from>
    <xdr:to>
      <xdr:col>6</xdr:col>
      <xdr:colOff>142560</xdr:colOff>
      <xdr:row>72</xdr:row>
      <xdr:rowOff>142560</xdr:rowOff>
    </xdr:to>
    <xdr:pic>
      <xdr:nvPicPr>
        <xdr:cNvPr id="3934" name="Imagen 71">
          <a:extLst>
            <a:ext uri="{FF2B5EF4-FFF2-40B4-BE49-F238E27FC236}">
              <a16:creationId xmlns:a16="http://schemas.microsoft.com/office/drawing/2014/main" id="{00000000-0008-0000-1A00-00005E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6974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73</xdr:row>
      <xdr:rowOff>0</xdr:rowOff>
    </xdr:from>
    <xdr:to>
      <xdr:col>6</xdr:col>
      <xdr:colOff>142560</xdr:colOff>
      <xdr:row>73</xdr:row>
      <xdr:rowOff>142560</xdr:rowOff>
    </xdr:to>
    <xdr:pic>
      <xdr:nvPicPr>
        <xdr:cNvPr id="3935" name="Imagen 72">
          <a:extLst>
            <a:ext uri="{FF2B5EF4-FFF2-40B4-BE49-F238E27FC236}">
              <a16:creationId xmlns:a16="http://schemas.microsoft.com/office/drawing/2014/main" id="{00000000-0008-0000-1A00-00005F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7165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142560</xdr:colOff>
      <xdr:row>74</xdr:row>
      <xdr:rowOff>142560</xdr:rowOff>
    </xdr:to>
    <xdr:pic>
      <xdr:nvPicPr>
        <xdr:cNvPr id="3936" name="Imagen 73">
          <a:extLst>
            <a:ext uri="{FF2B5EF4-FFF2-40B4-BE49-F238E27FC236}">
              <a16:creationId xmlns:a16="http://schemas.microsoft.com/office/drawing/2014/main" id="{00000000-0008-0000-1A00-000060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7546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142560</xdr:colOff>
      <xdr:row>75</xdr:row>
      <xdr:rowOff>142560</xdr:rowOff>
    </xdr:to>
    <xdr:pic>
      <xdr:nvPicPr>
        <xdr:cNvPr id="3937" name="Imagen 74">
          <a:extLst>
            <a:ext uri="{FF2B5EF4-FFF2-40B4-BE49-F238E27FC236}">
              <a16:creationId xmlns:a16="http://schemas.microsoft.com/office/drawing/2014/main" id="{00000000-0008-0000-1A00-000061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79270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76</xdr:row>
      <xdr:rowOff>0</xdr:rowOff>
    </xdr:from>
    <xdr:to>
      <xdr:col>6</xdr:col>
      <xdr:colOff>142560</xdr:colOff>
      <xdr:row>76</xdr:row>
      <xdr:rowOff>142560</xdr:rowOff>
    </xdr:to>
    <xdr:pic>
      <xdr:nvPicPr>
        <xdr:cNvPr id="3938" name="Imagen 75">
          <a:extLst>
            <a:ext uri="{FF2B5EF4-FFF2-40B4-BE49-F238E27FC236}">
              <a16:creationId xmlns:a16="http://schemas.microsoft.com/office/drawing/2014/main" id="{00000000-0008-0000-1A00-000062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8308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142560</xdr:colOff>
      <xdr:row>77</xdr:row>
      <xdr:rowOff>142560</xdr:rowOff>
    </xdr:to>
    <xdr:pic>
      <xdr:nvPicPr>
        <xdr:cNvPr id="3939" name="Imagen 76">
          <a:extLst>
            <a:ext uri="{FF2B5EF4-FFF2-40B4-BE49-F238E27FC236}">
              <a16:creationId xmlns:a16="http://schemas.microsoft.com/office/drawing/2014/main" id="{00000000-0008-0000-1A00-000063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88795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142560</xdr:colOff>
      <xdr:row>78</xdr:row>
      <xdr:rowOff>142560</xdr:rowOff>
    </xdr:to>
    <xdr:pic>
      <xdr:nvPicPr>
        <xdr:cNvPr id="3940" name="Imagen 77">
          <a:extLst>
            <a:ext uri="{FF2B5EF4-FFF2-40B4-BE49-F238E27FC236}">
              <a16:creationId xmlns:a16="http://schemas.microsoft.com/office/drawing/2014/main" id="{00000000-0008-0000-1A00-000064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9260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6</xdr:col>
      <xdr:colOff>142560</xdr:colOff>
      <xdr:row>79</xdr:row>
      <xdr:rowOff>142560</xdr:rowOff>
    </xdr:to>
    <xdr:pic>
      <xdr:nvPicPr>
        <xdr:cNvPr id="3941" name="Imagen 78">
          <a:extLst>
            <a:ext uri="{FF2B5EF4-FFF2-40B4-BE49-F238E27FC236}">
              <a16:creationId xmlns:a16="http://schemas.microsoft.com/office/drawing/2014/main" id="{00000000-0008-0000-1A00-000065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29641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80</xdr:row>
      <xdr:rowOff>0</xdr:rowOff>
    </xdr:from>
    <xdr:to>
      <xdr:col>6</xdr:col>
      <xdr:colOff>142560</xdr:colOff>
      <xdr:row>80</xdr:row>
      <xdr:rowOff>142560</xdr:rowOff>
    </xdr:to>
    <xdr:pic>
      <xdr:nvPicPr>
        <xdr:cNvPr id="3942" name="Imagen 79">
          <a:extLst>
            <a:ext uri="{FF2B5EF4-FFF2-40B4-BE49-F238E27FC236}">
              <a16:creationId xmlns:a16="http://schemas.microsoft.com/office/drawing/2014/main" id="{00000000-0008-0000-1A00-000066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00225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81</xdr:row>
      <xdr:rowOff>0</xdr:rowOff>
    </xdr:from>
    <xdr:to>
      <xdr:col>6</xdr:col>
      <xdr:colOff>142560</xdr:colOff>
      <xdr:row>81</xdr:row>
      <xdr:rowOff>142560</xdr:rowOff>
    </xdr:to>
    <xdr:pic>
      <xdr:nvPicPr>
        <xdr:cNvPr id="3943" name="Imagen 80">
          <a:extLst>
            <a:ext uri="{FF2B5EF4-FFF2-40B4-BE49-F238E27FC236}">
              <a16:creationId xmlns:a16="http://schemas.microsoft.com/office/drawing/2014/main" id="{00000000-0008-0000-1A00-000067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0403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142560</xdr:colOff>
      <xdr:row>82</xdr:row>
      <xdr:rowOff>142560</xdr:rowOff>
    </xdr:to>
    <xdr:pic>
      <xdr:nvPicPr>
        <xdr:cNvPr id="3944" name="Imagen 81">
          <a:extLst>
            <a:ext uri="{FF2B5EF4-FFF2-40B4-BE49-F238E27FC236}">
              <a16:creationId xmlns:a16="http://schemas.microsoft.com/office/drawing/2014/main" id="{00000000-0008-0000-1A00-000068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0594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83</xdr:row>
      <xdr:rowOff>0</xdr:rowOff>
    </xdr:from>
    <xdr:to>
      <xdr:col>6</xdr:col>
      <xdr:colOff>142560</xdr:colOff>
      <xdr:row>83</xdr:row>
      <xdr:rowOff>142560</xdr:rowOff>
    </xdr:to>
    <xdr:pic>
      <xdr:nvPicPr>
        <xdr:cNvPr id="3945" name="Imagen 82">
          <a:extLst>
            <a:ext uri="{FF2B5EF4-FFF2-40B4-BE49-F238E27FC236}">
              <a16:creationId xmlns:a16="http://schemas.microsoft.com/office/drawing/2014/main" id="{00000000-0008-0000-1A00-000069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0975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84</xdr:row>
      <xdr:rowOff>0</xdr:rowOff>
    </xdr:from>
    <xdr:to>
      <xdr:col>6</xdr:col>
      <xdr:colOff>142560</xdr:colOff>
      <xdr:row>84</xdr:row>
      <xdr:rowOff>142560</xdr:rowOff>
    </xdr:to>
    <xdr:pic>
      <xdr:nvPicPr>
        <xdr:cNvPr id="3946" name="Imagen 83">
          <a:extLst>
            <a:ext uri="{FF2B5EF4-FFF2-40B4-BE49-F238E27FC236}">
              <a16:creationId xmlns:a16="http://schemas.microsoft.com/office/drawing/2014/main" id="{00000000-0008-0000-1A00-00006A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13560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85</xdr:row>
      <xdr:rowOff>0</xdr:rowOff>
    </xdr:from>
    <xdr:to>
      <xdr:col>6</xdr:col>
      <xdr:colOff>142560</xdr:colOff>
      <xdr:row>85</xdr:row>
      <xdr:rowOff>142560</xdr:rowOff>
    </xdr:to>
    <xdr:pic>
      <xdr:nvPicPr>
        <xdr:cNvPr id="3947" name="Imagen 84">
          <a:extLst>
            <a:ext uri="{FF2B5EF4-FFF2-40B4-BE49-F238E27FC236}">
              <a16:creationId xmlns:a16="http://schemas.microsoft.com/office/drawing/2014/main" id="{00000000-0008-0000-1A00-00006B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1546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86</xdr:row>
      <xdr:rowOff>0</xdr:rowOff>
    </xdr:from>
    <xdr:to>
      <xdr:col>6</xdr:col>
      <xdr:colOff>142560</xdr:colOff>
      <xdr:row>86</xdr:row>
      <xdr:rowOff>142560</xdr:rowOff>
    </xdr:to>
    <xdr:pic>
      <xdr:nvPicPr>
        <xdr:cNvPr id="3948" name="Imagen 85">
          <a:extLst>
            <a:ext uri="{FF2B5EF4-FFF2-40B4-BE49-F238E27FC236}">
              <a16:creationId xmlns:a16="http://schemas.microsoft.com/office/drawing/2014/main" id="{00000000-0008-0000-1A00-00006C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1927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87</xdr:row>
      <xdr:rowOff>0</xdr:rowOff>
    </xdr:from>
    <xdr:to>
      <xdr:col>6</xdr:col>
      <xdr:colOff>142560</xdr:colOff>
      <xdr:row>87</xdr:row>
      <xdr:rowOff>142560</xdr:rowOff>
    </xdr:to>
    <xdr:pic>
      <xdr:nvPicPr>
        <xdr:cNvPr id="3949" name="Imagen 86">
          <a:extLst>
            <a:ext uri="{FF2B5EF4-FFF2-40B4-BE49-F238E27FC236}">
              <a16:creationId xmlns:a16="http://schemas.microsoft.com/office/drawing/2014/main" id="{00000000-0008-0000-1A00-00006D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2118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88</xdr:row>
      <xdr:rowOff>0</xdr:rowOff>
    </xdr:from>
    <xdr:to>
      <xdr:col>6</xdr:col>
      <xdr:colOff>142560</xdr:colOff>
      <xdr:row>88</xdr:row>
      <xdr:rowOff>142560</xdr:rowOff>
    </xdr:to>
    <xdr:pic>
      <xdr:nvPicPr>
        <xdr:cNvPr id="3950" name="Imagen 87">
          <a:extLst>
            <a:ext uri="{FF2B5EF4-FFF2-40B4-BE49-F238E27FC236}">
              <a16:creationId xmlns:a16="http://schemas.microsoft.com/office/drawing/2014/main" id="{00000000-0008-0000-1A00-00006E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24990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142560</xdr:colOff>
      <xdr:row>89</xdr:row>
      <xdr:rowOff>142560</xdr:rowOff>
    </xdr:to>
    <xdr:pic>
      <xdr:nvPicPr>
        <xdr:cNvPr id="3951" name="Imagen 88">
          <a:extLst>
            <a:ext uri="{FF2B5EF4-FFF2-40B4-BE49-F238E27FC236}">
              <a16:creationId xmlns:a16="http://schemas.microsoft.com/office/drawing/2014/main" id="{00000000-0008-0000-1A00-00006F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2880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142560</xdr:colOff>
      <xdr:row>90</xdr:row>
      <xdr:rowOff>142560</xdr:rowOff>
    </xdr:to>
    <xdr:pic>
      <xdr:nvPicPr>
        <xdr:cNvPr id="3952" name="Imagen 89">
          <a:extLst>
            <a:ext uri="{FF2B5EF4-FFF2-40B4-BE49-F238E27FC236}">
              <a16:creationId xmlns:a16="http://schemas.microsoft.com/office/drawing/2014/main" id="{00000000-0008-0000-1A00-000070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3261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91</xdr:row>
      <xdr:rowOff>0</xdr:rowOff>
    </xdr:from>
    <xdr:to>
      <xdr:col>6</xdr:col>
      <xdr:colOff>142560</xdr:colOff>
      <xdr:row>91</xdr:row>
      <xdr:rowOff>142560</xdr:rowOff>
    </xdr:to>
    <xdr:pic>
      <xdr:nvPicPr>
        <xdr:cNvPr id="3953" name="Imagen 90">
          <a:extLst>
            <a:ext uri="{FF2B5EF4-FFF2-40B4-BE49-F238E27FC236}">
              <a16:creationId xmlns:a16="http://schemas.microsoft.com/office/drawing/2014/main" id="{00000000-0008-0000-1A00-000071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36420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92</xdr:row>
      <xdr:rowOff>0</xdr:rowOff>
    </xdr:from>
    <xdr:to>
      <xdr:col>6</xdr:col>
      <xdr:colOff>142560</xdr:colOff>
      <xdr:row>92</xdr:row>
      <xdr:rowOff>142560</xdr:rowOff>
    </xdr:to>
    <xdr:pic>
      <xdr:nvPicPr>
        <xdr:cNvPr id="3954" name="Imagen 91">
          <a:extLst>
            <a:ext uri="{FF2B5EF4-FFF2-40B4-BE49-F238E27FC236}">
              <a16:creationId xmlns:a16="http://schemas.microsoft.com/office/drawing/2014/main" id="{00000000-0008-0000-1A00-000072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4023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142560</xdr:colOff>
      <xdr:row>93</xdr:row>
      <xdr:rowOff>142560</xdr:rowOff>
    </xdr:to>
    <xdr:pic>
      <xdr:nvPicPr>
        <xdr:cNvPr id="3955" name="Imagen 92">
          <a:extLst>
            <a:ext uri="{FF2B5EF4-FFF2-40B4-BE49-F238E27FC236}">
              <a16:creationId xmlns:a16="http://schemas.microsoft.com/office/drawing/2014/main" id="{00000000-0008-0000-1A00-000073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4404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94</xdr:row>
      <xdr:rowOff>0</xdr:rowOff>
    </xdr:from>
    <xdr:to>
      <xdr:col>6</xdr:col>
      <xdr:colOff>142560</xdr:colOff>
      <xdr:row>94</xdr:row>
      <xdr:rowOff>142560</xdr:rowOff>
    </xdr:to>
    <xdr:pic>
      <xdr:nvPicPr>
        <xdr:cNvPr id="3956" name="Imagen 93">
          <a:extLst>
            <a:ext uri="{FF2B5EF4-FFF2-40B4-BE49-F238E27FC236}">
              <a16:creationId xmlns:a16="http://schemas.microsoft.com/office/drawing/2014/main" id="{00000000-0008-0000-1A00-000074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47850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6</xdr:col>
      <xdr:colOff>142560</xdr:colOff>
      <xdr:row>95</xdr:row>
      <xdr:rowOff>142560</xdr:rowOff>
    </xdr:to>
    <xdr:pic>
      <xdr:nvPicPr>
        <xdr:cNvPr id="3957" name="Imagen 94">
          <a:extLst>
            <a:ext uri="{FF2B5EF4-FFF2-40B4-BE49-F238E27FC236}">
              <a16:creationId xmlns:a16="http://schemas.microsoft.com/office/drawing/2014/main" id="{00000000-0008-0000-1A00-000075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5166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142560</xdr:colOff>
      <xdr:row>96</xdr:row>
      <xdr:rowOff>142560</xdr:rowOff>
    </xdr:to>
    <xdr:pic>
      <xdr:nvPicPr>
        <xdr:cNvPr id="3958" name="Imagen 95">
          <a:extLst>
            <a:ext uri="{FF2B5EF4-FFF2-40B4-BE49-F238E27FC236}">
              <a16:creationId xmlns:a16="http://schemas.microsoft.com/office/drawing/2014/main" id="{00000000-0008-0000-1A00-000076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5356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142560</xdr:colOff>
      <xdr:row>97</xdr:row>
      <xdr:rowOff>142560</xdr:rowOff>
    </xdr:to>
    <xdr:pic>
      <xdr:nvPicPr>
        <xdr:cNvPr id="3959" name="Imagen 96">
          <a:extLst>
            <a:ext uri="{FF2B5EF4-FFF2-40B4-BE49-F238E27FC236}">
              <a16:creationId xmlns:a16="http://schemas.microsoft.com/office/drawing/2014/main" id="{00000000-0008-0000-1A00-000077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5547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142560</xdr:colOff>
      <xdr:row>98</xdr:row>
      <xdr:rowOff>142560</xdr:rowOff>
    </xdr:to>
    <xdr:pic>
      <xdr:nvPicPr>
        <xdr:cNvPr id="3960" name="Imagen 97">
          <a:extLst>
            <a:ext uri="{FF2B5EF4-FFF2-40B4-BE49-F238E27FC236}">
              <a16:creationId xmlns:a16="http://schemas.microsoft.com/office/drawing/2014/main" id="{00000000-0008-0000-1A00-000078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59280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142560</xdr:colOff>
      <xdr:row>99</xdr:row>
      <xdr:rowOff>142560</xdr:rowOff>
    </xdr:to>
    <xdr:pic>
      <xdr:nvPicPr>
        <xdr:cNvPr id="3961" name="Imagen 98">
          <a:extLst>
            <a:ext uri="{FF2B5EF4-FFF2-40B4-BE49-F238E27FC236}">
              <a16:creationId xmlns:a16="http://schemas.microsoft.com/office/drawing/2014/main" id="{00000000-0008-0000-1A00-000079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6309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142560</xdr:colOff>
      <xdr:row>100</xdr:row>
      <xdr:rowOff>142560</xdr:rowOff>
    </xdr:to>
    <xdr:pic>
      <xdr:nvPicPr>
        <xdr:cNvPr id="3962" name="Imagen 99">
          <a:extLst>
            <a:ext uri="{FF2B5EF4-FFF2-40B4-BE49-F238E27FC236}">
              <a16:creationId xmlns:a16="http://schemas.microsoft.com/office/drawing/2014/main" id="{00000000-0008-0000-1A00-00007A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6690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142560</xdr:colOff>
      <xdr:row>101</xdr:row>
      <xdr:rowOff>142560</xdr:rowOff>
    </xdr:to>
    <xdr:pic>
      <xdr:nvPicPr>
        <xdr:cNvPr id="3963" name="Imagen 100">
          <a:extLst>
            <a:ext uri="{FF2B5EF4-FFF2-40B4-BE49-F238E27FC236}">
              <a16:creationId xmlns:a16="http://schemas.microsoft.com/office/drawing/2014/main" id="{00000000-0008-0000-1A00-00007B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70710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142560</xdr:colOff>
      <xdr:row>102</xdr:row>
      <xdr:rowOff>142560</xdr:rowOff>
    </xdr:to>
    <xdr:pic>
      <xdr:nvPicPr>
        <xdr:cNvPr id="3964" name="Imagen 101">
          <a:extLst>
            <a:ext uri="{FF2B5EF4-FFF2-40B4-BE49-F238E27FC236}">
              <a16:creationId xmlns:a16="http://schemas.microsoft.com/office/drawing/2014/main" id="{00000000-0008-0000-1A00-00007C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7452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142560</xdr:colOff>
      <xdr:row>103</xdr:row>
      <xdr:rowOff>142560</xdr:rowOff>
    </xdr:to>
    <xdr:pic>
      <xdr:nvPicPr>
        <xdr:cNvPr id="3965" name="Imagen 102">
          <a:extLst>
            <a:ext uri="{FF2B5EF4-FFF2-40B4-BE49-F238E27FC236}">
              <a16:creationId xmlns:a16="http://schemas.microsoft.com/office/drawing/2014/main" id="{00000000-0008-0000-1A00-00007D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7833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142560</xdr:colOff>
      <xdr:row>104</xdr:row>
      <xdr:rowOff>142560</xdr:rowOff>
    </xdr:to>
    <xdr:pic>
      <xdr:nvPicPr>
        <xdr:cNvPr id="3966" name="Imagen 103">
          <a:extLst>
            <a:ext uri="{FF2B5EF4-FFF2-40B4-BE49-F238E27FC236}">
              <a16:creationId xmlns:a16="http://schemas.microsoft.com/office/drawing/2014/main" id="{00000000-0008-0000-1A00-00007E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82140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142560</xdr:colOff>
      <xdr:row>105</xdr:row>
      <xdr:rowOff>142560</xdr:rowOff>
    </xdr:to>
    <xdr:pic>
      <xdr:nvPicPr>
        <xdr:cNvPr id="3967" name="Imagen 104">
          <a:extLst>
            <a:ext uri="{FF2B5EF4-FFF2-40B4-BE49-F238E27FC236}">
              <a16:creationId xmlns:a16="http://schemas.microsoft.com/office/drawing/2014/main" id="{00000000-0008-0000-1A00-00007F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8785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142560</xdr:colOff>
      <xdr:row>106</xdr:row>
      <xdr:rowOff>142560</xdr:rowOff>
    </xdr:to>
    <xdr:pic>
      <xdr:nvPicPr>
        <xdr:cNvPr id="3968" name="Imagen 105">
          <a:extLst>
            <a:ext uri="{FF2B5EF4-FFF2-40B4-BE49-F238E27FC236}">
              <a16:creationId xmlns:a16="http://schemas.microsoft.com/office/drawing/2014/main" id="{00000000-0008-0000-1A00-000080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8976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142560</xdr:colOff>
      <xdr:row>107</xdr:row>
      <xdr:rowOff>142560</xdr:rowOff>
    </xdr:to>
    <xdr:pic>
      <xdr:nvPicPr>
        <xdr:cNvPr id="3969" name="Imagen 106">
          <a:extLst>
            <a:ext uri="{FF2B5EF4-FFF2-40B4-BE49-F238E27FC236}">
              <a16:creationId xmlns:a16="http://schemas.microsoft.com/office/drawing/2014/main" id="{00000000-0008-0000-1A00-000081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93570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142560</xdr:colOff>
      <xdr:row>108</xdr:row>
      <xdr:rowOff>142560</xdr:rowOff>
    </xdr:to>
    <xdr:pic>
      <xdr:nvPicPr>
        <xdr:cNvPr id="3970" name="Imagen 107">
          <a:extLst>
            <a:ext uri="{FF2B5EF4-FFF2-40B4-BE49-F238E27FC236}">
              <a16:creationId xmlns:a16="http://schemas.microsoft.com/office/drawing/2014/main" id="{00000000-0008-0000-1A00-000082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39738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109</xdr:row>
      <xdr:rowOff>0</xdr:rowOff>
    </xdr:from>
    <xdr:to>
      <xdr:col>6</xdr:col>
      <xdr:colOff>142560</xdr:colOff>
      <xdr:row>109</xdr:row>
      <xdr:rowOff>142560</xdr:rowOff>
    </xdr:to>
    <xdr:pic>
      <xdr:nvPicPr>
        <xdr:cNvPr id="3971" name="Imagen 108">
          <a:extLst>
            <a:ext uri="{FF2B5EF4-FFF2-40B4-BE49-F238E27FC236}">
              <a16:creationId xmlns:a16="http://schemas.microsoft.com/office/drawing/2014/main" id="{00000000-0008-0000-1A00-000083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0119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142560</xdr:colOff>
      <xdr:row>110</xdr:row>
      <xdr:rowOff>142560</xdr:rowOff>
    </xdr:to>
    <xdr:pic>
      <xdr:nvPicPr>
        <xdr:cNvPr id="3972" name="Imagen 109">
          <a:extLst>
            <a:ext uri="{FF2B5EF4-FFF2-40B4-BE49-F238E27FC236}">
              <a16:creationId xmlns:a16="http://schemas.microsoft.com/office/drawing/2014/main" id="{00000000-0008-0000-1A00-000084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05000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142560</xdr:colOff>
      <xdr:row>111</xdr:row>
      <xdr:rowOff>142560</xdr:rowOff>
    </xdr:to>
    <xdr:pic>
      <xdr:nvPicPr>
        <xdr:cNvPr id="3973" name="Imagen 110">
          <a:extLst>
            <a:ext uri="{FF2B5EF4-FFF2-40B4-BE49-F238E27FC236}">
              <a16:creationId xmlns:a16="http://schemas.microsoft.com/office/drawing/2014/main" id="{00000000-0008-0000-1A00-000085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0881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142560</xdr:colOff>
      <xdr:row>112</xdr:row>
      <xdr:rowOff>142560</xdr:rowOff>
    </xdr:to>
    <xdr:pic>
      <xdr:nvPicPr>
        <xdr:cNvPr id="3974" name="Imagen 111">
          <a:extLst>
            <a:ext uri="{FF2B5EF4-FFF2-40B4-BE49-F238E27FC236}">
              <a16:creationId xmlns:a16="http://schemas.microsoft.com/office/drawing/2014/main" id="{00000000-0008-0000-1A00-000086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1262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142560</xdr:colOff>
      <xdr:row>113</xdr:row>
      <xdr:rowOff>142560</xdr:rowOff>
    </xdr:to>
    <xdr:pic>
      <xdr:nvPicPr>
        <xdr:cNvPr id="3975" name="Imagen 112">
          <a:extLst>
            <a:ext uri="{FF2B5EF4-FFF2-40B4-BE49-F238E27FC236}">
              <a16:creationId xmlns:a16="http://schemas.microsoft.com/office/drawing/2014/main" id="{00000000-0008-0000-1A00-000087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14525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6</xdr:col>
      <xdr:colOff>142560</xdr:colOff>
      <xdr:row>114</xdr:row>
      <xdr:rowOff>142560</xdr:rowOff>
    </xdr:to>
    <xdr:pic>
      <xdr:nvPicPr>
        <xdr:cNvPr id="3976" name="Imagen 113">
          <a:extLst>
            <a:ext uri="{FF2B5EF4-FFF2-40B4-BE49-F238E27FC236}">
              <a16:creationId xmlns:a16="http://schemas.microsoft.com/office/drawing/2014/main" id="{00000000-0008-0000-1A00-000088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1833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115</xdr:row>
      <xdr:rowOff>0</xdr:rowOff>
    </xdr:from>
    <xdr:to>
      <xdr:col>6</xdr:col>
      <xdr:colOff>142560</xdr:colOff>
      <xdr:row>115</xdr:row>
      <xdr:rowOff>142560</xdr:rowOff>
    </xdr:to>
    <xdr:pic>
      <xdr:nvPicPr>
        <xdr:cNvPr id="3977" name="Imagen 114">
          <a:extLst>
            <a:ext uri="{FF2B5EF4-FFF2-40B4-BE49-F238E27FC236}">
              <a16:creationId xmlns:a16="http://schemas.microsoft.com/office/drawing/2014/main" id="{00000000-0008-0000-1A00-000089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2405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116</xdr:row>
      <xdr:rowOff>0</xdr:rowOff>
    </xdr:from>
    <xdr:to>
      <xdr:col>6</xdr:col>
      <xdr:colOff>142560</xdr:colOff>
      <xdr:row>116</xdr:row>
      <xdr:rowOff>142560</xdr:rowOff>
    </xdr:to>
    <xdr:pic>
      <xdr:nvPicPr>
        <xdr:cNvPr id="3978" name="Imagen 115">
          <a:extLst>
            <a:ext uri="{FF2B5EF4-FFF2-40B4-BE49-F238E27FC236}">
              <a16:creationId xmlns:a16="http://schemas.microsoft.com/office/drawing/2014/main" id="{00000000-0008-0000-1A00-00008A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27860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117</xdr:row>
      <xdr:rowOff>0</xdr:rowOff>
    </xdr:from>
    <xdr:to>
      <xdr:col>6</xdr:col>
      <xdr:colOff>142560</xdr:colOff>
      <xdr:row>117</xdr:row>
      <xdr:rowOff>142560</xdr:rowOff>
    </xdr:to>
    <xdr:pic>
      <xdr:nvPicPr>
        <xdr:cNvPr id="3979" name="Imagen 116">
          <a:extLst>
            <a:ext uri="{FF2B5EF4-FFF2-40B4-BE49-F238E27FC236}">
              <a16:creationId xmlns:a16="http://schemas.microsoft.com/office/drawing/2014/main" id="{00000000-0008-0000-1A00-00008B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3167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118</xdr:row>
      <xdr:rowOff>0</xdr:rowOff>
    </xdr:from>
    <xdr:to>
      <xdr:col>6</xdr:col>
      <xdr:colOff>142560</xdr:colOff>
      <xdr:row>118</xdr:row>
      <xdr:rowOff>142560</xdr:rowOff>
    </xdr:to>
    <xdr:pic>
      <xdr:nvPicPr>
        <xdr:cNvPr id="3980" name="Imagen 117">
          <a:extLst>
            <a:ext uri="{FF2B5EF4-FFF2-40B4-BE49-F238E27FC236}">
              <a16:creationId xmlns:a16="http://schemas.microsoft.com/office/drawing/2014/main" id="{00000000-0008-0000-1A00-00008C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3548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119</xdr:row>
      <xdr:rowOff>0</xdr:rowOff>
    </xdr:from>
    <xdr:to>
      <xdr:col>6</xdr:col>
      <xdr:colOff>142560</xdr:colOff>
      <xdr:row>119</xdr:row>
      <xdr:rowOff>142560</xdr:rowOff>
    </xdr:to>
    <xdr:pic>
      <xdr:nvPicPr>
        <xdr:cNvPr id="3981" name="Imagen 118">
          <a:extLst>
            <a:ext uri="{FF2B5EF4-FFF2-40B4-BE49-F238E27FC236}">
              <a16:creationId xmlns:a16="http://schemas.microsoft.com/office/drawing/2014/main" id="{00000000-0008-0000-1A00-00008D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39290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120</xdr:row>
      <xdr:rowOff>0</xdr:rowOff>
    </xdr:from>
    <xdr:to>
      <xdr:col>6</xdr:col>
      <xdr:colOff>142560</xdr:colOff>
      <xdr:row>120</xdr:row>
      <xdr:rowOff>142560</xdr:rowOff>
    </xdr:to>
    <xdr:pic>
      <xdr:nvPicPr>
        <xdr:cNvPr id="3982" name="Imagen 119">
          <a:extLst>
            <a:ext uri="{FF2B5EF4-FFF2-40B4-BE49-F238E27FC236}">
              <a16:creationId xmlns:a16="http://schemas.microsoft.com/office/drawing/2014/main" id="{00000000-0008-0000-1A00-00008E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4310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121</xdr:row>
      <xdr:rowOff>0</xdr:rowOff>
    </xdr:from>
    <xdr:to>
      <xdr:col>6</xdr:col>
      <xdr:colOff>142560</xdr:colOff>
      <xdr:row>121</xdr:row>
      <xdr:rowOff>142560</xdr:rowOff>
    </xdr:to>
    <xdr:pic>
      <xdr:nvPicPr>
        <xdr:cNvPr id="3983" name="Imagen 120">
          <a:extLst>
            <a:ext uri="{FF2B5EF4-FFF2-40B4-BE49-F238E27FC236}">
              <a16:creationId xmlns:a16="http://schemas.microsoft.com/office/drawing/2014/main" id="{00000000-0008-0000-1A00-00008F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4691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142560</xdr:colOff>
      <xdr:row>122</xdr:row>
      <xdr:rowOff>142560</xdr:rowOff>
    </xdr:to>
    <xdr:pic>
      <xdr:nvPicPr>
        <xdr:cNvPr id="3984" name="Imagen 121">
          <a:extLst>
            <a:ext uri="{FF2B5EF4-FFF2-40B4-BE49-F238E27FC236}">
              <a16:creationId xmlns:a16="http://schemas.microsoft.com/office/drawing/2014/main" id="{00000000-0008-0000-1A00-000090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48815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123</xdr:row>
      <xdr:rowOff>0</xdr:rowOff>
    </xdr:from>
    <xdr:to>
      <xdr:col>6</xdr:col>
      <xdr:colOff>142560</xdr:colOff>
      <xdr:row>123</xdr:row>
      <xdr:rowOff>142560</xdr:rowOff>
    </xdr:to>
    <xdr:pic>
      <xdr:nvPicPr>
        <xdr:cNvPr id="3985" name="Imagen 122">
          <a:extLst>
            <a:ext uri="{FF2B5EF4-FFF2-40B4-BE49-F238E27FC236}">
              <a16:creationId xmlns:a16="http://schemas.microsoft.com/office/drawing/2014/main" id="{00000000-0008-0000-1A00-000091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5262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124</xdr:row>
      <xdr:rowOff>0</xdr:rowOff>
    </xdr:from>
    <xdr:to>
      <xdr:col>6</xdr:col>
      <xdr:colOff>142560</xdr:colOff>
      <xdr:row>124</xdr:row>
      <xdr:rowOff>142560</xdr:rowOff>
    </xdr:to>
    <xdr:pic>
      <xdr:nvPicPr>
        <xdr:cNvPr id="3986" name="Imagen 123">
          <a:extLst>
            <a:ext uri="{FF2B5EF4-FFF2-40B4-BE49-F238E27FC236}">
              <a16:creationId xmlns:a16="http://schemas.microsoft.com/office/drawing/2014/main" id="{00000000-0008-0000-1A00-000092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5453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125</xdr:row>
      <xdr:rowOff>0</xdr:rowOff>
    </xdr:from>
    <xdr:to>
      <xdr:col>6</xdr:col>
      <xdr:colOff>142560</xdr:colOff>
      <xdr:row>125</xdr:row>
      <xdr:rowOff>142560</xdr:rowOff>
    </xdr:to>
    <xdr:pic>
      <xdr:nvPicPr>
        <xdr:cNvPr id="3987" name="Imagen 124">
          <a:extLst>
            <a:ext uri="{FF2B5EF4-FFF2-40B4-BE49-F238E27FC236}">
              <a16:creationId xmlns:a16="http://schemas.microsoft.com/office/drawing/2014/main" id="{00000000-0008-0000-1A00-000093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5834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126</xdr:row>
      <xdr:rowOff>0</xdr:rowOff>
    </xdr:from>
    <xdr:to>
      <xdr:col>6</xdr:col>
      <xdr:colOff>142560</xdr:colOff>
      <xdr:row>126</xdr:row>
      <xdr:rowOff>142560</xdr:rowOff>
    </xdr:to>
    <xdr:pic>
      <xdr:nvPicPr>
        <xdr:cNvPr id="3988" name="Imagen 125">
          <a:extLst>
            <a:ext uri="{FF2B5EF4-FFF2-40B4-BE49-F238E27FC236}">
              <a16:creationId xmlns:a16="http://schemas.microsoft.com/office/drawing/2014/main" id="{00000000-0008-0000-1A00-000094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62150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127</xdr:row>
      <xdr:rowOff>0</xdr:rowOff>
    </xdr:from>
    <xdr:to>
      <xdr:col>6</xdr:col>
      <xdr:colOff>142560</xdr:colOff>
      <xdr:row>127</xdr:row>
      <xdr:rowOff>142560</xdr:rowOff>
    </xdr:to>
    <xdr:pic>
      <xdr:nvPicPr>
        <xdr:cNvPr id="3989" name="Imagen 126">
          <a:extLst>
            <a:ext uri="{FF2B5EF4-FFF2-40B4-BE49-F238E27FC236}">
              <a16:creationId xmlns:a16="http://schemas.microsoft.com/office/drawing/2014/main" id="{00000000-0008-0000-1A00-000095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6596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128</xdr:row>
      <xdr:rowOff>0</xdr:rowOff>
    </xdr:from>
    <xdr:to>
      <xdr:col>6</xdr:col>
      <xdr:colOff>142560</xdr:colOff>
      <xdr:row>128</xdr:row>
      <xdr:rowOff>142560</xdr:rowOff>
    </xdr:to>
    <xdr:pic>
      <xdr:nvPicPr>
        <xdr:cNvPr id="3990" name="Imagen 127">
          <a:extLst>
            <a:ext uri="{FF2B5EF4-FFF2-40B4-BE49-F238E27FC236}">
              <a16:creationId xmlns:a16="http://schemas.microsoft.com/office/drawing/2014/main" id="{00000000-0008-0000-1A00-000096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6977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129</xdr:row>
      <xdr:rowOff>0</xdr:rowOff>
    </xdr:from>
    <xdr:to>
      <xdr:col>6</xdr:col>
      <xdr:colOff>142560</xdr:colOff>
      <xdr:row>129</xdr:row>
      <xdr:rowOff>142560</xdr:rowOff>
    </xdr:to>
    <xdr:pic>
      <xdr:nvPicPr>
        <xdr:cNvPr id="3991" name="Imagen 128">
          <a:extLst>
            <a:ext uri="{FF2B5EF4-FFF2-40B4-BE49-F238E27FC236}">
              <a16:creationId xmlns:a16="http://schemas.microsoft.com/office/drawing/2014/main" id="{00000000-0008-0000-1A00-000097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7548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130</xdr:row>
      <xdr:rowOff>0</xdr:rowOff>
    </xdr:from>
    <xdr:to>
      <xdr:col>6</xdr:col>
      <xdr:colOff>142560</xdr:colOff>
      <xdr:row>130</xdr:row>
      <xdr:rowOff>142560</xdr:rowOff>
    </xdr:to>
    <xdr:pic>
      <xdr:nvPicPr>
        <xdr:cNvPr id="3992" name="Imagen 129">
          <a:extLst>
            <a:ext uri="{FF2B5EF4-FFF2-40B4-BE49-F238E27FC236}">
              <a16:creationId xmlns:a16="http://schemas.microsoft.com/office/drawing/2014/main" id="{00000000-0008-0000-1A00-000098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7739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142560</xdr:colOff>
      <xdr:row>131</xdr:row>
      <xdr:rowOff>142560</xdr:rowOff>
    </xdr:to>
    <xdr:pic>
      <xdr:nvPicPr>
        <xdr:cNvPr id="3993" name="Imagen 130">
          <a:extLst>
            <a:ext uri="{FF2B5EF4-FFF2-40B4-BE49-F238E27FC236}">
              <a16:creationId xmlns:a16="http://schemas.microsoft.com/office/drawing/2014/main" id="{00000000-0008-0000-1A00-000099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7929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132</xdr:row>
      <xdr:rowOff>0</xdr:rowOff>
    </xdr:from>
    <xdr:to>
      <xdr:col>6</xdr:col>
      <xdr:colOff>142560</xdr:colOff>
      <xdr:row>132</xdr:row>
      <xdr:rowOff>142560</xdr:rowOff>
    </xdr:to>
    <xdr:pic>
      <xdr:nvPicPr>
        <xdr:cNvPr id="3994" name="Imagen 131">
          <a:extLst>
            <a:ext uri="{FF2B5EF4-FFF2-40B4-BE49-F238E27FC236}">
              <a16:creationId xmlns:a16="http://schemas.microsoft.com/office/drawing/2014/main" id="{00000000-0008-0000-1A00-00009A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83105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142560</xdr:colOff>
      <xdr:row>133</xdr:row>
      <xdr:rowOff>142560</xdr:rowOff>
    </xdr:to>
    <xdr:pic>
      <xdr:nvPicPr>
        <xdr:cNvPr id="3995" name="Imagen 132">
          <a:extLst>
            <a:ext uri="{FF2B5EF4-FFF2-40B4-BE49-F238E27FC236}">
              <a16:creationId xmlns:a16="http://schemas.microsoft.com/office/drawing/2014/main" id="{00000000-0008-0000-1A00-00009B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9072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134</xdr:row>
      <xdr:rowOff>0</xdr:rowOff>
    </xdr:from>
    <xdr:to>
      <xdr:col>6</xdr:col>
      <xdr:colOff>142560</xdr:colOff>
      <xdr:row>134</xdr:row>
      <xdr:rowOff>142560</xdr:rowOff>
    </xdr:to>
    <xdr:pic>
      <xdr:nvPicPr>
        <xdr:cNvPr id="3996" name="Imagen 133">
          <a:extLst>
            <a:ext uri="{FF2B5EF4-FFF2-40B4-BE49-F238E27FC236}">
              <a16:creationId xmlns:a16="http://schemas.microsoft.com/office/drawing/2014/main" id="{00000000-0008-0000-1A00-00009C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94535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135</xdr:row>
      <xdr:rowOff>0</xdr:rowOff>
    </xdr:from>
    <xdr:to>
      <xdr:col>6</xdr:col>
      <xdr:colOff>142560</xdr:colOff>
      <xdr:row>135</xdr:row>
      <xdr:rowOff>142560</xdr:rowOff>
    </xdr:to>
    <xdr:pic>
      <xdr:nvPicPr>
        <xdr:cNvPr id="3997" name="Imagen 134">
          <a:extLst>
            <a:ext uri="{FF2B5EF4-FFF2-40B4-BE49-F238E27FC236}">
              <a16:creationId xmlns:a16="http://schemas.microsoft.com/office/drawing/2014/main" id="{00000000-0008-0000-1A00-00009D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49834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142560</xdr:colOff>
      <xdr:row>136</xdr:row>
      <xdr:rowOff>142560</xdr:rowOff>
    </xdr:to>
    <xdr:pic>
      <xdr:nvPicPr>
        <xdr:cNvPr id="3998" name="Imagen 135">
          <a:extLst>
            <a:ext uri="{FF2B5EF4-FFF2-40B4-BE49-F238E27FC236}">
              <a16:creationId xmlns:a16="http://schemas.microsoft.com/office/drawing/2014/main" id="{00000000-0008-0000-1A00-00009E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0215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137</xdr:row>
      <xdr:rowOff>0</xdr:rowOff>
    </xdr:from>
    <xdr:to>
      <xdr:col>6</xdr:col>
      <xdr:colOff>142560</xdr:colOff>
      <xdr:row>137</xdr:row>
      <xdr:rowOff>142560</xdr:rowOff>
    </xdr:to>
    <xdr:pic>
      <xdr:nvPicPr>
        <xdr:cNvPr id="3999" name="Imagen 136">
          <a:extLst>
            <a:ext uri="{FF2B5EF4-FFF2-40B4-BE49-F238E27FC236}">
              <a16:creationId xmlns:a16="http://schemas.microsoft.com/office/drawing/2014/main" id="{00000000-0008-0000-1A00-00009F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05965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138</xdr:row>
      <xdr:rowOff>0</xdr:rowOff>
    </xdr:from>
    <xdr:to>
      <xdr:col>6</xdr:col>
      <xdr:colOff>142560</xdr:colOff>
      <xdr:row>138</xdr:row>
      <xdr:rowOff>142560</xdr:rowOff>
    </xdr:to>
    <xdr:pic>
      <xdr:nvPicPr>
        <xdr:cNvPr id="4000" name="Imagen 137">
          <a:extLst>
            <a:ext uri="{FF2B5EF4-FFF2-40B4-BE49-F238E27FC236}">
              <a16:creationId xmlns:a16="http://schemas.microsoft.com/office/drawing/2014/main" id="{00000000-0008-0000-1A00-0000A0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0977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139</xdr:row>
      <xdr:rowOff>0</xdr:rowOff>
    </xdr:from>
    <xdr:to>
      <xdr:col>6</xdr:col>
      <xdr:colOff>142560</xdr:colOff>
      <xdr:row>139</xdr:row>
      <xdr:rowOff>142560</xdr:rowOff>
    </xdr:to>
    <xdr:pic>
      <xdr:nvPicPr>
        <xdr:cNvPr id="4001" name="Imagen 138">
          <a:extLst>
            <a:ext uri="{FF2B5EF4-FFF2-40B4-BE49-F238E27FC236}">
              <a16:creationId xmlns:a16="http://schemas.microsoft.com/office/drawing/2014/main" id="{00000000-0008-0000-1A00-0000A1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1358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140</xdr:row>
      <xdr:rowOff>0</xdr:rowOff>
    </xdr:from>
    <xdr:to>
      <xdr:col>6</xdr:col>
      <xdr:colOff>142560</xdr:colOff>
      <xdr:row>140</xdr:row>
      <xdr:rowOff>142560</xdr:rowOff>
    </xdr:to>
    <xdr:pic>
      <xdr:nvPicPr>
        <xdr:cNvPr id="4002" name="Imagen 139">
          <a:extLst>
            <a:ext uri="{FF2B5EF4-FFF2-40B4-BE49-F238E27FC236}">
              <a16:creationId xmlns:a16="http://schemas.microsoft.com/office/drawing/2014/main" id="{00000000-0008-0000-1A00-0000A2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1549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141</xdr:row>
      <xdr:rowOff>0</xdr:rowOff>
    </xdr:from>
    <xdr:to>
      <xdr:col>6</xdr:col>
      <xdr:colOff>142560</xdr:colOff>
      <xdr:row>141</xdr:row>
      <xdr:rowOff>142560</xdr:rowOff>
    </xdr:to>
    <xdr:pic>
      <xdr:nvPicPr>
        <xdr:cNvPr id="4003" name="Imagen 140">
          <a:extLst>
            <a:ext uri="{FF2B5EF4-FFF2-40B4-BE49-F238E27FC236}">
              <a16:creationId xmlns:a16="http://schemas.microsoft.com/office/drawing/2014/main" id="{00000000-0008-0000-1A00-0000A3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19300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6</xdr:col>
      <xdr:colOff>142560</xdr:colOff>
      <xdr:row>142</xdr:row>
      <xdr:rowOff>142560</xdr:rowOff>
    </xdr:to>
    <xdr:pic>
      <xdr:nvPicPr>
        <xdr:cNvPr id="4004" name="Imagen 141">
          <a:extLst>
            <a:ext uri="{FF2B5EF4-FFF2-40B4-BE49-F238E27FC236}">
              <a16:creationId xmlns:a16="http://schemas.microsoft.com/office/drawing/2014/main" id="{00000000-0008-0000-1A00-0000A4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2311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143</xdr:row>
      <xdr:rowOff>0</xdr:rowOff>
    </xdr:from>
    <xdr:to>
      <xdr:col>6</xdr:col>
      <xdr:colOff>142560</xdr:colOff>
      <xdr:row>143</xdr:row>
      <xdr:rowOff>142560</xdr:rowOff>
    </xdr:to>
    <xdr:pic>
      <xdr:nvPicPr>
        <xdr:cNvPr id="4005" name="Imagen 142">
          <a:extLst>
            <a:ext uri="{FF2B5EF4-FFF2-40B4-BE49-F238E27FC236}">
              <a16:creationId xmlns:a16="http://schemas.microsoft.com/office/drawing/2014/main" id="{00000000-0008-0000-1A00-0000A5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2692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144</xdr:row>
      <xdr:rowOff>0</xdr:rowOff>
    </xdr:from>
    <xdr:to>
      <xdr:col>6</xdr:col>
      <xdr:colOff>142560</xdr:colOff>
      <xdr:row>144</xdr:row>
      <xdr:rowOff>142560</xdr:rowOff>
    </xdr:to>
    <xdr:pic>
      <xdr:nvPicPr>
        <xdr:cNvPr id="4006" name="Imagen 143">
          <a:extLst>
            <a:ext uri="{FF2B5EF4-FFF2-40B4-BE49-F238E27FC236}">
              <a16:creationId xmlns:a16="http://schemas.microsoft.com/office/drawing/2014/main" id="{00000000-0008-0000-1A00-0000A6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3263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145</xdr:row>
      <xdr:rowOff>0</xdr:rowOff>
    </xdr:from>
    <xdr:to>
      <xdr:col>6</xdr:col>
      <xdr:colOff>142560</xdr:colOff>
      <xdr:row>145</xdr:row>
      <xdr:rowOff>142560</xdr:rowOff>
    </xdr:to>
    <xdr:pic>
      <xdr:nvPicPr>
        <xdr:cNvPr id="4007" name="Imagen 144">
          <a:extLst>
            <a:ext uri="{FF2B5EF4-FFF2-40B4-BE49-F238E27FC236}">
              <a16:creationId xmlns:a16="http://schemas.microsoft.com/office/drawing/2014/main" id="{00000000-0008-0000-1A00-0000A7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3644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146</xdr:row>
      <xdr:rowOff>0</xdr:rowOff>
    </xdr:from>
    <xdr:to>
      <xdr:col>6</xdr:col>
      <xdr:colOff>142560</xdr:colOff>
      <xdr:row>146</xdr:row>
      <xdr:rowOff>142560</xdr:rowOff>
    </xdr:to>
    <xdr:pic>
      <xdr:nvPicPr>
        <xdr:cNvPr id="4008" name="Imagen 145">
          <a:extLst>
            <a:ext uri="{FF2B5EF4-FFF2-40B4-BE49-F238E27FC236}">
              <a16:creationId xmlns:a16="http://schemas.microsoft.com/office/drawing/2014/main" id="{00000000-0008-0000-1A00-0000A8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40255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142560</xdr:colOff>
      <xdr:row>147</xdr:row>
      <xdr:rowOff>142560</xdr:rowOff>
    </xdr:to>
    <xdr:pic>
      <xdr:nvPicPr>
        <xdr:cNvPr id="4009" name="Imagen 146">
          <a:extLst>
            <a:ext uri="{FF2B5EF4-FFF2-40B4-BE49-F238E27FC236}">
              <a16:creationId xmlns:a16="http://schemas.microsoft.com/office/drawing/2014/main" id="{00000000-0008-0000-1A00-0000A9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42160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148</xdr:row>
      <xdr:rowOff>0</xdr:rowOff>
    </xdr:from>
    <xdr:to>
      <xdr:col>6</xdr:col>
      <xdr:colOff>142560</xdr:colOff>
      <xdr:row>148</xdr:row>
      <xdr:rowOff>142560</xdr:rowOff>
    </xdr:to>
    <xdr:pic>
      <xdr:nvPicPr>
        <xdr:cNvPr id="4010" name="Imagen 147">
          <a:extLst>
            <a:ext uri="{FF2B5EF4-FFF2-40B4-BE49-F238E27FC236}">
              <a16:creationId xmlns:a16="http://schemas.microsoft.com/office/drawing/2014/main" id="{00000000-0008-0000-1A00-0000AA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4787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149</xdr:row>
      <xdr:rowOff>0</xdr:rowOff>
    </xdr:from>
    <xdr:to>
      <xdr:col>6</xdr:col>
      <xdr:colOff>142560</xdr:colOff>
      <xdr:row>149</xdr:row>
      <xdr:rowOff>142560</xdr:rowOff>
    </xdr:to>
    <xdr:pic>
      <xdr:nvPicPr>
        <xdr:cNvPr id="4011" name="Imagen 148">
          <a:extLst>
            <a:ext uri="{FF2B5EF4-FFF2-40B4-BE49-F238E27FC236}">
              <a16:creationId xmlns:a16="http://schemas.microsoft.com/office/drawing/2014/main" id="{00000000-0008-0000-1A00-0000AB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51685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150</xdr:row>
      <xdr:rowOff>0</xdr:rowOff>
    </xdr:from>
    <xdr:to>
      <xdr:col>6</xdr:col>
      <xdr:colOff>142560</xdr:colOff>
      <xdr:row>150</xdr:row>
      <xdr:rowOff>142560</xdr:rowOff>
    </xdr:to>
    <xdr:pic>
      <xdr:nvPicPr>
        <xdr:cNvPr id="4012" name="Imagen 149">
          <a:extLst>
            <a:ext uri="{FF2B5EF4-FFF2-40B4-BE49-F238E27FC236}">
              <a16:creationId xmlns:a16="http://schemas.microsoft.com/office/drawing/2014/main" id="{00000000-0008-0000-1A00-0000AC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5549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142560</xdr:colOff>
      <xdr:row>152</xdr:row>
      <xdr:rowOff>142560</xdr:rowOff>
    </xdr:to>
    <xdr:pic>
      <xdr:nvPicPr>
        <xdr:cNvPr id="4013" name="Imagen 153">
          <a:extLst>
            <a:ext uri="{FF2B5EF4-FFF2-40B4-BE49-F238E27FC236}">
              <a16:creationId xmlns:a16="http://schemas.microsoft.com/office/drawing/2014/main" id="{00000000-0008-0000-1A00-0000AD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65117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153</xdr:row>
      <xdr:rowOff>0</xdr:rowOff>
    </xdr:from>
    <xdr:to>
      <xdr:col>6</xdr:col>
      <xdr:colOff>142560</xdr:colOff>
      <xdr:row>153</xdr:row>
      <xdr:rowOff>142560</xdr:rowOff>
    </xdr:to>
    <xdr:pic>
      <xdr:nvPicPr>
        <xdr:cNvPr id="4014" name="Imagen 154">
          <a:extLst>
            <a:ext uri="{FF2B5EF4-FFF2-40B4-BE49-F238E27FC236}">
              <a16:creationId xmlns:a16="http://schemas.microsoft.com/office/drawing/2014/main" id="{00000000-0008-0000-1A00-0000AE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68926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6</xdr:col>
      <xdr:colOff>142560</xdr:colOff>
      <xdr:row>154</xdr:row>
      <xdr:rowOff>142560</xdr:rowOff>
    </xdr:to>
    <xdr:pic>
      <xdr:nvPicPr>
        <xdr:cNvPr id="4015" name="Imagen 155">
          <a:extLst>
            <a:ext uri="{FF2B5EF4-FFF2-40B4-BE49-F238E27FC236}">
              <a16:creationId xmlns:a16="http://schemas.microsoft.com/office/drawing/2014/main" id="{00000000-0008-0000-1A00-0000AF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72734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155</xdr:row>
      <xdr:rowOff>0</xdr:rowOff>
    </xdr:from>
    <xdr:to>
      <xdr:col>6</xdr:col>
      <xdr:colOff>142560</xdr:colOff>
      <xdr:row>155</xdr:row>
      <xdr:rowOff>142560</xdr:rowOff>
    </xdr:to>
    <xdr:pic>
      <xdr:nvPicPr>
        <xdr:cNvPr id="4016" name="Imagen 156">
          <a:extLst>
            <a:ext uri="{FF2B5EF4-FFF2-40B4-BE49-F238E27FC236}">
              <a16:creationId xmlns:a16="http://schemas.microsoft.com/office/drawing/2014/main" id="{00000000-0008-0000-1A00-0000B0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76547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156</xdr:row>
      <xdr:rowOff>0</xdr:rowOff>
    </xdr:from>
    <xdr:to>
      <xdr:col>6</xdr:col>
      <xdr:colOff>142560</xdr:colOff>
      <xdr:row>156</xdr:row>
      <xdr:rowOff>142560</xdr:rowOff>
    </xdr:to>
    <xdr:pic>
      <xdr:nvPicPr>
        <xdr:cNvPr id="4017" name="Imagen 157">
          <a:extLst>
            <a:ext uri="{FF2B5EF4-FFF2-40B4-BE49-F238E27FC236}">
              <a16:creationId xmlns:a16="http://schemas.microsoft.com/office/drawing/2014/main" id="{00000000-0008-0000-1A00-0000B1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82260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157</xdr:row>
      <xdr:rowOff>0</xdr:rowOff>
    </xdr:from>
    <xdr:to>
      <xdr:col>6</xdr:col>
      <xdr:colOff>142560</xdr:colOff>
      <xdr:row>157</xdr:row>
      <xdr:rowOff>142560</xdr:rowOff>
    </xdr:to>
    <xdr:pic>
      <xdr:nvPicPr>
        <xdr:cNvPr id="4018" name="Imagen 158">
          <a:extLst>
            <a:ext uri="{FF2B5EF4-FFF2-40B4-BE49-F238E27FC236}">
              <a16:creationId xmlns:a16="http://schemas.microsoft.com/office/drawing/2014/main" id="{00000000-0008-0000-1A00-0000B2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86072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158</xdr:row>
      <xdr:rowOff>0</xdr:rowOff>
    </xdr:from>
    <xdr:to>
      <xdr:col>6</xdr:col>
      <xdr:colOff>142560</xdr:colOff>
      <xdr:row>158</xdr:row>
      <xdr:rowOff>142560</xdr:rowOff>
    </xdr:to>
    <xdr:pic>
      <xdr:nvPicPr>
        <xdr:cNvPr id="4019" name="Imagen 159">
          <a:extLst>
            <a:ext uri="{FF2B5EF4-FFF2-40B4-BE49-F238E27FC236}">
              <a16:creationId xmlns:a16="http://schemas.microsoft.com/office/drawing/2014/main" id="{00000000-0008-0000-1A00-0000B3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89881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159</xdr:row>
      <xdr:rowOff>0</xdr:rowOff>
    </xdr:from>
    <xdr:to>
      <xdr:col>6</xdr:col>
      <xdr:colOff>142560</xdr:colOff>
      <xdr:row>159</xdr:row>
      <xdr:rowOff>142560</xdr:rowOff>
    </xdr:to>
    <xdr:pic>
      <xdr:nvPicPr>
        <xdr:cNvPr id="4020" name="Imagen 160">
          <a:extLst>
            <a:ext uri="{FF2B5EF4-FFF2-40B4-BE49-F238E27FC236}">
              <a16:creationId xmlns:a16="http://schemas.microsoft.com/office/drawing/2014/main" id="{00000000-0008-0000-1A00-0000B4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95594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160</xdr:row>
      <xdr:rowOff>0</xdr:rowOff>
    </xdr:from>
    <xdr:to>
      <xdr:col>6</xdr:col>
      <xdr:colOff>142560</xdr:colOff>
      <xdr:row>160</xdr:row>
      <xdr:rowOff>142560</xdr:rowOff>
    </xdr:to>
    <xdr:pic>
      <xdr:nvPicPr>
        <xdr:cNvPr id="4021" name="Imagen 161">
          <a:extLst>
            <a:ext uri="{FF2B5EF4-FFF2-40B4-BE49-F238E27FC236}">
              <a16:creationId xmlns:a16="http://schemas.microsoft.com/office/drawing/2014/main" id="{00000000-0008-0000-1A00-0000B5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597502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161</xdr:row>
      <xdr:rowOff>0</xdr:rowOff>
    </xdr:from>
    <xdr:to>
      <xdr:col>6</xdr:col>
      <xdr:colOff>142560</xdr:colOff>
      <xdr:row>161</xdr:row>
      <xdr:rowOff>142560</xdr:rowOff>
    </xdr:to>
    <xdr:pic>
      <xdr:nvPicPr>
        <xdr:cNvPr id="4022" name="Imagen 162">
          <a:extLst>
            <a:ext uri="{FF2B5EF4-FFF2-40B4-BE49-F238E27FC236}">
              <a16:creationId xmlns:a16="http://schemas.microsoft.com/office/drawing/2014/main" id="{00000000-0008-0000-1A00-0000B6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01311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163</xdr:row>
      <xdr:rowOff>0</xdr:rowOff>
    </xdr:from>
    <xdr:to>
      <xdr:col>6</xdr:col>
      <xdr:colOff>142560</xdr:colOff>
      <xdr:row>163</xdr:row>
      <xdr:rowOff>142560</xdr:rowOff>
    </xdr:to>
    <xdr:pic>
      <xdr:nvPicPr>
        <xdr:cNvPr id="4023" name="Imagen 163">
          <a:extLst>
            <a:ext uri="{FF2B5EF4-FFF2-40B4-BE49-F238E27FC236}">
              <a16:creationId xmlns:a16="http://schemas.microsoft.com/office/drawing/2014/main" id="{00000000-0008-0000-1A00-0000B7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09026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164</xdr:row>
      <xdr:rowOff>0</xdr:rowOff>
    </xdr:from>
    <xdr:to>
      <xdr:col>6</xdr:col>
      <xdr:colOff>142560</xdr:colOff>
      <xdr:row>164</xdr:row>
      <xdr:rowOff>142560</xdr:rowOff>
    </xdr:to>
    <xdr:pic>
      <xdr:nvPicPr>
        <xdr:cNvPr id="4024" name="Imagen 164">
          <a:extLst>
            <a:ext uri="{FF2B5EF4-FFF2-40B4-BE49-F238E27FC236}">
              <a16:creationId xmlns:a16="http://schemas.microsoft.com/office/drawing/2014/main" id="{00000000-0008-0000-1A00-0000B8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10930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165</xdr:row>
      <xdr:rowOff>0</xdr:rowOff>
    </xdr:from>
    <xdr:to>
      <xdr:col>6</xdr:col>
      <xdr:colOff>142560</xdr:colOff>
      <xdr:row>165</xdr:row>
      <xdr:rowOff>142560</xdr:rowOff>
    </xdr:to>
    <xdr:pic>
      <xdr:nvPicPr>
        <xdr:cNvPr id="4025" name="Imagen 165">
          <a:extLst>
            <a:ext uri="{FF2B5EF4-FFF2-40B4-BE49-F238E27FC236}">
              <a16:creationId xmlns:a16="http://schemas.microsoft.com/office/drawing/2014/main" id="{00000000-0008-0000-1A00-0000B9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12835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166</xdr:row>
      <xdr:rowOff>0</xdr:rowOff>
    </xdr:from>
    <xdr:to>
      <xdr:col>6</xdr:col>
      <xdr:colOff>142560</xdr:colOff>
      <xdr:row>166</xdr:row>
      <xdr:rowOff>142560</xdr:rowOff>
    </xdr:to>
    <xdr:pic>
      <xdr:nvPicPr>
        <xdr:cNvPr id="4026" name="Imagen 166">
          <a:extLst>
            <a:ext uri="{FF2B5EF4-FFF2-40B4-BE49-F238E27FC236}">
              <a16:creationId xmlns:a16="http://schemas.microsoft.com/office/drawing/2014/main" id="{00000000-0008-0000-1A00-0000BA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1664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167</xdr:row>
      <xdr:rowOff>0</xdr:rowOff>
    </xdr:from>
    <xdr:to>
      <xdr:col>6</xdr:col>
      <xdr:colOff>142560</xdr:colOff>
      <xdr:row>167</xdr:row>
      <xdr:rowOff>142560</xdr:rowOff>
    </xdr:to>
    <xdr:pic>
      <xdr:nvPicPr>
        <xdr:cNvPr id="4027" name="Imagen 167">
          <a:extLst>
            <a:ext uri="{FF2B5EF4-FFF2-40B4-BE49-F238E27FC236}">
              <a16:creationId xmlns:a16="http://schemas.microsoft.com/office/drawing/2014/main" id="{00000000-0008-0000-1A00-0000BB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18552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168</xdr:row>
      <xdr:rowOff>0</xdr:rowOff>
    </xdr:from>
    <xdr:to>
      <xdr:col>6</xdr:col>
      <xdr:colOff>142560</xdr:colOff>
      <xdr:row>168</xdr:row>
      <xdr:rowOff>142560</xdr:rowOff>
    </xdr:to>
    <xdr:pic>
      <xdr:nvPicPr>
        <xdr:cNvPr id="4028" name="Imagen 168">
          <a:extLst>
            <a:ext uri="{FF2B5EF4-FFF2-40B4-BE49-F238E27FC236}">
              <a16:creationId xmlns:a16="http://schemas.microsoft.com/office/drawing/2014/main" id="{00000000-0008-0000-1A00-0000BC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20456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142560</xdr:colOff>
      <xdr:row>169</xdr:row>
      <xdr:rowOff>142560</xdr:rowOff>
    </xdr:to>
    <xdr:pic>
      <xdr:nvPicPr>
        <xdr:cNvPr id="4029" name="Imagen 169">
          <a:extLst>
            <a:ext uri="{FF2B5EF4-FFF2-40B4-BE49-F238E27FC236}">
              <a16:creationId xmlns:a16="http://schemas.microsoft.com/office/drawing/2014/main" id="{00000000-0008-0000-1A00-0000BD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22360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142560</xdr:colOff>
      <xdr:row>170</xdr:row>
      <xdr:rowOff>142560</xdr:rowOff>
    </xdr:to>
    <xdr:pic>
      <xdr:nvPicPr>
        <xdr:cNvPr id="4030" name="Imagen 170">
          <a:extLst>
            <a:ext uri="{FF2B5EF4-FFF2-40B4-BE49-F238E27FC236}">
              <a16:creationId xmlns:a16="http://schemas.microsoft.com/office/drawing/2014/main" id="{00000000-0008-0000-1A00-0000BE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24265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171</xdr:row>
      <xdr:rowOff>0</xdr:rowOff>
    </xdr:from>
    <xdr:to>
      <xdr:col>6</xdr:col>
      <xdr:colOff>142560</xdr:colOff>
      <xdr:row>171</xdr:row>
      <xdr:rowOff>142560</xdr:rowOff>
    </xdr:to>
    <xdr:pic>
      <xdr:nvPicPr>
        <xdr:cNvPr id="4031" name="Imagen 171">
          <a:extLst>
            <a:ext uri="{FF2B5EF4-FFF2-40B4-BE49-F238E27FC236}">
              <a16:creationId xmlns:a16="http://schemas.microsoft.com/office/drawing/2014/main" id="{00000000-0008-0000-1A00-0000BF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29982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173</xdr:row>
      <xdr:rowOff>0</xdr:rowOff>
    </xdr:from>
    <xdr:to>
      <xdr:col>6</xdr:col>
      <xdr:colOff>142560</xdr:colOff>
      <xdr:row>173</xdr:row>
      <xdr:rowOff>142560</xdr:rowOff>
    </xdr:to>
    <xdr:pic>
      <xdr:nvPicPr>
        <xdr:cNvPr id="4032" name="Imagen 172">
          <a:extLst>
            <a:ext uri="{FF2B5EF4-FFF2-40B4-BE49-F238E27FC236}">
              <a16:creationId xmlns:a16="http://schemas.microsoft.com/office/drawing/2014/main" id="{00000000-0008-0000-1A00-0000C0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3769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174</xdr:row>
      <xdr:rowOff>0</xdr:rowOff>
    </xdr:from>
    <xdr:to>
      <xdr:col>6</xdr:col>
      <xdr:colOff>142560</xdr:colOff>
      <xdr:row>174</xdr:row>
      <xdr:rowOff>142560</xdr:rowOff>
    </xdr:to>
    <xdr:pic>
      <xdr:nvPicPr>
        <xdr:cNvPr id="4033" name="Imagen 173">
          <a:extLst>
            <a:ext uri="{FF2B5EF4-FFF2-40B4-BE49-F238E27FC236}">
              <a16:creationId xmlns:a16="http://schemas.microsoft.com/office/drawing/2014/main" id="{00000000-0008-0000-1A00-0000C1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3960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142560</xdr:colOff>
      <xdr:row>175</xdr:row>
      <xdr:rowOff>142560</xdr:rowOff>
    </xdr:to>
    <xdr:pic>
      <xdr:nvPicPr>
        <xdr:cNvPr id="4034" name="Imagen 174">
          <a:extLst>
            <a:ext uri="{FF2B5EF4-FFF2-40B4-BE49-F238E27FC236}">
              <a16:creationId xmlns:a16="http://schemas.microsoft.com/office/drawing/2014/main" id="{00000000-0008-0000-1A00-0000C2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43413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176</xdr:row>
      <xdr:rowOff>0</xdr:rowOff>
    </xdr:from>
    <xdr:to>
      <xdr:col>6</xdr:col>
      <xdr:colOff>142560</xdr:colOff>
      <xdr:row>176</xdr:row>
      <xdr:rowOff>142560</xdr:rowOff>
    </xdr:to>
    <xdr:pic>
      <xdr:nvPicPr>
        <xdr:cNvPr id="4035" name="Imagen 175">
          <a:extLst>
            <a:ext uri="{FF2B5EF4-FFF2-40B4-BE49-F238E27FC236}">
              <a16:creationId xmlns:a16="http://schemas.microsoft.com/office/drawing/2014/main" id="{00000000-0008-0000-1A00-0000C3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4722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142560</xdr:colOff>
      <xdr:row>177</xdr:row>
      <xdr:rowOff>142560</xdr:rowOff>
    </xdr:to>
    <xdr:pic>
      <xdr:nvPicPr>
        <xdr:cNvPr id="4036" name="Imagen 176">
          <a:extLst>
            <a:ext uri="{FF2B5EF4-FFF2-40B4-BE49-F238E27FC236}">
              <a16:creationId xmlns:a16="http://schemas.microsoft.com/office/drawing/2014/main" id="{00000000-0008-0000-1A00-0000C4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4912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178</xdr:row>
      <xdr:rowOff>0</xdr:rowOff>
    </xdr:from>
    <xdr:to>
      <xdr:col>6</xdr:col>
      <xdr:colOff>142560</xdr:colOff>
      <xdr:row>178</xdr:row>
      <xdr:rowOff>142560</xdr:rowOff>
    </xdr:to>
    <xdr:pic>
      <xdr:nvPicPr>
        <xdr:cNvPr id="4037" name="Imagen 177">
          <a:extLst>
            <a:ext uri="{FF2B5EF4-FFF2-40B4-BE49-F238E27FC236}">
              <a16:creationId xmlns:a16="http://schemas.microsoft.com/office/drawing/2014/main" id="{00000000-0008-0000-1A00-0000C5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52935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179</xdr:row>
      <xdr:rowOff>0</xdr:rowOff>
    </xdr:from>
    <xdr:to>
      <xdr:col>6</xdr:col>
      <xdr:colOff>142560</xdr:colOff>
      <xdr:row>179</xdr:row>
      <xdr:rowOff>142560</xdr:rowOff>
    </xdr:to>
    <xdr:pic>
      <xdr:nvPicPr>
        <xdr:cNvPr id="4038" name="Imagen 178">
          <a:extLst>
            <a:ext uri="{FF2B5EF4-FFF2-40B4-BE49-F238E27FC236}">
              <a16:creationId xmlns:a16="http://schemas.microsoft.com/office/drawing/2014/main" id="{00000000-0008-0000-1A00-0000C6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5674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180</xdr:row>
      <xdr:rowOff>0</xdr:rowOff>
    </xdr:from>
    <xdr:to>
      <xdr:col>6</xdr:col>
      <xdr:colOff>142560</xdr:colOff>
      <xdr:row>180</xdr:row>
      <xdr:rowOff>142560</xdr:rowOff>
    </xdr:to>
    <xdr:pic>
      <xdr:nvPicPr>
        <xdr:cNvPr id="4039" name="Imagen 179">
          <a:extLst>
            <a:ext uri="{FF2B5EF4-FFF2-40B4-BE49-F238E27FC236}">
              <a16:creationId xmlns:a16="http://schemas.microsoft.com/office/drawing/2014/main" id="{00000000-0008-0000-1A00-0000C7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60556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181</xdr:row>
      <xdr:rowOff>0</xdr:rowOff>
    </xdr:from>
    <xdr:to>
      <xdr:col>6</xdr:col>
      <xdr:colOff>142560</xdr:colOff>
      <xdr:row>181</xdr:row>
      <xdr:rowOff>142560</xdr:rowOff>
    </xdr:to>
    <xdr:pic>
      <xdr:nvPicPr>
        <xdr:cNvPr id="4040" name="Imagen 180">
          <a:extLst>
            <a:ext uri="{FF2B5EF4-FFF2-40B4-BE49-F238E27FC236}">
              <a16:creationId xmlns:a16="http://schemas.microsoft.com/office/drawing/2014/main" id="{00000000-0008-0000-1A00-0000C8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64365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182</xdr:row>
      <xdr:rowOff>0</xdr:rowOff>
    </xdr:from>
    <xdr:to>
      <xdr:col>6</xdr:col>
      <xdr:colOff>142560</xdr:colOff>
      <xdr:row>182</xdr:row>
      <xdr:rowOff>142560</xdr:rowOff>
    </xdr:to>
    <xdr:pic>
      <xdr:nvPicPr>
        <xdr:cNvPr id="4041" name="Imagen 181">
          <a:extLst>
            <a:ext uri="{FF2B5EF4-FFF2-40B4-BE49-F238E27FC236}">
              <a16:creationId xmlns:a16="http://schemas.microsoft.com/office/drawing/2014/main" id="{00000000-0008-0000-1A00-0000C9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6817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183</xdr:row>
      <xdr:rowOff>0</xdr:rowOff>
    </xdr:from>
    <xdr:to>
      <xdr:col>6</xdr:col>
      <xdr:colOff>142560</xdr:colOff>
      <xdr:row>183</xdr:row>
      <xdr:rowOff>142560</xdr:rowOff>
    </xdr:to>
    <xdr:pic>
      <xdr:nvPicPr>
        <xdr:cNvPr id="4042" name="Imagen 182">
          <a:extLst>
            <a:ext uri="{FF2B5EF4-FFF2-40B4-BE49-F238E27FC236}">
              <a16:creationId xmlns:a16="http://schemas.microsoft.com/office/drawing/2014/main" id="{00000000-0008-0000-1A00-0000CA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7008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184</xdr:row>
      <xdr:rowOff>0</xdr:rowOff>
    </xdr:from>
    <xdr:to>
      <xdr:col>6</xdr:col>
      <xdr:colOff>142560</xdr:colOff>
      <xdr:row>184</xdr:row>
      <xdr:rowOff>142560</xdr:rowOff>
    </xdr:to>
    <xdr:pic>
      <xdr:nvPicPr>
        <xdr:cNvPr id="4043" name="Imagen 183">
          <a:extLst>
            <a:ext uri="{FF2B5EF4-FFF2-40B4-BE49-F238E27FC236}">
              <a16:creationId xmlns:a16="http://schemas.microsoft.com/office/drawing/2014/main" id="{00000000-0008-0000-1A00-0000CB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7389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185</xdr:row>
      <xdr:rowOff>0</xdr:rowOff>
    </xdr:from>
    <xdr:to>
      <xdr:col>6</xdr:col>
      <xdr:colOff>142560</xdr:colOff>
      <xdr:row>185</xdr:row>
      <xdr:rowOff>142560</xdr:rowOff>
    </xdr:to>
    <xdr:pic>
      <xdr:nvPicPr>
        <xdr:cNvPr id="4044" name="Imagen 184">
          <a:extLst>
            <a:ext uri="{FF2B5EF4-FFF2-40B4-BE49-F238E27FC236}">
              <a16:creationId xmlns:a16="http://schemas.microsoft.com/office/drawing/2014/main" id="{00000000-0008-0000-1A00-0000CC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77703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186</xdr:row>
      <xdr:rowOff>0</xdr:rowOff>
    </xdr:from>
    <xdr:to>
      <xdr:col>6</xdr:col>
      <xdr:colOff>142560</xdr:colOff>
      <xdr:row>186</xdr:row>
      <xdr:rowOff>142560</xdr:rowOff>
    </xdr:to>
    <xdr:pic>
      <xdr:nvPicPr>
        <xdr:cNvPr id="4045" name="Imagen 185">
          <a:extLst>
            <a:ext uri="{FF2B5EF4-FFF2-40B4-BE49-F238E27FC236}">
              <a16:creationId xmlns:a16="http://schemas.microsoft.com/office/drawing/2014/main" id="{00000000-0008-0000-1A00-0000CD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8151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187</xdr:row>
      <xdr:rowOff>0</xdr:rowOff>
    </xdr:from>
    <xdr:to>
      <xdr:col>6</xdr:col>
      <xdr:colOff>142560</xdr:colOff>
      <xdr:row>187</xdr:row>
      <xdr:rowOff>142560</xdr:rowOff>
    </xdr:to>
    <xdr:pic>
      <xdr:nvPicPr>
        <xdr:cNvPr id="4046" name="Imagen 186">
          <a:extLst>
            <a:ext uri="{FF2B5EF4-FFF2-40B4-BE49-F238E27FC236}">
              <a16:creationId xmlns:a16="http://schemas.microsoft.com/office/drawing/2014/main" id="{00000000-0008-0000-1A00-0000CE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8532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188</xdr:row>
      <xdr:rowOff>0</xdr:rowOff>
    </xdr:from>
    <xdr:to>
      <xdr:col>6</xdr:col>
      <xdr:colOff>142560</xdr:colOff>
      <xdr:row>188</xdr:row>
      <xdr:rowOff>142560</xdr:rowOff>
    </xdr:to>
    <xdr:pic>
      <xdr:nvPicPr>
        <xdr:cNvPr id="4047" name="Imagen 187">
          <a:extLst>
            <a:ext uri="{FF2B5EF4-FFF2-40B4-BE49-F238E27FC236}">
              <a16:creationId xmlns:a16="http://schemas.microsoft.com/office/drawing/2014/main" id="{00000000-0008-0000-1A00-0000CF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89133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189</xdr:row>
      <xdr:rowOff>0</xdr:rowOff>
    </xdr:from>
    <xdr:to>
      <xdr:col>6</xdr:col>
      <xdr:colOff>142560</xdr:colOff>
      <xdr:row>189</xdr:row>
      <xdr:rowOff>142560</xdr:rowOff>
    </xdr:to>
    <xdr:pic>
      <xdr:nvPicPr>
        <xdr:cNvPr id="4048" name="Imagen 188">
          <a:extLst>
            <a:ext uri="{FF2B5EF4-FFF2-40B4-BE49-F238E27FC236}">
              <a16:creationId xmlns:a16="http://schemas.microsoft.com/office/drawing/2014/main" id="{00000000-0008-0000-1A00-0000D0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9294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190</xdr:row>
      <xdr:rowOff>0</xdr:rowOff>
    </xdr:from>
    <xdr:to>
      <xdr:col>6</xdr:col>
      <xdr:colOff>142560</xdr:colOff>
      <xdr:row>190</xdr:row>
      <xdr:rowOff>142560</xdr:rowOff>
    </xdr:to>
    <xdr:pic>
      <xdr:nvPicPr>
        <xdr:cNvPr id="4049" name="Imagen 189">
          <a:extLst>
            <a:ext uri="{FF2B5EF4-FFF2-40B4-BE49-F238E27FC236}">
              <a16:creationId xmlns:a16="http://schemas.microsoft.com/office/drawing/2014/main" id="{00000000-0008-0000-1A00-0000D1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698655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191</xdr:row>
      <xdr:rowOff>0</xdr:rowOff>
    </xdr:from>
    <xdr:to>
      <xdr:col>6</xdr:col>
      <xdr:colOff>142560</xdr:colOff>
      <xdr:row>191</xdr:row>
      <xdr:rowOff>142560</xdr:rowOff>
    </xdr:to>
    <xdr:pic>
      <xdr:nvPicPr>
        <xdr:cNvPr id="4050" name="Imagen 190">
          <a:extLst>
            <a:ext uri="{FF2B5EF4-FFF2-40B4-BE49-F238E27FC236}">
              <a16:creationId xmlns:a16="http://schemas.microsoft.com/office/drawing/2014/main" id="{00000000-0008-0000-1A00-0000D2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02468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192</xdr:row>
      <xdr:rowOff>0</xdr:rowOff>
    </xdr:from>
    <xdr:to>
      <xdr:col>6</xdr:col>
      <xdr:colOff>142560</xdr:colOff>
      <xdr:row>192</xdr:row>
      <xdr:rowOff>142560</xdr:rowOff>
    </xdr:to>
    <xdr:pic>
      <xdr:nvPicPr>
        <xdr:cNvPr id="4051" name="Imagen 191">
          <a:extLst>
            <a:ext uri="{FF2B5EF4-FFF2-40B4-BE49-F238E27FC236}">
              <a16:creationId xmlns:a16="http://schemas.microsoft.com/office/drawing/2014/main" id="{00000000-0008-0000-1A00-0000D3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0437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193</xdr:row>
      <xdr:rowOff>0</xdr:rowOff>
    </xdr:from>
    <xdr:to>
      <xdr:col>6</xdr:col>
      <xdr:colOff>142560</xdr:colOff>
      <xdr:row>193</xdr:row>
      <xdr:rowOff>142560</xdr:rowOff>
    </xdr:to>
    <xdr:pic>
      <xdr:nvPicPr>
        <xdr:cNvPr id="4052" name="Imagen 192">
          <a:extLst>
            <a:ext uri="{FF2B5EF4-FFF2-40B4-BE49-F238E27FC236}">
              <a16:creationId xmlns:a16="http://schemas.microsoft.com/office/drawing/2014/main" id="{00000000-0008-0000-1A00-0000D4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0818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194</xdr:row>
      <xdr:rowOff>0</xdr:rowOff>
    </xdr:from>
    <xdr:to>
      <xdr:col>6</xdr:col>
      <xdr:colOff>142560</xdr:colOff>
      <xdr:row>194</xdr:row>
      <xdr:rowOff>142560</xdr:rowOff>
    </xdr:to>
    <xdr:pic>
      <xdr:nvPicPr>
        <xdr:cNvPr id="4053" name="Imagen 193">
          <a:extLst>
            <a:ext uri="{FF2B5EF4-FFF2-40B4-BE49-F238E27FC236}">
              <a16:creationId xmlns:a16="http://schemas.microsoft.com/office/drawing/2014/main" id="{00000000-0008-0000-1A00-0000D5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11993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195</xdr:row>
      <xdr:rowOff>0</xdr:rowOff>
    </xdr:from>
    <xdr:to>
      <xdr:col>6</xdr:col>
      <xdr:colOff>142560</xdr:colOff>
      <xdr:row>195</xdr:row>
      <xdr:rowOff>142560</xdr:rowOff>
    </xdr:to>
    <xdr:pic>
      <xdr:nvPicPr>
        <xdr:cNvPr id="4054" name="Imagen 194">
          <a:extLst>
            <a:ext uri="{FF2B5EF4-FFF2-40B4-BE49-F238E27FC236}">
              <a16:creationId xmlns:a16="http://schemas.microsoft.com/office/drawing/2014/main" id="{00000000-0008-0000-1A00-0000D6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15802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196</xdr:row>
      <xdr:rowOff>0</xdr:rowOff>
    </xdr:from>
    <xdr:to>
      <xdr:col>6</xdr:col>
      <xdr:colOff>142560</xdr:colOff>
      <xdr:row>196</xdr:row>
      <xdr:rowOff>142560</xdr:rowOff>
    </xdr:to>
    <xdr:pic>
      <xdr:nvPicPr>
        <xdr:cNvPr id="4055" name="Imagen 195">
          <a:extLst>
            <a:ext uri="{FF2B5EF4-FFF2-40B4-BE49-F238E27FC236}">
              <a16:creationId xmlns:a16="http://schemas.microsoft.com/office/drawing/2014/main" id="{00000000-0008-0000-1A00-0000D7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19611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197</xdr:row>
      <xdr:rowOff>0</xdr:rowOff>
    </xdr:from>
    <xdr:to>
      <xdr:col>6</xdr:col>
      <xdr:colOff>142560</xdr:colOff>
      <xdr:row>197</xdr:row>
      <xdr:rowOff>142560</xdr:rowOff>
    </xdr:to>
    <xdr:pic>
      <xdr:nvPicPr>
        <xdr:cNvPr id="4056" name="Imagen 196">
          <a:extLst>
            <a:ext uri="{FF2B5EF4-FFF2-40B4-BE49-F238E27FC236}">
              <a16:creationId xmlns:a16="http://schemas.microsoft.com/office/drawing/2014/main" id="{00000000-0008-0000-1A00-0000D8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23423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198</xdr:row>
      <xdr:rowOff>0</xdr:rowOff>
    </xdr:from>
    <xdr:to>
      <xdr:col>6</xdr:col>
      <xdr:colOff>142560</xdr:colOff>
      <xdr:row>198</xdr:row>
      <xdr:rowOff>142560</xdr:rowOff>
    </xdr:to>
    <xdr:pic>
      <xdr:nvPicPr>
        <xdr:cNvPr id="4057" name="Imagen 197">
          <a:extLst>
            <a:ext uri="{FF2B5EF4-FFF2-40B4-BE49-F238E27FC236}">
              <a16:creationId xmlns:a16="http://schemas.microsoft.com/office/drawing/2014/main" id="{00000000-0008-0000-1A00-0000D9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27326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199</xdr:row>
      <xdr:rowOff>0</xdr:rowOff>
    </xdr:from>
    <xdr:to>
      <xdr:col>6</xdr:col>
      <xdr:colOff>142560</xdr:colOff>
      <xdr:row>199</xdr:row>
      <xdr:rowOff>142560</xdr:rowOff>
    </xdr:to>
    <xdr:pic>
      <xdr:nvPicPr>
        <xdr:cNvPr id="4058" name="Imagen 198">
          <a:extLst>
            <a:ext uri="{FF2B5EF4-FFF2-40B4-BE49-F238E27FC236}">
              <a16:creationId xmlns:a16="http://schemas.microsoft.com/office/drawing/2014/main" id="{00000000-0008-0000-1A00-0000DA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31138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200</xdr:row>
      <xdr:rowOff>0</xdr:rowOff>
    </xdr:from>
    <xdr:to>
      <xdr:col>6</xdr:col>
      <xdr:colOff>142560</xdr:colOff>
      <xdr:row>200</xdr:row>
      <xdr:rowOff>142560</xdr:rowOff>
    </xdr:to>
    <xdr:pic>
      <xdr:nvPicPr>
        <xdr:cNvPr id="4059" name="Imagen 199">
          <a:extLst>
            <a:ext uri="{FF2B5EF4-FFF2-40B4-BE49-F238E27FC236}">
              <a16:creationId xmlns:a16="http://schemas.microsoft.com/office/drawing/2014/main" id="{00000000-0008-0000-1A00-0000DB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34947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201</xdr:row>
      <xdr:rowOff>0</xdr:rowOff>
    </xdr:from>
    <xdr:to>
      <xdr:col>6</xdr:col>
      <xdr:colOff>142560</xdr:colOff>
      <xdr:row>201</xdr:row>
      <xdr:rowOff>142560</xdr:rowOff>
    </xdr:to>
    <xdr:pic>
      <xdr:nvPicPr>
        <xdr:cNvPr id="4060" name="Imagen 200">
          <a:extLst>
            <a:ext uri="{FF2B5EF4-FFF2-40B4-BE49-F238E27FC236}">
              <a16:creationId xmlns:a16="http://schemas.microsoft.com/office/drawing/2014/main" id="{00000000-0008-0000-1A00-0000DC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38756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202</xdr:row>
      <xdr:rowOff>0</xdr:rowOff>
    </xdr:from>
    <xdr:to>
      <xdr:col>6</xdr:col>
      <xdr:colOff>142560</xdr:colOff>
      <xdr:row>202</xdr:row>
      <xdr:rowOff>142560</xdr:rowOff>
    </xdr:to>
    <xdr:pic>
      <xdr:nvPicPr>
        <xdr:cNvPr id="4061" name="Imagen 201">
          <a:extLst>
            <a:ext uri="{FF2B5EF4-FFF2-40B4-BE49-F238E27FC236}">
              <a16:creationId xmlns:a16="http://schemas.microsoft.com/office/drawing/2014/main" id="{00000000-0008-0000-1A00-0000DD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40664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203</xdr:row>
      <xdr:rowOff>0</xdr:rowOff>
    </xdr:from>
    <xdr:to>
      <xdr:col>6</xdr:col>
      <xdr:colOff>142560</xdr:colOff>
      <xdr:row>203</xdr:row>
      <xdr:rowOff>142560</xdr:rowOff>
    </xdr:to>
    <xdr:pic>
      <xdr:nvPicPr>
        <xdr:cNvPr id="4062" name="Imagen 202">
          <a:extLst>
            <a:ext uri="{FF2B5EF4-FFF2-40B4-BE49-F238E27FC236}">
              <a16:creationId xmlns:a16="http://schemas.microsoft.com/office/drawing/2014/main" id="{00000000-0008-0000-1A00-0000DE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42568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204</xdr:row>
      <xdr:rowOff>0</xdr:rowOff>
    </xdr:from>
    <xdr:to>
      <xdr:col>6</xdr:col>
      <xdr:colOff>142560</xdr:colOff>
      <xdr:row>204</xdr:row>
      <xdr:rowOff>142560</xdr:rowOff>
    </xdr:to>
    <xdr:pic>
      <xdr:nvPicPr>
        <xdr:cNvPr id="4063" name="Imagen 203">
          <a:extLst>
            <a:ext uri="{FF2B5EF4-FFF2-40B4-BE49-F238E27FC236}">
              <a16:creationId xmlns:a16="http://schemas.microsoft.com/office/drawing/2014/main" id="{00000000-0008-0000-1A00-0000DF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46377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205</xdr:row>
      <xdr:rowOff>0</xdr:rowOff>
    </xdr:from>
    <xdr:to>
      <xdr:col>6</xdr:col>
      <xdr:colOff>142560</xdr:colOff>
      <xdr:row>205</xdr:row>
      <xdr:rowOff>142560</xdr:rowOff>
    </xdr:to>
    <xdr:pic>
      <xdr:nvPicPr>
        <xdr:cNvPr id="4064" name="Imagen 204">
          <a:extLst>
            <a:ext uri="{FF2B5EF4-FFF2-40B4-BE49-F238E27FC236}">
              <a16:creationId xmlns:a16="http://schemas.microsoft.com/office/drawing/2014/main" id="{00000000-0008-0000-1A00-0000E0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50186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206</xdr:row>
      <xdr:rowOff>0</xdr:rowOff>
    </xdr:from>
    <xdr:to>
      <xdr:col>6</xdr:col>
      <xdr:colOff>142560</xdr:colOff>
      <xdr:row>206</xdr:row>
      <xdr:rowOff>142560</xdr:rowOff>
    </xdr:to>
    <xdr:pic>
      <xdr:nvPicPr>
        <xdr:cNvPr id="4065" name="Imagen 205">
          <a:extLst>
            <a:ext uri="{FF2B5EF4-FFF2-40B4-BE49-F238E27FC236}">
              <a16:creationId xmlns:a16="http://schemas.microsoft.com/office/drawing/2014/main" id="{00000000-0008-0000-1A00-0000E1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53998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207</xdr:row>
      <xdr:rowOff>0</xdr:rowOff>
    </xdr:from>
    <xdr:to>
      <xdr:col>6</xdr:col>
      <xdr:colOff>142560</xdr:colOff>
      <xdr:row>207</xdr:row>
      <xdr:rowOff>142560</xdr:rowOff>
    </xdr:to>
    <xdr:pic>
      <xdr:nvPicPr>
        <xdr:cNvPr id="4066" name="Imagen 206">
          <a:extLst>
            <a:ext uri="{FF2B5EF4-FFF2-40B4-BE49-F238E27FC236}">
              <a16:creationId xmlns:a16="http://schemas.microsoft.com/office/drawing/2014/main" id="{00000000-0008-0000-1A00-0000E2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57807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208</xdr:row>
      <xdr:rowOff>0</xdr:rowOff>
    </xdr:from>
    <xdr:to>
      <xdr:col>6</xdr:col>
      <xdr:colOff>142560</xdr:colOff>
      <xdr:row>208</xdr:row>
      <xdr:rowOff>142560</xdr:rowOff>
    </xdr:to>
    <xdr:pic>
      <xdr:nvPicPr>
        <xdr:cNvPr id="4067" name="Imagen 207">
          <a:extLst>
            <a:ext uri="{FF2B5EF4-FFF2-40B4-BE49-F238E27FC236}">
              <a16:creationId xmlns:a16="http://schemas.microsoft.com/office/drawing/2014/main" id="{00000000-0008-0000-1A00-0000E3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61616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209</xdr:row>
      <xdr:rowOff>0</xdr:rowOff>
    </xdr:from>
    <xdr:to>
      <xdr:col>6</xdr:col>
      <xdr:colOff>142560</xdr:colOff>
      <xdr:row>209</xdr:row>
      <xdr:rowOff>142560</xdr:rowOff>
    </xdr:to>
    <xdr:pic>
      <xdr:nvPicPr>
        <xdr:cNvPr id="4068" name="Imagen 208">
          <a:extLst>
            <a:ext uri="{FF2B5EF4-FFF2-40B4-BE49-F238E27FC236}">
              <a16:creationId xmlns:a16="http://schemas.microsoft.com/office/drawing/2014/main" id="{00000000-0008-0000-1A00-0000E4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63524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210</xdr:row>
      <xdr:rowOff>0</xdr:rowOff>
    </xdr:from>
    <xdr:to>
      <xdr:col>6</xdr:col>
      <xdr:colOff>142560</xdr:colOff>
      <xdr:row>210</xdr:row>
      <xdr:rowOff>142560</xdr:rowOff>
    </xdr:to>
    <xdr:pic>
      <xdr:nvPicPr>
        <xdr:cNvPr id="4069" name="Imagen 209">
          <a:extLst>
            <a:ext uri="{FF2B5EF4-FFF2-40B4-BE49-F238E27FC236}">
              <a16:creationId xmlns:a16="http://schemas.microsoft.com/office/drawing/2014/main" id="{00000000-0008-0000-1A00-0000E5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67332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211</xdr:row>
      <xdr:rowOff>0</xdr:rowOff>
    </xdr:from>
    <xdr:to>
      <xdr:col>6</xdr:col>
      <xdr:colOff>142560</xdr:colOff>
      <xdr:row>211</xdr:row>
      <xdr:rowOff>142560</xdr:rowOff>
    </xdr:to>
    <xdr:pic>
      <xdr:nvPicPr>
        <xdr:cNvPr id="4070" name="Imagen 210">
          <a:extLst>
            <a:ext uri="{FF2B5EF4-FFF2-40B4-BE49-F238E27FC236}">
              <a16:creationId xmlns:a16="http://schemas.microsoft.com/office/drawing/2014/main" id="{00000000-0008-0000-1A00-0000E6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71141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212</xdr:row>
      <xdr:rowOff>0</xdr:rowOff>
    </xdr:from>
    <xdr:to>
      <xdr:col>6</xdr:col>
      <xdr:colOff>142560</xdr:colOff>
      <xdr:row>212</xdr:row>
      <xdr:rowOff>142560</xdr:rowOff>
    </xdr:to>
    <xdr:pic>
      <xdr:nvPicPr>
        <xdr:cNvPr id="4071" name="Imagen 211">
          <a:extLst>
            <a:ext uri="{FF2B5EF4-FFF2-40B4-BE49-F238E27FC236}">
              <a16:creationId xmlns:a16="http://schemas.microsoft.com/office/drawing/2014/main" id="{00000000-0008-0000-1A00-0000E7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73046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213</xdr:row>
      <xdr:rowOff>0</xdr:rowOff>
    </xdr:from>
    <xdr:to>
      <xdr:col>6</xdr:col>
      <xdr:colOff>142560</xdr:colOff>
      <xdr:row>213</xdr:row>
      <xdr:rowOff>142560</xdr:rowOff>
    </xdr:to>
    <xdr:pic>
      <xdr:nvPicPr>
        <xdr:cNvPr id="4072" name="Imagen 212">
          <a:extLst>
            <a:ext uri="{FF2B5EF4-FFF2-40B4-BE49-F238E27FC236}">
              <a16:creationId xmlns:a16="http://schemas.microsoft.com/office/drawing/2014/main" id="{00000000-0008-0000-1A00-0000E8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74954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214</xdr:row>
      <xdr:rowOff>0</xdr:rowOff>
    </xdr:from>
    <xdr:to>
      <xdr:col>6</xdr:col>
      <xdr:colOff>142560</xdr:colOff>
      <xdr:row>214</xdr:row>
      <xdr:rowOff>142560</xdr:rowOff>
    </xdr:to>
    <xdr:pic>
      <xdr:nvPicPr>
        <xdr:cNvPr id="4073" name="Imagen 213">
          <a:extLst>
            <a:ext uri="{FF2B5EF4-FFF2-40B4-BE49-F238E27FC236}">
              <a16:creationId xmlns:a16="http://schemas.microsoft.com/office/drawing/2014/main" id="{00000000-0008-0000-1A00-0000E9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76858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215</xdr:row>
      <xdr:rowOff>0</xdr:rowOff>
    </xdr:from>
    <xdr:to>
      <xdr:col>6</xdr:col>
      <xdr:colOff>142560</xdr:colOff>
      <xdr:row>215</xdr:row>
      <xdr:rowOff>142560</xdr:rowOff>
    </xdr:to>
    <xdr:pic>
      <xdr:nvPicPr>
        <xdr:cNvPr id="4074" name="Imagen 214">
          <a:extLst>
            <a:ext uri="{FF2B5EF4-FFF2-40B4-BE49-F238E27FC236}">
              <a16:creationId xmlns:a16="http://schemas.microsoft.com/office/drawing/2014/main" id="{00000000-0008-0000-1A00-0000EA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806672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216</xdr:row>
      <xdr:rowOff>0</xdr:rowOff>
    </xdr:from>
    <xdr:to>
      <xdr:col>6</xdr:col>
      <xdr:colOff>142560</xdr:colOff>
      <xdr:row>216</xdr:row>
      <xdr:rowOff>142560</xdr:rowOff>
    </xdr:to>
    <xdr:pic>
      <xdr:nvPicPr>
        <xdr:cNvPr id="4075" name="Imagen 215">
          <a:extLst>
            <a:ext uri="{FF2B5EF4-FFF2-40B4-BE49-F238E27FC236}">
              <a16:creationId xmlns:a16="http://schemas.microsoft.com/office/drawing/2014/main" id="{00000000-0008-0000-1A00-0000EB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844760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217</xdr:row>
      <xdr:rowOff>0</xdr:rowOff>
    </xdr:from>
    <xdr:to>
      <xdr:col>6</xdr:col>
      <xdr:colOff>142560</xdr:colOff>
      <xdr:row>217</xdr:row>
      <xdr:rowOff>142560</xdr:rowOff>
    </xdr:to>
    <xdr:pic>
      <xdr:nvPicPr>
        <xdr:cNvPr id="4076" name="Imagen 216">
          <a:extLst>
            <a:ext uri="{FF2B5EF4-FFF2-40B4-BE49-F238E27FC236}">
              <a16:creationId xmlns:a16="http://schemas.microsoft.com/office/drawing/2014/main" id="{00000000-0008-0000-1A00-0000EC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882884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0</xdr:colOff>
      <xdr:row>218</xdr:row>
      <xdr:rowOff>0</xdr:rowOff>
    </xdr:from>
    <xdr:to>
      <xdr:col>6</xdr:col>
      <xdr:colOff>142560</xdr:colOff>
      <xdr:row>218</xdr:row>
      <xdr:rowOff>142560</xdr:rowOff>
    </xdr:to>
    <xdr:pic>
      <xdr:nvPicPr>
        <xdr:cNvPr id="4077" name="Imagen 217">
          <a:extLst>
            <a:ext uri="{FF2B5EF4-FFF2-40B4-BE49-F238E27FC236}">
              <a16:creationId xmlns:a16="http://schemas.microsoft.com/office/drawing/2014/main" id="{00000000-0008-0000-1A00-0000ED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18360" y="7921908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2</xdr:col>
      <xdr:colOff>0</xdr:colOff>
      <xdr:row>2</xdr:row>
      <xdr:rowOff>0</xdr:rowOff>
    </xdr:from>
    <xdr:to>
      <xdr:col>3</xdr:col>
      <xdr:colOff>190440</xdr:colOff>
      <xdr:row>2</xdr:row>
      <xdr:rowOff>228600</xdr:rowOff>
    </xdr:to>
    <xdr:pic>
      <xdr:nvPicPr>
        <xdr:cNvPr id="4078" name="Picture 1">
          <a:extLst>
            <a:ext uri="{FF2B5EF4-FFF2-40B4-BE49-F238E27FC236}">
              <a16:creationId xmlns:a16="http://schemas.microsoft.com/office/drawing/2014/main" id="{00000000-0008-0000-1A00-0000EE0F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505880" y="981000"/>
          <a:ext cx="943560" cy="22860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4</xdr:col>
      <xdr:colOff>0</xdr:colOff>
      <xdr:row>2</xdr:row>
      <xdr:rowOff>0</xdr:rowOff>
    </xdr:from>
    <xdr:to>
      <xdr:col>5</xdr:col>
      <xdr:colOff>247680</xdr:colOff>
      <xdr:row>2</xdr:row>
      <xdr:rowOff>228600</xdr:rowOff>
    </xdr:to>
    <xdr:pic>
      <xdr:nvPicPr>
        <xdr:cNvPr id="4079" name="Picture 2">
          <a:extLst>
            <a:ext uri="{FF2B5EF4-FFF2-40B4-BE49-F238E27FC236}">
              <a16:creationId xmlns:a16="http://schemas.microsoft.com/office/drawing/2014/main" id="{00000000-0008-0000-1A00-0000EF0F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3012120" y="981000"/>
          <a:ext cx="1000800" cy="22860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6</xdr:col>
      <xdr:colOff>0</xdr:colOff>
      <xdr:row>2</xdr:row>
      <xdr:rowOff>0</xdr:rowOff>
    </xdr:from>
    <xdr:to>
      <xdr:col>8</xdr:col>
      <xdr:colOff>399960</xdr:colOff>
      <xdr:row>2</xdr:row>
      <xdr:rowOff>228600</xdr:rowOff>
    </xdr:to>
    <xdr:pic>
      <xdr:nvPicPr>
        <xdr:cNvPr id="4080" name="Picture 3">
          <a:extLst>
            <a:ext uri="{FF2B5EF4-FFF2-40B4-BE49-F238E27FC236}">
              <a16:creationId xmlns:a16="http://schemas.microsoft.com/office/drawing/2014/main" id="{00000000-0008-0000-1A00-0000F00F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4518360" y="981000"/>
          <a:ext cx="1906200" cy="22860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9</xdr:col>
      <xdr:colOff>0</xdr:colOff>
      <xdr:row>1</xdr:row>
      <xdr:rowOff>0</xdr:rowOff>
    </xdr:from>
    <xdr:to>
      <xdr:col>10</xdr:col>
      <xdr:colOff>276120</xdr:colOff>
      <xdr:row>1</xdr:row>
      <xdr:rowOff>228600</xdr:rowOff>
    </xdr:to>
    <xdr:pic>
      <xdr:nvPicPr>
        <xdr:cNvPr id="4081" name="Picture 150">
          <a:extLst>
            <a:ext uri="{FF2B5EF4-FFF2-40B4-BE49-F238E27FC236}">
              <a16:creationId xmlns:a16="http://schemas.microsoft.com/office/drawing/2014/main" id="{00000000-0008-0000-1A00-0000F10F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6777720" y="161640"/>
          <a:ext cx="1029240" cy="22860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9</xdr:col>
      <xdr:colOff>0</xdr:colOff>
      <xdr:row>1</xdr:row>
      <xdr:rowOff>0</xdr:rowOff>
    </xdr:from>
    <xdr:to>
      <xdr:col>10</xdr:col>
      <xdr:colOff>343080</xdr:colOff>
      <xdr:row>1</xdr:row>
      <xdr:rowOff>228600</xdr:rowOff>
    </xdr:to>
    <xdr:pic>
      <xdr:nvPicPr>
        <xdr:cNvPr id="4082" name="Picture 151">
          <a:extLst>
            <a:ext uri="{FF2B5EF4-FFF2-40B4-BE49-F238E27FC236}">
              <a16:creationId xmlns:a16="http://schemas.microsoft.com/office/drawing/2014/main" id="{00000000-0008-0000-1A00-0000F20F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6777720" y="161640"/>
          <a:ext cx="1096200" cy="22860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  <xdr:twoCellAnchor editAs="absolute">
    <xdr:from>
      <xdr:col>9</xdr:col>
      <xdr:colOff>0</xdr:colOff>
      <xdr:row>1</xdr:row>
      <xdr:rowOff>0</xdr:rowOff>
    </xdr:from>
    <xdr:to>
      <xdr:col>11</xdr:col>
      <xdr:colOff>647640</xdr:colOff>
      <xdr:row>1</xdr:row>
      <xdr:rowOff>228600</xdr:rowOff>
    </xdr:to>
    <xdr:pic>
      <xdr:nvPicPr>
        <xdr:cNvPr id="4083" name="Picture 152">
          <a:extLst>
            <a:ext uri="{FF2B5EF4-FFF2-40B4-BE49-F238E27FC236}">
              <a16:creationId xmlns:a16="http://schemas.microsoft.com/office/drawing/2014/main" id="{00000000-0008-0000-1A00-0000F30F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6777720" y="161640"/>
          <a:ext cx="2153880" cy="228600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58320</xdr:colOff>
      <xdr:row>0</xdr:row>
      <xdr:rowOff>2520</xdr:rowOff>
    </xdr:from>
    <xdr:to>
      <xdr:col>14</xdr:col>
      <xdr:colOff>954360</xdr:colOff>
      <xdr:row>20</xdr:row>
      <xdr:rowOff>10440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714240</xdr:colOff>
      <xdr:row>22</xdr:row>
      <xdr:rowOff>114480</xdr:rowOff>
    </xdr:from>
    <xdr:to>
      <xdr:col>4</xdr:col>
      <xdr:colOff>898560</xdr:colOff>
      <xdr:row>64</xdr:row>
      <xdr:rowOff>64440</xdr:rowOff>
    </xdr:to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623120" y="325764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181080</xdr:colOff>
      <xdr:row>4</xdr:row>
      <xdr:rowOff>9360</xdr:rowOff>
    </xdr:from>
    <xdr:to>
      <xdr:col>19</xdr:col>
      <xdr:colOff>257040</xdr:colOff>
      <xdr:row>22</xdr:row>
      <xdr:rowOff>9000</xdr:rowOff>
    </xdr:to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13680</xdr:colOff>
      <xdr:row>0</xdr:row>
      <xdr:rowOff>13680</xdr:rowOff>
    </xdr:from>
    <xdr:to>
      <xdr:col>31</xdr:col>
      <xdr:colOff>734400</xdr:colOff>
      <xdr:row>20</xdr:row>
      <xdr:rowOff>27000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15120</xdr:colOff>
      <xdr:row>0</xdr:row>
      <xdr:rowOff>0</xdr:rowOff>
    </xdr:from>
    <xdr:to>
      <xdr:col>25</xdr:col>
      <xdr:colOff>805320</xdr:colOff>
      <xdr:row>20</xdr:row>
      <xdr:rowOff>135720</xdr:rowOff>
    </xdr:to>
    <xdr:graphicFrame macro="">
      <xdr:nvGraphicFramePr>
        <xdr:cNvPr id="9" name="Chart 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273240</xdr:colOff>
      <xdr:row>0</xdr:row>
      <xdr:rowOff>33120</xdr:rowOff>
    </xdr:from>
    <xdr:to>
      <xdr:col>21</xdr:col>
      <xdr:colOff>663480</xdr:colOff>
      <xdr:row>18</xdr:row>
      <xdr:rowOff>61200</xdr:rowOff>
    </xdr:to>
    <xdr:graphicFrame macro="">
      <xdr:nvGraphicFramePr>
        <xdr:cNvPr id="11" name="Chart 2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285840</xdr:colOff>
      <xdr:row>18</xdr:row>
      <xdr:rowOff>117360</xdr:rowOff>
    </xdr:from>
    <xdr:to>
      <xdr:col>21</xdr:col>
      <xdr:colOff>676080</xdr:colOff>
      <xdr:row>36</xdr:row>
      <xdr:rowOff>101520</xdr:rowOff>
    </xdr:to>
    <xdr:graphicFrame macro="">
      <xdr:nvGraphicFramePr>
        <xdr:cNvPr id="12" name="Chart 2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419040</xdr:colOff>
      <xdr:row>1</xdr:row>
      <xdr:rowOff>0</xdr:rowOff>
    </xdr:from>
    <xdr:to>
      <xdr:col>10</xdr:col>
      <xdr:colOff>151920</xdr:colOff>
      <xdr:row>14</xdr:row>
      <xdr:rowOff>66240</xdr:rowOff>
    </xdr:to>
    <xdr:graphicFrame macro="">
      <xdr:nvGraphicFramePr>
        <xdr:cNvPr id="14" name="Chart 1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399960</xdr:colOff>
      <xdr:row>15</xdr:row>
      <xdr:rowOff>47520</xdr:rowOff>
    </xdr:from>
    <xdr:to>
      <xdr:col>10</xdr:col>
      <xdr:colOff>132840</xdr:colOff>
      <xdr:row>29</xdr:row>
      <xdr:rowOff>113760</xdr:rowOff>
    </xdr:to>
    <xdr:graphicFrame macro="">
      <xdr:nvGraphicFramePr>
        <xdr:cNvPr id="15" name="Chart 1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409680</xdr:colOff>
      <xdr:row>30</xdr:row>
      <xdr:rowOff>66600</xdr:rowOff>
    </xdr:from>
    <xdr:to>
      <xdr:col>10</xdr:col>
      <xdr:colOff>142560</xdr:colOff>
      <xdr:row>44</xdr:row>
      <xdr:rowOff>132840</xdr:rowOff>
    </xdr:to>
    <xdr:graphicFrame macro="">
      <xdr:nvGraphicFramePr>
        <xdr:cNvPr id="16" name="Chart 1">
          <a:extLst>
            <a:ext uri="{FF2B5EF4-FFF2-40B4-BE49-F238E27FC236}">
              <a16:creationId xmlns:a16="http://schemas.microsoft.com/office/drawing/2014/main" id="{00000000-0008-0000-11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390600</xdr:colOff>
      <xdr:row>45</xdr:row>
      <xdr:rowOff>76320</xdr:rowOff>
    </xdr:from>
    <xdr:to>
      <xdr:col>10</xdr:col>
      <xdr:colOff>123480</xdr:colOff>
      <xdr:row>59</xdr:row>
      <xdr:rowOff>142560</xdr:rowOff>
    </xdr:to>
    <xdr:graphicFrame macro="">
      <xdr:nvGraphicFramePr>
        <xdr:cNvPr id="17" name="Chart 1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295200</xdr:colOff>
      <xdr:row>5</xdr:row>
      <xdr:rowOff>93960</xdr:rowOff>
    </xdr:from>
    <xdr:to>
      <xdr:col>16</xdr:col>
      <xdr:colOff>352080</xdr:colOff>
      <xdr:row>27</xdr:row>
      <xdr:rowOff>82800</xdr:rowOff>
    </xdr:to>
    <xdr:graphicFrame macro="">
      <xdr:nvGraphicFramePr>
        <xdr:cNvPr id="18" name="Gráfico 1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" name="Imagen 2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" name="Imagen 3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" name="Imagen 4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" name="Imagen 5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" name="Imagen 6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" name="Imagen 7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" name="Imagen 8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" name="Imagen 9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" name="Imagen 10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" name="Imagen 11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" name="Imagen 12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" name="Imagen 13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" name="Imagen 14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" name="Imagen 15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" name="Imagen 16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" name="Imagen 17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5" name="Imagen 18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6" name="Imagen 19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7" name="Imagen 20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8" name="Imagen 21">
          <a:extLst>
            <a:ext uri="{FF2B5EF4-FFF2-40B4-BE49-F238E27FC236}">
              <a16:creationId xmlns:a16="http://schemas.microsoft.com/office/drawing/2014/main" id="{00000000-0008-0000-1800-00002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9" name="Imagen 22">
          <a:extLst>
            <a:ext uri="{FF2B5EF4-FFF2-40B4-BE49-F238E27FC236}">
              <a16:creationId xmlns:a16="http://schemas.microsoft.com/office/drawing/2014/main" id="{00000000-0008-0000-1800-00002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0" name="Imagen 23">
          <a:extLst>
            <a:ext uri="{FF2B5EF4-FFF2-40B4-BE49-F238E27FC236}">
              <a16:creationId xmlns:a16="http://schemas.microsoft.com/office/drawing/2014/main" id="{00000000-0008-0000-1800-00002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1" name="Imagen 24">
          <a:extLst>
            <a:ext uri="{FF2B5EF4-FFF2-40B4-BE49-F238E27FC236}">
              <a16:creationId xmlns:a16="http://schemas.microsoft.com/office/drawing/2014/main" id="{00000000-0008-0000-1800-00002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2" name="Imagen 25">
          <a:extLst>
            <a:ext uri="{FF2B5EF4-FFF2-40B4-BE49-F238E27FC236}">
              <a16:creationId xmlns:a16="http://schemas.microsoft.com/office/drawing/2014/main" id="{00000000-0008-0000-1800-00002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3" name="Imagen 26">
          <a:extLst>
            <a:ext uri="{FF2B5EF4-FFF2-40B4-BE49-F238E27FC236}">
              <a16:creationId xmlns:a16="http://schemas.microsoft.com/office/drawing/2014/main" id="{00000000-0008-0000-1800-00002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4" name="Imagen 27">
          <a:extLst>
            <a:ext uri="{FF2B5EF4-FFF2-40B4-BE49-F238E27FC236}">
              <a16:creationId xmlns:a16="http://schemas.microsoft.com/office/drawing/2014/main" id="{00000000-0008-0000-1800-00002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5" name="Imagen 28">
          <a:extLst>
            <a:ext uri="{FF2B5EF4-FFF2-40B4-BE49-F238E27FC236}">
              <a16:creationId xmlns:a16="http://schemas.microsoft.com/office/drawing/2014/main" id="{00000000-0008-0000-1800-00002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6" name="Imagen 29">
          <a:extLst>
            <a:ext uri="{FF2B5EF4-FFF2-40B4-BE49-F238E27FC236}">
              <a16:creationId xmlns:a16="http://schemas.microsoft.com/office/drawing/2014/main" id="{00000000-0008-0000-1800-00002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7" name="Imagen 30">
          <a:extLst>
            <a:ext uri="{FF2B5EF4-FFF2-40B4-BE49-F238E27FC236}">
              <a16:creationId xmlns:a16="http://schemas.microsoft.com/office/drawing/2014/main" id="{00000000-0008-0000-1800-00002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8" name="Imagen 31">
          <a:extLst>
            <a:ext uri="{FF2B5EF4-FFF2-40B4-BE49-F238E27FC236}">
              <a16:creationId xmlns:a16="http://schemas.microsoft.com/office/drawing/2014/main" id="{00000000-0008-0000-1800-00003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9" name="Imagen 32">
          <a:extLst>
            <a:ext uri="{FF2B5EF4-FFF2-40B4-BE49-F238E27FC236}">
              <a16:creationId xmlns:a16="http://schemas.microsoft.com/office/drawing/2014/main" id="{00000000-0008-0000-1800-00003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0" name="Imagen 33">
          <a:extLst>
            <a:ext uri="{FF2B5EF4-FFF2-40B4-BE49-F238E27FC236}">
              <a16:creationId xmlns:a16="http://schemas.microsoft.com/office/drawing/2014/main" id="{00000000-0008-0000-1800-00003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1" name="Imagen 34">
          <a:extLst>
            <a:ext uri="{FF2B5EF4-FFF2-40B4-BE49-F238E27FC236}">
              <a16:creationId xmlns:a16="http://schemas.microsoft.com/office/drawing/2014/main" id="{00000000-0008-0000-1800-00003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2" name="Imagen 35">
          <a:extLst>
            <a:ext uri="{FF2B5EF4-FFF2-40B4-BE49-F238E27FC236}">
              <a16:creationId xmlns:a16="http://schemas.microsoft.com/office/drawing/2014/main" id="{00000000-0008-0000-1800-00003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3" name="Imagen 36">
          <a:extLst>
            <a:ext uri="{FF2B5EF4-FFF2-40B4-BE49-F238E27FC236}">
              <a16:creationId xmlns:a16="http://schemas.microsoft.com/office/drawing/2014/main" id="{00000000-0008-0000-1800-00003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4" name="Imagen 37">
          <a:extLst>
            <a:ext uri="{FF2B5EF4-FFF2-40B4-BE49-F238E27FC236}">
              <a16:creationId xmlns:a16="http://schemas.microsoft.com/office/drawing/2014/main" id="{00000000-0008-0000-1800-00003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5" name="Imagen 38">
          <a:extLst>
            <a:ext uri="{FF2B5EF4-FFF2-40B4-BE49-F238E27FC236}">
              <a16:creationId xmlns:a16="http://schemas.microsoft.com/office/drawing/2014/main" id="{00000000-0008-0000-1800-00003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6" name="Imagen 39">
          <a:extLst>
            <a:ext uri="{FF2B5EF4-FFF2-40B4-BE49-F238E27FC236}">
              <a16:creationId xmlns:a16="http://schemas.microsoft.com/office/drawing/2014/main" id="{00000000-0008-0000-1800-00003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7" name="Imagen 40">
          <a:extLst>
            <a:ext uri="{FF2B5EF4-FFF2-40B4-BE49-F238E27FC236}">
              <a16:creationId xmlns:a16="http://schemas.microsoft.com/office/drawing/2014/main" id="{00000000-0008-0000-1800-00003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8" name="Imagen 41">
          <a:extLst>
            <a:ext uri="{FF2B5EF4-FFF2-40B4-BE49-F238E27FC236}">
              <a16:creationId xmlns:a16="http://schemas.microsoft.com/office/drawing/2014/main" id="{00000000-0008-0000-1800-00003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9" name="Imagen 42">
          <a:extLst>
            <a:ext uri="{FF2B5EF4-FFF2-40B4-BE49-F238E27FC236}">
              <a16:creationId xmlns:a16="http://schemas.microsoft.com/office/drawing/2014/main" id="{00000000-0008-0000-1800-00003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0" name="Imagen 43">
          <a:extLst>
            <a:ext uri="{FF2B5EF4-FFF2-40B4-BE49-F238E27FC236}">
              <a16:creationId xmlns:a16="http://schemas.microsoft.com/office/drawing/2014/main" id="{00000000-0008-0000-1800-00003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1" name="Imagen 44">
          <a:extLst>
            <a:ext uri="{FF2B5EF4-FFF2-40B4-BE49-F238E27FC236}">
              <a16:creationId xmlns:a16="http://schemas.microsoft.com/office/drawing/2014/main" id="{00000000-0008-0000-1800-00003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2" name="Imagen 45">
          <a:extLst>
            <a:ext uri="{FF2B5EF4-FFF2-40B4-BE49-F238E27FC236}">
              <a16:creationId xmlns:a16="http://schemas.microsoft.com/office/drawing/2014/main" id="{00000000-0008-0000-1800-00003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3" name="Imagen 46">
          <a:extLst>
            <a:ext uri="{FF2B5EF4-FFF2-40B4-BE49-F238E27FC236}">
              <a16:creationId xmlns:a16="http://schemas.microsoft.com/office/drawing/2014/main" id="{00000000-0008-0000-1800-00003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4" name="Imagen 47">
          <a:extLst>
            <a:ext uri="{FF2B5EF4-FFF2-40B4-BE49-F238E27FC236}">
              <a16:creationId xmlns:a16="http://schemas.microsoft.com/office/drawing/2014/main" id="{00000000-0008-0000-1800-00004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5" name="Imagen 48">
          <a:extLst>
            <a:ext uri="{FF2B5EF4-FFF2-40B4-BE49-F238E27FC236}">
              <a16:creationId xmlns:a16="http://schemas.microsoft.com/office/drawing/2014/main" id="{00000000-0008-0000-1800-00004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6" name="Imagen 49">
          <a:extLst>
            <a:ext uri="{FF2B5EF4-FFF2-40B4-BE49-F238E27FC236}">
              <a16:creationId xmlns:a16="http://schemas.microsoft.com/office/drawing/2014/main" id="{00000000-0008-0000-1800-00004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7" name="Imagen 50">
          <a:extLst>
            <a:ext uri="{FF2B5EF4-FFF2-40B4-BE49-F238E27FC236}">
              <a16:creationId xmlns:a16="http://schemas.microsoft.com/office/drawing/2014/main" id="{00000000-0008-0000-1800-00004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8" name="Imagen 51">
          <a:extLst>
            <a:ext uri="{FF2B5EF4-FFF2-40B4-BE49-F238E27FC236}">
              <a16:creationId xmlns:a16="http://schemas.microsoft.com/office/drawing/2014/main" id="{00000000-0008-0000-1800-00004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9" name="Imagen 52">
          <a:extLst>
            <a:ext uri="{FF2B5EF4-FFF2-40B4-BE49-F238E27FC236}">
              <a16:creationId xmlns:a16="http://schemas.microsoft.com/office/drawing/2014/main" id="{00000000-0008-0000-1800-00004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0" name="Imagen 53">
          <a:extLst>
            <a:ext uri="{FF2B5EF4-FFF2-40B4-BE49-F238E27FC236}">
              <a16:creationId xmlns:a16="http://schemas.microsoft.com/office/drawing/2014/main" id="{00000000-0008-0000-1800-00004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1" name="Imagen 54">
          <a:extLst>
            <a:ext uri="{FF2B5EF4-FFF2-40B4-BE49-F238E27FC236}">
              <a16:creationId xmlns:a16="http://schemas.microsoft.com/office/drawing/2014/main" id="{00000000-0008-0000-1800-00004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2" name="Imagen 55">
          <a:extLst>
            <a:ext uri="{FF2B5EF4-FFF2-40B4-BE49-F238E27FC236}">
              <a16:creationId xmlns:a16="http://schemas.microsoft.com/office/drawing/2014/main" id="{00000000-0008-0000-1800-00004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3" name="Imagen 56">
          <a:extLst>
            <a:ext uri="{FF2B5EF4-FFF2-40B4-BE49-F238E27FC236}">
              <a16:creationId xmlns:a16="http://schemas.microsoft.com/office/drawing/2014/main" id="{00000000-0008-0000-1800-00004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4" name="Imagen 57">
          <a:extLst>
            <a:ext uri="{FF2B5EF4-FFF2-40B4-BE49-F238E27FC236}">
              <a16:creationId xmlns:a16="http://schemas.microsoft.com/office/drawing/2014/main" id="{00000000-0008-0000-1800-00004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5" name="Imagen 58">
          <a:extLst>
            <a:ext uri="{FF2B5EF4-FFF2-40B4-BE49-F238E27FC236}">
              <a16:creationId xmlns:a16="http://schemas.microsoft.com/office/drawing/2014/main" id="{00000000-0008-0000-1800-00004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6" name="Imagen 59">
          <a:extLst>
            <a:ext uri="{FF2B5EF4-FFF2-40B4-BE49-F238E27FC236}">
              <a16:creationId xmlns:a16="http://schemas.microsoft.com/office/drawing/2014/main" id="{00000000-0008-0000-1800-00004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7" name="Imagen 60">
          <a:extLst>
            <a:ext uri="{FF2B5EF4-FFF2-40B4-BE49-F238E27FC236}">
              <a16:creationId xmlns:a16="http://schemas.microsoft.com/office/drawing/2014/main" id="{00000000-0008-0000-1800-00004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8" name="Imagen 61">
          <a:extLst>
            <a:ext uri="{FF2B5EF4-FFF2-40B4-BE49-F238E27FC236}">
              <a16:creationId xmlns:a16="http://schemas.microsoft.com/office/drawing/2014/main" id="{00000000-0008-0000-1800-00004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9" name="Imagen 62">
          <a:extLst>
            <a:ext uri="{FF2B5EF4-FFF2-40B4-BE49-F238E27FC236}">
              <a16:creationId xmlns:a16="http://schemas.microsoft.com/office/drawing/2014/main" id="{00000000-0008-0000-1800-00004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0" name="Imagen 63">
          <a:extLst>
            <a:ext uri="{FF2B5EF4-FFF2-40B4-BE49-F238E27FC236}">
              <a16:creationId xmlns:a16="http://schemas.microsoft.com/office/drawing/2014/main" id="{00000000-0008-0000-1800-00005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1" name="Imagen 64">
          <a:extLst>
            <a:ext uri="{FF2B5EF4-FFF2-40B4-BE49-F238E27FC236}">
              <a16:creationId xmlns:a16="http://schemas.microsoft.com/office/drawing/2014/main" id="{00000000-0008-0000-1800-00005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2" name="Imagen 65">
          <a:extLst>
            <a:ext uri="{FF2B5EF4-FFF2-40B4-BE49-F238E27FC236}">
              <a16:creationId xmlns:a16="http://schemas.microsoft.com/office/drawing/2014/main" id="{00000000-0008-0000-1800-00005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3" name="Imagen 66">
          <a:extLst>
            <a:ext uri="{FF2B5EF4-FFF2-40B4-BE49-F238E27FC236}">
              <a16:creationId xmlns:a16="http://schemas.microsoft.com/office/drawing/2014/main" id="{00000000-0008-0000-1800-00005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4" name="Imagen 67">
          <a:extLst>
            <a:ext uri="{FF2B5EF4-FFF2-40B4-BE49-F238E27FC236}">
              <a16:creationId xmlns:a16="http://schemas.microsoft.com/office/drawing/2014/main" id="{00000000-0008-0000-1800-00005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5" name="Imagen 68">
          <a:extLst>
            <a:ext uri="{FF2B5EF4-FFF2-40B4-BE49-F238E27FC236}">
              <a16:creationId xmlns:a16="http://schemas.microsoft.com/office/drawing/2014/main" id="{00000000-0008-0000-1800-00005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6" name="Imagen 69">
          <a:extLst>
            <a:ext uri="{FF2B5EF4-FFF2-40B4-BE49-F238E27FC236}">
              <a16:creationId xmlns:a16="http://schemas.microsoft.com/office/drawing/2014/main" id="{00000000-0008-0000-1800-00005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7" name="Imagen 70">
          <a:extLst>
            <a:ext uri="{FF2B5EF4-FFF2-40B4-BE49-F238E27FC236}">
              <a16:creationId xmlns:a16="http://schemas.microsoft.com/office/drawing/2014/main" id="{00000000-0008-0000-1800-00005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8" name="Imagen 71">
          <a:extLst>
            <a:ext uri="{FF2B5EF4-FFF2-40B4-BE49-F238E27FC236}">
              <a16:creationId xmlns:a16="http://schemas.microsoft.com/office/drawing/2014/main" id="{00000000-0008-0000-1800-00005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9" name="Imagen 72">
          <a:extLst>
            <a:ext uri="{FF2B5EF4-FFF2-40B4-BE49-F238E27FC236}">
              <a16:creationId xmlns:a16="http://schemas.microsoft.com/office/drawing/2014/main" id="{00000000-0008-0000-1800-00005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0" name="Imagen 73">
          <a:extLst>
            <a:ext uri="{FF2B5EF4-FFF2-40B4-BE49-F238E27FC236}">
              <a16:creationId xmlns:a16="http://schemas.microsoft.com/office/drawing/2014/main" id="{00000000-0008-0000-1800-00005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1" name="Imagen 74">
          <a:extLst>
            <a:ext uri="{FF2B5EF4-FFF2-40B4-BE49-F238E27FC236}">
              <a16:creationId xmlns:a16="http://schemas.microsoft.com/office/drawing/2014/main" id="{00000000-0008-0000-1800-00005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2" name="Imagen 75">
          <a:extLst>
            <a:ext uri="{FF2B5EF4-FFF2-40B4-BE49-F238E27FC236}">
              <a16:creationId xmlns:a16="http://schemas.microsoft.com/office/drawing/2014/main" id="{00000000-0008-0000-1800-00005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3" name="Imagen 76">
          <a:extLst>
            <a:ext uri="{FF2B5EF4-FFF2-40B4-BE49-F238E27FC236}">
              <a16:creationId xmlns:a16="http://schemas.microsoft.com/office/drawing/2014/main" id="{00000000-0008-0000-1800-00005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4" name="Imagen 77">
          <a:extLst>
            <a:ext uri="{FF2B5EF4-FFF2-40B4-BE49-F238E27FC236}">
              <a16:creationId xmlns:a16="http://schemas.microsoft.com/office/drawing/2014/main" id="{00000000-0008-0000-1800-00005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5" name="Imagen 78">
          <a:extLst>
            <a:ext uri="{FF2B5EF4-FFF2-40B4-BE49-F238E27FC236}">
              <a16:creationId xmlns:a16="http://schemas.microsoft.com/office/drawing/2014/main" id="{00000000-0008-0000-1800-00005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6" name="Imagen 79">
          <a:extLst>
            <a:ext uri="{FF2B5EF4-FFF2-40B4-BE49-F238E27FC236}">
              <a16:creationId xmlns:a16="http://schemas.microsoft.com/office/drawing/2014/main" id="{00000000-0008-0000-1800-00006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7" name="Imagen 80">
          <a:extLst>
            <a:ext uri="{FF2B5EF4-FFF2-40B4-BE49-F238E27FC236}">
              <a16:creationId xmlns:a16="http://schemas.microsoft.com/office/drawing/2014/main" id="{00000000-0008-0000-1800-00006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8" name="Imagen 81">
          <a:extLst>
            <a:ext uri="{FF2B5EF4-FFF2-40B4-BE49-F238E27FC236}">
              <a16:creationId xmlns:a16="http://schemas.microsoft.com/office/drawing/2014/main" id="{00000000-0008-0000-1800-00006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9" name="Imagen 82">
          <a:extLst>
            <a:ext uri="{FF2B5EF4-FFF2-40B4-BE49-F238E27FC236}">
              <a16:creationId xmlns:a16="http://schemas.microsoft.com/office/drawing/2014/main" id="{00000000-0008-0000-1800-00006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0" name="Imagen 83">
          <a:extLst>
            <a:ext uri="{FF2B5EF4-FFF2-40B4-BE49-F238E27FC236}">
              <a16:creationId xmlns:a16="http://schemas.microsoft.com/office/drawing/2014/main" id="{00000000-0008-0000-1800-00006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1" name="Imagen 84">
          <a:extLst>
            <a:ext uri="{FF2B5EF4-FFF2-40B4-BE49-F238E27FC236}">
              <a16:creationId xmlns:a16="http://schemas.microsoft.com/office/drawing/2014/main" id="{00000000-0008-0000-1800-00006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2" name="Imagen 85">
          <a:extLst>
            <a:ext uri="{FF2B5EF4-FFF2-40B4-BE49-F238E27FC236}">
              <a16:creationId xmlns:a16="http://schemas.microsoft.com/office/drawing/2014/main" id="{00000000-0008-0000-1800-00006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3" name="Imagen 86">
          <a:extLst>
            <a:ext uri="{FF2B5EF4-FFF2-40B4-BE49-F238E27FC236}">
              <a16:creationId xmlns:a16="http://schemas.microsoft.com/office/drawing/2014/main" id="{00000000-0008-0000-1800-00006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4" name="Imagen 87">
          <a:extLst>
            <a:ext uri="{FF2B5EF4-FFF2-40B4-BE49-F238E27FC236}">
              <a16:creationId xmlns:a16="http://schemas.microsoft.com/office/drawing/2014/main" id="{00000000-0008-0000-1800-00006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5" name="Imagen 88">
          <a:extLst>
            <a:ext uri="{FF2B5EF4-FFF2-40B4-BE49-F238E27FC236}">
              <a16:creationId xmlns:a16="http://schemas.microsoft.com/office/drawing/2014/main" id="{00000000-0008-0000-1800-00006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6" name="Imagen 89">
          <a:extLst>
            <a:ext uri="{FF2B5EF4-FFF2-40B4-BE49-F238E27FC236}">
              <a16:creationId xmlns:a16="http://schemas.microsoft.com/office/drawing/2014/main" id="{00000000-0008-0000-1800-00006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7" name="Imagen 90">
          <a:extLst>
            <a:ext uri="{FF2B5EF4-FFF2-40B4-BE49-F238E27FC236}">
              <a16:creationId xmlns:a16="http://schemas.microsoft.com/office/drawing/2014/main" id="{00000000-0008-0000-1800-00006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8" name="Imagen 91">
          <a:extLst>
            <a:ext uri="{FF2B5EF4-FFF2-40B4-BE49-F238E27FC236}">
              <a16:creationId xmlns:a16="http://schemas.microsoft.com/office/drawing/2014/main" id="{00000000-0008-0000-1800-00006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9" name="Imagen 92">
          <a:extLst>
            <a:ext uri="{FF2B5EF4-FFF2-40B4-BE49-F238E27FC236}">
              <a16:creationId xmlns:a16="http://schemas.microsoft.com/office/drawing/2014/main" id="{00000000-0008-0000-1800-00006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0" name="Imagen 93">
          <a:extLst>
            <a:ext uri="{FF2B5EF4-FFF2-40B4-BE49-F238E27FC236}">
              <a16:creationId xmlns:a16="http://schemas.microsoft.com/office/drawing/2014/main" id="{00000000-0008-0000-1800-00006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1" name="Imagen 94">
          <a:extLst>
            <a:ext uri="{FF2B5EF4-FFF2-40B4-BE49-F238E27FC236}">
              <a16:creationId xmlns:a16="http://schemas.microsoft.com/office/drawing/2014/main" id="{00000000-0008-0000-1800-00006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2" name="Imagen 95">
          <a:extLst>
            <a:ext uri="{FF2B5EF4-FFF2-40B4-BE49-F238E27FC236}">
              <a16:creationId xmlns:a16="http://schemas.microsoft.com/office/drawing/2014/main" id="{00000000-0008-0000-1800-00007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3" name="Imagen 96">
          <a:extLst>
            <a:ext uri="{FF2B5EF4-FFF2-40B4-BE49-F238E27FC236}">
              <a16:creationId xmlns:a16="http://schemas.microsoft.com/office/drawing/2014/main" id="{00000000-0008-0000-1800-00007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4" name="Imagen 97">
          <a:extLst>
            <a:ext uri="{FF2B5EF4-FFF2-40B4-BE49-F238E27FC236}">
              <a16:creationId xmlns:a16="http://schemas.microsoft.com/office/drawing/2014/main" id="{00000000-0008-0000-1800-00007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5" name="Imagen 98">
          <a:extLst>
            <a:ext uri="{FF2B5EF4-FFF2-40B4-BE49-F238E27FC236}">
              <a16:creationId xmlns:a16="http://schemas.microsoft.com/office/drawing/2014/main" id="{00000000-0008-0000-1800-00007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6" name="Imagen 99">
          <a:extLst>
            <a:ext uri="{FF2B5EF4-FFF2-40B4-BE49-F238E27FC236}">
              <a16:creationId xmlns:a16="http://schemas.microsoft.com/office/drawing/2014/main" id="{00000000-0008-0000-1800-00007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7" name="Imagen 100">
          <a:extLst>
            <a:ext uri="{FF2B5EF4-FFF2-40B4-BE49-F238E27FC236}">
              <a16:creationId xmlns:a16="http://schemas.microsoft.com/office/drawing/2014/main" id="{00000000-0008-0000-1800-00007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8" name="Imagen 101">
          <a:extLst>
            <a:ext uri="{FF2B5EF4-FFF2-40B4-BE49-F238E27FC236}">
              <a16:creationId xmlns:a16="http://schemas.microsoft.com/office/drawing/2014/main" id="{00000000-0008-0000-1800-00007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9" name="Imagen 102">
          <a:extLst>
            <a:ext uri="{FF2B5EF4-FFF2-40B4-BE49-F238E27FC236}">
              <a16:creationId xmlns:a16="http://schemas.microsoft.com/office/drawing/2014/main" id="{00000000-0008-0000-1800-00007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0" name="Imagen 103">
          <a:extLst>
            <a:ext uri="{FF2B5EF4-FFF2-40B4-BE49-F238E27FC236}">
              <a16:creationId xmlns:a16="http://schemas.microsoft.com/office/drawing/2014/main" id="{00000000-0008-0000-1800-00007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1" name="Imagen 104">
          <a:extLst>
            <a:ext uri="{FF2B5EF4-FFF2-40B4-BE49-F238E27FC236}">
              <a16:creationId xmlns:a16="http://schemas.microsoft.com/office/drawing/2014/main" id="{00000000-0008-0000-1800-00007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2" name="Imagen 105">
          <a:extLst>
            <a:ext uri="{FF2B5EF4-FFF2-40B4-BE49-F238E27FC236}">
              <a16:creationId xmlns:a16="http://schemas.microsoft.com/office/drawing/2014/main" id="{00000000-0008-0000-1800-00007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3" name="Imagen 106">
          <a:extLst>
            <a:ext uri="{FF2B5EF4-FFF2-40B4-BE49-F238E27FC236}">
              <a16:creationId xmlns:a16="http://schemas.microsoft.com/office/drawing/2014/main" id="{00000000-0008-0000-1800-00007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4" name="Imagen 107">
          <a:extLst>
            <a:ext uri="{FF2B5EF4-FFF2-40B4-BE49-F238E27FC236}">
              <a16:creationId xmlns:a16="http://schemas.microsoft.com/office/drawing/2014/main" id="{00000000-0008-0000-1800-00007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5" name="Imagen 108">
          <a:extLst>
            <a:ext uri="{FF2B5EF4-FFF2-40B4-BE49-F238E27FC236}">
              <a16:creationId xmlns:a16="http://schemas.microsoft.com/office/drawing/2014/main" id="{00000000-0008-0000-1800-00007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6" name="Imagen 109">
          <a:extLst>
            <a:ext uri="{FF2B5EF4-FFF2-40B4-BE49-F238E27FC236}">
              <a16:creationId xmlns:a16="http://schemas.microsoft.com/office/drawing/2014/main" id="{00000000-0008-0000-1800-00007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7" name="Imagen 110">
          <a:extLst>
            <a:ext uri="{FF2B5EF4-FFF2-40B4-BE49-F238E27FC236}">
              <a16:creationId xmlns:a16="http://schemas.microsoft.com/office/drawing/2014/main" id="{00000000-0008-0000-1800-00007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8" name="Imagen 111">
          <a:extLst>
            <a:ext uri="{FF2B5EF4-FFF2-40B4-BE49-F238E27FC236}">
              <a16:creationId xmlns:a16="http://schemas.microsoft.com/office/drawing/2014/main" id="{00000000-0008-0000-1800-00008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9" name="Imagen 112">
          <a:extLst>
            <a:ext uri="{FF2B5EF4-FFF2-40B4-BE49-F238E27FC236}">
              <a16:creationId xmlns:a16="http://schemas.microsoft.com/office/drawing/2014/main" id="{00000000-0008-0000-1800-00008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0" name="Imagen 113">
          <a:extLst>
            <a:ext uri="{FF2B5EF4-FFF2-40B4-BE49-F238E27FC236}">
              <a16:creationId xmlns:a16="http://schemas.microsoft.com/office/drawing/2014/main" id="{00000000-0008-0000-1800-00008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1" name="Imagen 114">
          <a:extLst>
            <a:ext uri="{FF2B5EF4-FFF2-40B4-BE49-F238E27FC236}">
              <a16:creationId xmlns:a16="http://schemas.microsoft.com/office/drawing/2014/main" id="{00000000-0008-0000-1800-00008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2" name="Imagen 115">
          <a:extLst>
            <a:ext uri="{FF2B5EF4-FFF2-40B4-BE49-F238E27FC236}">
              <a16:creationId xmlns:a16="http://schemas.microsoft.com/office/drawing/2014/main" id="{00000000-0008-0000-1800-00008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3" name="Imagen 116">
          <a:extLst>
            <a:ext uri="{FF2B5EF4-FFF2-40B4-BE49-F238E27FC236}">
              <a16:creationId xmlns:a16="http://schemas.microsoft.com/office/drawing/2014/main" id="{00000000-0008-0000-1800-00008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4" name="Imagen 117">
          <a:extLst>
            <a:ext uri="{FF2B5EF4-FFF2-40B4-BE49-F238E27FC236}">
              <a16:creationId xmlns:a16="http://schemas.microsoft.com/office/drawing/2014/main" id="{00000000-0008-0000-1800-00008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5" name="Imagen 118">
          <a:extLst>
            <a:ext uri="{FF2B5EF4-FFF2-40B4-BE49-F238E27FC236}">
              <a16:creationId xmlns:a16="http://schemas.microsoft.com/office/drawing/2014/main" id="{00000000-0008-0000-1800-00008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6" name="Imagen 119">
          <a:extLst>
            <a:ext uri="{FF2B5EF4-FFF2-40B4-BE49-F238E27FC236}">
              <a16:creationId xmlns:a16="http://schemas.microsoft.com/office/drawing/2014/main" id="{00000000-0008-0000-1800-00008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7" name="Imagen 120">
          <a:extLst>
            <a:ext uri="{FF2B5EF4-FFF2-40B4-BE49-F238E27FC236}">
              <a16:creationId xmlns:a16="http://schemas.microsoft.com/office/drawing/2014/main" id="{00000000-0008-0000-1800-00008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8" name="Imagen 121">
          <a:extLst>
            <a:ext uri="{FF2B5EF4-FFF2-40B4-BE49-F238E27FC236}">
              <a16:creationId xmlns:a16="http://schemas.microsoft.com/office/drawing/2014/main" id="{00000000-0008-0000-1800-00008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9" name="Imagen 122">
          <a:extLst>
            <a:ext uri="{FF2B5EF4-FFF2-40B4-BE49-F238E27FC236}">
              <a16:creationId xmlns:a16="http://schemas.microsoft.com/office/drawing/2014/main" id="{00000000-0008-0000-1800-00008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0" name="Imagen 123">
          <a:extLst>
            <a:ext uri="{FF2B5EF4-FFF2-40B4-BE49-F238E27FC236}">
              <a16:creationId xmlns:a16="http://schemas.microsoft.com/office/drawing/2014/main" id="{00000000-0008-0000-1800-00008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1" name="Imagen 124">
          <a:extLst>
            <a:ext uri="{FF2B5EF4-FFF2-40B4-BE49-F238E27FC236}">
              <a16:creationId xmlns:a16="http://schemas.microsoft.com/office/drawing/2014/main" id="{00000000-0008-0000-1800-00008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2" name="Imagen 125">
          <a:extLst>
            <a:ext uri="{FF2B5EF4-FFF2-40B4-BE49-F238E27FC236}">
              <a16:creationId xmlns:a16="http://schemas.microsoft.com/office/drawing/2014/main" id="{00000000-0008-0000-1800-00008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3" name="Imagen 126">
          <a:extLst>
            <a:ext uri="{FF2B5EF4-FFF2-40B4-BE49-F238E27FC236}">
              <a16:creationId xmlns:a16="http://schemas.microsoft.com/office/drawing/2014/main" id="{00000000-0008-0000-1800-00008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4" name="Imagen 127">
          <a:extLst>
            <a:ext uri="{FF2B5EF4-FFF2-40B4-BE49-F238E27FC236}">
              <a16:creationId xmlns:a16="http://schemas.microsoft.com/office/drawing/2014/main" id="{00000000-0008-0000-1800-00009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5" name="Imagen 128">
          <a:extLst>
            <a:ext uri="{FF2B5EF4-FFF2-40B4-BE49-F238E27FC236}">
              <a16:creationId xmlns:a16="http://schemas.microsoft.com/office/drawing/2014/main" id="{00000000-0008-0000-1800-00009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6" name="Imagen 129">
          <a:extLst>
            <a:ext uri="{FF2B5EF4-FFF2-40B4-BE49-F238E27FC236}">
              <a16:creationId xmlns:a16="http://schemas.microsoft.com/office/drawing/2014/main" id="{00000000-0008-0000-1800-00009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7" name="Imagen 130">
          <a:extLst>
            <a:ext uri="{FF2B5EF4-FFF2-40B4-BE49-F238E27FC236}">
              <a16:creationId xmlns:a16="http://schemas.microsoft.com/office/drawing/2014/main" id="{00000000-0008-0000-1800-00009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8" name="Imagen 131">
          <a:extLst>
            <a:ext uri="{FF2B5EF4-FFF2-40B4-BE49-F238E27FC236}">
              <a16:creationId xmlns:a16="http://schemas.microsoft.com/office/drawing/2014/main" id="{00000000-0008-0000-1800-00009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9" name="Imagen 132">
          <a:extLst>
            <a:ext uri="{FF2B5EF4-FFF2-40B4-BE49-F238E27FC236}">
              <a16:creationId xmlns:a16="http://schemas.microsoft.com/office/drawing/2014/main" id="{00000000-0008-0000-1800-00009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0" name="Imagen 133">
          <a:extLst>
            <a:ext uri="{FF2B5EF4-FFF2-40B4-BE49-F238E27FC236}">
              <a16:creationId xmlns:a16="http://schemas.microsoft.com/office/drawing/2014/main" id="{00000000-0008-0000-1800-00009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1" name="Imagen 134">
          <a:extLst>
            <a:ext uri="{FF2B5EF4-FFF2-40B4-BE49-F238E27FC236}">
              <a16:creationId xmlns:a16="http://schemas.microsoft.com/office/drawing/2014/main" id="{00000000-0008-0000-1800-00009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2" name="Imagen 135">
          <a:extLst>
            <a:ext uri="{FF2B5EF4-FFF2-40B4-BE49-F238E27FC236}">
              <a16:creationId xmlns:a16="http://schemas.microsoft.com/office/drawing/2014/main" id="{00000000-0008-0000-1800-00009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3" name="Imagen 136">
          <a:extLst>
            <a:ext uri="{FF2B5EF4-FFF2-40B4-BE49-F238E27FC236}">
              <a16:creationId xmlns:a16="http://schemas.microsoft.com/office/drawing/2014/main" id="{00000000-0008-0000-1800-00009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4" name="Imagen 137">
          <a:extLst>
            <a:ext uri="{FF2B5EF4-FFF2-40B4-BE49-F238E27FC236}">
              <a16:creationId xmlns:a16="http://schemas.microsoft.com/office/drawing/2014/main" id="{00000000-0008-0000-1800-00009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5" name="Imagen 138">
          <a:extLst>
            <a:ext uri="{FF2B5EF4-FFF2-40B4-BE49-F238E27FC236}">
              <a16:creationId xmlns:a16="http://schemas.microsoft.com/office/drawing/2014/main" id="{00000000-0008-0000-1800-00009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6" name="Imagen 139">
          <a:extLst>
            <a:ext uri="{FF2B5EF4-FFF2-40B4-BE49-F238E27FC236}">
              <a16:creationId xmlns:a16="http://schemas.microsoft.com/office/drawing/2014/main" id="{00000000-0008-0000-1800-00009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7" name="Imagen 140">
          <a:extLst>
            <a:ext uri="{FF2B5EF4-FFF2-40B4-BE49-F238E27FC236}">
              <a16:creationId xmlns:a16="http://schemas.microsoft.com/office/drawing/2014/main" id="{00000000-0008-0000-1800-00009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8" name="Imagen 141">
          <a:extLst>
            <a:ext uri="{FF2B5EF4-FFF2-40B4-BE49-F238E27FC236}">
              <a16:creationId xmlns:a16="http://schemas.microsoft.com/office/drawing/2014/main" id="{00000000-0008-0000-1800-00009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9" name="Imagen 142">
          <a:extLst>
            <a:ext uri="{FF2B5EF4-FFF2-40B4-BE49-F238E27FC236}">
              <a16:creationId xmlns:a16="http://schemas.microsoft.com/office/drawing/2014/main" id="{00000000-0008-0000-1800-00009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0" name="Imagen 143">
          <a:extLst>
            <a:ext uri="{FF2B5EF4-FFF2-40B4-BE49-F238E27FC236}">
              <a16:creationId xmlns:a16="http://schemas.microsoft.com/office/drawing/2014/main" id="{00000000-0008-0000-1800-0000A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1" name="Imagen 144">
          <a:extLst>
            <a:ext uri="{FF2B5EF4-FFF2-40B4-BE49-F238E27FC236}">
              <a16:creationId xmlns:a16="http://schemas.microsoft.com/office/drawing/2014/main" id="{00000000-0008-0000-1800-0000A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2" name="Imagen 145">
          <a:extLst>
            <a:ext uri="{FF2B5EF4-FFF2-40B4-BE49-F238E27FC236}">
              <a16:creationId xmlns:a16="http://schemas.microsoft.com/office/drawing/2014/main" id="{00000000-0008-0000-1800-0000A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3" name="Imagen 146">
          <a:extLst>
            <a:ext uri="{FF2B5EF4-FFF2-40B4-BE49-F238E27FC236}">
              <a16:creationId xmlns:a16="http://schemas.microsoft.com/office/drawing/2014/main" id="{00000000-0008-0000-1800-0000A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4" name="Imagen 147">
          <a:extLst>
            <a:ext uri="{FF2B5EF4-FFF2-40B4-BE49-F238E27FC236}">
              <a16:creationId xmlns:a16="http://schemas.microsoft.com/office/drawing/2014/main" id="{00000000-0008-0000-1800-0000A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5" name="Imagen 148">
          <a:extLst>
            <a:ext uri="{FF2B5EF4-FFF2-40B4-BE49-F238E27FC236}">
              <a16:creationId xmlns:a16="http://schemas.microsoft.com/office/drawing/2014/main" id="{00000000-0008-0000-1800-0000A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6" name="Imagen 149">
          <a:extLst>
            <a:ext uri="{FF2B5EF4-FFF2-40B4-BE49-F238E27FC236}">
              <a16:creationId xmlns:a16="http://schemas.microsoft.com/office/drawing/2014/main" id="{00000000-0008-0000-1800-0000A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7" name="Imagen 150">
          <a:extLst>
            <a:ext uri="{FF2B5EF4-FFF2-40B4-BE49-F238E27FC236}">
              <a16:creationId xmlns:a16="http://schemas.microsoft.com/office/drawing/2014/main" id="{00000000-0008-0000-1800-0000A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8" name="Imagen 151">
          <a:extLst>
            <a:ext uri="{FF2B5EF4-FFF2-40B4-BE49-F238E27FC236}">
              <a16:creationId xmlns:a16="http://schemas.microsoft.com/office/drawing/2014/main" id="{00000000-0008-0000-1800-0000A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9" name="Imagen 152">
          <a:extLst>
            <a:ext uri="{FF2B5EF4-FFF2-40B4-BE49-F238E27FC236}">
              <a16:creationId xmlns:a16="http://schemas.microsoft.com/office/drawing/2014/main" id="{00000000-0008-0000-1800-0000A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0" name="Imagen 153">
          <a:extLst>
            <a:ext uri="{FF2B5EF4-FFF2-40B4-BE49-F238E27FC236}">
              <a16:creationId xmlns:a16="http://schemas.microsoft.com/office/drawing/2014/main" id="{00000000-0008-0000-1800-0000A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1" name="Imagen 154">
          <a:extLst>
            <a:ext uri="{FF2B5EF4-FFF2-40B4-BE49-F238E27FC236}">
              <a16:creationId xmlns:a16="http://schemas.microsoft.com/office/drawing/2014/main" id="{00000000-0008-0000-1800-0000A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2" name="Imagen 155">
          <a:extLst>
            <a:ext uri="{FF2B5EF4-FFF2-40B4-BE49-F238E27FC236}">
              <a16:creationId xmlns:a16="http://schemas.microsoft.com/office/drawing/2014/main" id="{00000000-0008-0000-1800-0000A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3" name="Imagen 156">
          <a:extLst>
            <a:ext uri="{FF2B5EF4-FFF2-40B4-BE49-F238E27FC236}">
              <a16:creationId xmlns:a16="http://schemas.microsoft.com/office/drawing/2014/main" id="{00000000-0008-0000-1800-0000A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4" name="Imagen 157">
          <a:extLst>
            <a:ext uri="{FF2B5EF4-FFF2-40B4-BE49-F238E27FC236}">
              <a16:creationId xmlns:a16="http://schemas.microsoft.com/office/drawing/2014/main" id="{00000000-0008-0000-1800-0000A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5" name="Imagen 158">
          <a:extLst>
            <a:ext uri="{FF2B5EF4-FFF2-40B4-BE49-F238E27FC236}">
              <a16:creationId xmlns:a16="http://schemas.microsoft.com/office/drawing/2014/main" id="{00000000-0008-0000-1800-0000A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6" name="Imagen 159">
          <a:extLst>
            <a:ext uri="{FF2B5EF4-FFF2-40B4-BE49-F238E27FC236}">
              <a16:creationId xmlns:a16="http://schemas.microsoft.com/office/drawing/2014/main" id="{00000000-0008-0000-1800-0000B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7" name="Imagen 160">
          <a:extLst>
            <a:ext uri="{FF2B5EF4-FFF2-40B4-BE49-F238E27FC236}">
              <a16:creationId xmlns:a16="http://schemas.microsoft.com/office/drawing/2014/main" id="{00000000-0008-0000-1800-0000B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8" name="Imagen 161">
          <a:extLst>
            <a:ext uri="{FF2B5EF4-FFF2-40B4-BE49-F238E27FC236}">
              <a16:creationId xmlns:a16="http://schemas.microsoft.com/office/drawing/2014/main" id="{00000000-0008-0000-1800-0000B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9" name="Imagen 162">
          <a:extLst>
            <a:ext uri="{FF2B5EF4-FFF2-40B4-BE49-F238E27FC236}">
              <a16:creationId xmlns:a16="http://schemas.microsoft.com/office/drawing/2014/main" id="{00000000-0008-0000-1800-0000B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0" name="Imagen 163">
          <a:extLst>
            <a:ext uri="{FF2B5EF4-FFF2-40B4-BE49-F238E27FC236}">
              <a16:creationId xmlns:a16="http://schemas.microsoft.com/office/drawing/2014/main" id="{00000000-0008-0000-1800-0000B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1" name="Imagen 164">
          <a:extLst>
            <a:ext uri="{FF2B5EF4-FFF2-40B4-BE49-F238E27FC236}">
              <a16:creationId xmlns:a16="http://schemas.microsoft.com/office/drawing/2014/main" id="{00000000-0008-0000-1800-0000B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2" name="Imagen 165">
          <a:extLst>
            <a:ext uri="{FF2B5EF4-FFF2-40B4-BE49-F238E27FC236}">
              <a16:creationId xmlns:a16="http://schemas.microsoft.com/office/drawing/2014/main" id="{00000000-0008-0000-1800-0000B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3" name="Imagen 166">
          <a:extLst>
            <a:ext uri="{FF2B5EF4-FFF2-40B4-BE49-F238E27FC236}">
              <a16:creationId xmlns:a16="http://schemas.microsoft.com/office/drawing/2014/main" id="{00000000-0008-0000-1800-0000B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4" name="Imagen 167">
          <a:extLst>
            <a:ext uri="{FF2B5EF4-FFF2-40B4-BE49-F238E27FC236}">
              <a16:creationId xmlns:a16="http://schemas.microsoft.com/office/drawing/2014/main" id="{00000000-0008-0000-1800-0000B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5" name="Imagen 168">
          <a:extLst>
            <a:ext uri="{FF2B5EF4-FFF2-40B4-BE49-F238E27FC236}">
              <a16:creationId xmlns:a16="http://schemas.microsoft.com/office/drawing/2014/main" id="{00000000-0008-0000-1800-0000B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6" name="Imagen 169">
          <a:extLst>
            <a:ext uri="{FF2B5EF4-FFF2-40B4-BE49-F238E27FC236}">
              <a16:creationId xmlns:a16="http://schemas.microsoft.com/office/drawing/2014/main" id="{00000000-0008-0000-1800-0000B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7" name="Imagen 170">
          <a:extLst>
            <a:ext uri="{FF2B5EF4-FFF2-40B4-BE49-F238E27FC236}">
              <a16:creationId xmlns:a16="http://schemas.microsoft.com/office/drawing/2014/main" id="{00000000-0008-0000-1800-0000B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8" name="Imagen 171">
          <a:extLst>
            <a:ext uri="{FF2B5EF4-FFF2-40B4-BE49-F238E27FC236}">
              <a16:creationId xmlns:a16="http://schemas.microsoft.com/office/drawing/2014/main" id="{00000000-0008-0000-1800-0000B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9" name="Imagen 172">
          <a:extLst>
            <a:ext uri="{FF2B5EF4-FFF2-40B4-BE49-F238E27FC236}">
              <a16:creationId xmlns:a16="http://schemas.microsoft.com/office/drawing/2014/main" id="{00000000-0008-0000-1800-0000B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0" name="Imagen 173">
          <a:extLst>
            <a:ext uri="{FF2B5EF4-FFF2-40B4-BE49-F238E27FC236}">
              <a16:creationId xmlns:a16="http://schemas.microsoft.com/office/drawing/2014/main" id="{00000000-0008-0000-1800-0000B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1" name="Imagen 174">
          <a:extLst>
            <a:ext uri="{FF2B5EF4-FFF2-40B4-BE49-F238E27FC236}">
              <a16:creationId xmlns:a16="http://schemas.microsoft.com/office/drawing/2014/main" id="{00000000-0008-0000-1800-0000B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2" name="Imagen 175">
          <a:extLst>
            <a:ext uri="{FF2B5EF4-FFF2-40B4-BE49-F238E27FC236}">
              <a16:creationId xmlns:a16="http://schemas.microsoft.com/office/drawing/2014/main" id="{00000000-0008-0000-1800-0000C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3" name="Imagen 176">
          <a:extLst>
            <a:ext uri="{FF2B5EF4-FFF2-40B4-BE49-F238E27FC236}">
              <a16:creationId xmlns:a16="http://schemas.microsoft.com/office/drawing/2014/main" id="{00000000-0008-0000-1800-0000C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4" name="Imagen 177">
          <a:extLst>
            <a:ext uri="{FF2B5EF4-FFF2-40B4-BE49-F238E27FC236}">
              <a16:creationId xmlns:a16="http://schemas.microsoft.com/office/drawing/2014/main" id="{00000000-0008-0000-1800-0000C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5" name="Imagen 178">
          <a:extLst>
            <a:ext uri="{FF2B5EF4-FFF2-40B4-BE49-F238E27FC236}">
              <a16:creationId xmlns:a16="http://schemas.microsoft.com/office/drawing/2014/main" id="{00000000-0008-0000-1800-0000C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6" name="Imagen 179">
          <a:extLst>
            <a:ext uri="{FF2B5EF4-FFF2-40B4-BE49-F238E27FC236}">
              <a16:creationId xmlns:a16="http://schemas.microsoft.com/office/drawing/2014/main" id="{00000000-0008-0000-1800-0000C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7" name="Imagen 180">
          <a:extLst>
            <a:ext uri="{FF2B5EF4-FFF2-40B4-BE49-F238E27FC236}">
              <a16:creationId xmlns:a16="http://schemas.microsoft.com/office/drawing/2014/main" id="{00000000-0008-0000-1800-0000C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8" name="Imagen 181">
          <a:extLst>
            <a:ext uri="{FF2B5EF4-FFF2-40B4-BE49-F238E27FC236}">
              <a16:creationId xmlns:a16="http://schemas.microsoft.com/office/drawing/2014/main" id="{00000000-0008-0000-1800-0000C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9" name="Imagen 182">
          <a:extLst>
            <a:ext uri="{FF2B5EF4-FFF2-40B4-BE49-F238E27FC236}">
              <a16:creationId xmlns:a16="http://schemas.microsoft.com/office/drawing/2014/main" id="{00000000-0008-0000-1800-0000C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0" name="Imagen 183">
          <a:extLst>
            <a:ext uri="{FF2B5EF4-FFF2-40B4-BE49-F238E27FC236}">
              <a16:creationId xmlns:a16="http://schemas.microsoft.com/office/drawing/2014/main" id="{00000000-0008-0000-1800-0000C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1" name="Imagen 184">
          <a:extLst>
            <a:ext uri="{FF2B5EF4-FFF2-40B4-BE49-F238E27FC236}">
              <a16:creationId xmlns:a16="http://schemas.microsoft.com/office/drawing/2014/main" id="{00000000-0008-0000-1800-0000C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2" name="Imagen 185">
          <a:extLst>
            <a:ext uri="{FF2B5EF4-FFF2-40B4-BE49-F238E27FC236}">
              <a16:creationId xmlns:a16="http://schemas.microsoft.com/office/drawing/2014/main" id="{00000000-0008-0000-1800-0000C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3" name="Imagen 186">
          <a:extLst>
            <a:ext uri="{FF2B5EF4-FFF2-40B4-BE49-F238E27FC236}">
              <a16:creationId xmlns:a16="http://schemas.microsoft.com/office/drawing/2014/main" id="{00000000-0008-0000-1800-0000C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4" name="Imagen 187">
          <a:extLst>
            <a:ext uri="{FF2B5EF4-FFF2-40B4-BE49-F238E27FC236}">
              <a16:creationId xmlns:a16="http://schemas.microsoft.com/office/drawing/2014/main" id="{00000000-0008-0000-1800-0000C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5" name="Imagen 188">
          <a:extLst>
            <a:ext uri="{FF2B5EF4-FFF2-40B4-BE49-F238E27FC236}">
              <a16:creationId xmlns:a16="http://schemas.microsoft.com/office/drawing/2014/main" id="{00000000-0008-0000-1800-0000C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6" name="Imagen 189">
          <a:extLst>
            <a:ext uri="{FF2B5EF4-FFF2-40B4-BE49-F238E27FC236}">
              <a16:creationId xmlns:a16="http://schemas.microsoft.com/office/drawing/2014/main" id="{00000000-0008-0000-1800-0000C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7" name="Imagen 190">
          <a:extLst>
            <a:ext uri="{FF2B5EF4-FFF2-40B4-BE49-F238E27FC236}">
              <a16:creationId xmlns:a16="http://schemas.microsoft.com/office/drawing/2014/main" id="{00000000-0008-0000-1800-0000C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8" name="Imagen 191">
          <a:extLst>
            <a:ext uri="{FF2B5EF4-FFF2-40B4-BE49-F238E27FC236}">
              <a16:creationId xmlns:a16="http://schemas.microsoft.com/office/drawing/2014/main" id="{00000000-0008-0000-1800-0000D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9" name="Imagen 192">
          <a:extLst>
            <a:ext uri="{FF2B5EF4-FFF2-40B4-BE49-F238E27FC236}">
              <a16:creationId xmlns:a16="http://schemas.microsoft.com/office/drawing/2014/main" id="{00000000-0008-0000-1800-0000D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0" name="Imagen 193">
          <a:extLst>
            <a:ext uri="{FF2B5EF4-FFF2-40B4-BE49-F238E27FC236}">
              <a16:creationId xmlns:a16="http://schemas.microsoft.com/office/drawing/2014/main" id="{00000000-0008-0000-1800-0000D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1" name="Imagen 194">
          <a:extLst>
            <a:ext uri="{FF2B5EF4-FFF2-40B4-BE49-F238E27FC236}">
              <a16:creationId xmlns:a16="http://schemas.microsoft.com/office/drawing/2014/main" id="{00000000-0008-0000-1800-0000D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2" name="Imagen 195">
          <a:extLst>
            <a:ext uri="{FF2B5EF4-FFF2-40B4-BE49-F238E27FC236}">
              <a16:creationId xmlns:a16="http://schemas.microsoft.com/office/drawing/2014/main" id="{00000000-0008-0000-1800-0000D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3" name="Imagen 196">
          <a:extLst>
            <a:ext uri="{FF2B5EF4-FFF2-40B4-BE49-F238E27FC236}">
              <a16:creationId xmlns:a16="http://schemas.microsoft.com/office/drawing/2014/main" id="{00000000-0008-0000-1800-0000D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4" name="Imagen 197">
          <a:extLst>
            <a:ext uri="{FF2B5EF4-FFF2-40B4-BE49-F238E27FC236}">
              <a16:creationId xmlns:a16="http://schemas.microsoft.com/office/drawing/2014/main" id="{00000000-0008-0000-1800-0000D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5" name="Imagen 198">
          <a:extLst>
            <a:ext uri="{FF2B5EF4-FFF2-40B4-BE49-F238E27FC236}">
              <a16:creationId xmlns:a16="http://schemas.microsoft.com/office/drawing/2014/main" id="{00000000-0008-0000-1800-0000D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6" name="Imagen 199">
          <a:extLst>
            <a:ext uri="{FF2B5EF4-FFF2-40B4-BE49-F238E27FC236}">
              <a16:creationId xmlns:a16="http://schemas.microsoft.com/office/drawing/2014/main" id="{00000000-0008-0000-1800-0000D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7" name="Imagen 200">
          <a:extLst>
            <a:ext uri="{FF2B5EF4-FFF2-40B4-BE49-F238E27FC236}">
              <a16:creationId xmlns:a16="http://schemas.microsoft.com/office/drawing/2014/main" id="{00000000-0008-0000-1800-0000D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8" name="Imagen 201">
          <a:extLst>
            <a:ext uri="{FF2B5EF4-FFF2-40B4-BE49-F238E27FC236}">
              <a16:creationId xmlns:a16="http://schemas.microsoft.com/office/drawing/2014/main" id="{00000000-0008-0000-1800-0000D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9" name="Imagen 202">
          <a:extLst>
            <a:ext uri="{FF2B5EF4-FFF2-40B4-BE49-F238E27FC236}">
              <a16:creationId xmlns:a16="http://schemas.microsoft.com/office/drawing/2014/main" id="{00000000-0008-0000-1800-0000D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0" name="Imagen 203">
          <a:extLst>
            <a:ext uri="{FF2B5EF4-FFF2-40B4-BE49-F238E27FC236}">
              <a16:creationId xmlns:a16="http://schemas.microsoft.com/office/drawing/2014/main" id="{00000000-0008-0000-1800-0000D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1" name="Imagen 204">
          <a:extLst>
            <a:ext uri="{FF2B5EF4-FFF2-40B4-BE49-F238E27FC236}">
              <a16:creationId xmlns:a16="http://schemas.microsoft.com/office/drawing/2014/main" id="{00000000-0008-0000-1800-0000D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2" name="Imagen 205">
          <a:extLst>
            <a:ext uri="{FF2B5EF4-FFF2-40B4-BE49-F238E27FC236}">
              <a16:creationId xmlns:a16="http://schemas.microsoft.com/office/drawing/2014/main" id="{00000000-0008-0000-1800-0000D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3" name="Imagen 206">
          <a:extLst>
            <a:ext uri="{FF2B5EF4-FFF2-40B4-BE49-F238E27FC236}">
              <a16:creationId xmlns:a16="http://schemas.microsoft.com/office/drawing/2014/main" id="{00000000-0008-0000-1800-0000D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4" name="Imagen 207">
          <a:extLst>
            <a:ext uri="{FF2B5EF4-FFF2-40B4-BE49-F238E27FC236}">
              <a16:creationId xmlns:a16="http://schemas.microsoft.com/office/drawing/2014/main" id="{00000000-0008-0000-1800-0000E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5" name="Imagen 208">
          <a:extLst>
            <a:ext uri="{FF2B5EF4-FFF2-40B4-BE49-F238E27FC236}">
              <a16:creationId xmlns:a16="http://schemas.microsoft.com/office/drawing/2014/main" id="{00000000-0008-0000-1800-0000E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6" name="Imagen 209">
          <a:extLst>
            <a:ext uri="{FF2B5EF4-FFF2-40B4-BE49-F238E27FC236}">
              <a16:creationId xmlns:a16="http://schemas.microsoft.com/office/drawing/2014/main" id="{00000000-0008-0000-1800-0000E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7" name="Imagen 210">
          <a:extLst>
            <a:ext uri="{FF2B5EF4-FFF2-40B4-BE49-F238E27FC236}">
              <a16:creationId xmlns:a16="http://schemas.microsoft.com/office/drawing/2014/main" id="{00000000-0008-0000-1800-0000E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8" name="Imagen 211">
          <a:extLst>
            <a:ext uri="{FF2B5EF4-FFF2-40B4-BE49-F238E27FC236}">
              <a16:creationId xmlns:a16="http://schemas.microsoft.com/office/drawing/2014/main" id="{00000000-0008-0000-1800-0000E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9" name="Imagen 212">
          <a:extLst>
            <a:ext uri="{FF2B5EF4-FFF2-40B4-BE49-F238E27FC236}">
              <a16:creationId xmlns:a16="http://schemas.microsoft.com/office/drawing/2014/main" id="{00000000-0008-0000-1800-0000E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0" name="Imagen 213">
          <a:extLst>
            <a:ext uri="{FF2B5EF4-FFF2-40B4-BE49-F238E27FC236}">
              <a16:creationId xmlns:a16="http://schemas.microsoft.com/office/drawing/2014/main" id="{00000000-0008-0000-1800-0000E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1" name="Imagen 214">
          <a:extLst>
            <a:ext uri="{FF2B5EF4-FFF2-40B4-BE49-F238E27FC236}">
              <a16:creationId xmlns:a16="http://schemas.microsoft.com/office/drawing/2014/main" id="{00000000-0008-0000-1800-0000E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2" name="Imagen 215">
          <a:extLst>
            <a:ext uri="{FF2B5EF4-FFF2-40B4-BE49-F238E27FC236}">
              <a16:creationId xmlns:a16="http://schemas.microsoft.com/office/drawing/2014/main" id="{00000000-0008-0000-1800-0000E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3" name="Imagen 216">
          <a:extLst>
            <a:ext uri="{FF2B5EF4-FFF2-40B4-BE49-F238E27FC236}">
              <a16:creationId xmlns:a16="http://schemas.microsoft.com/office/drawing/2014/main" id="{00000000-0008-0000-1800-0000E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4" name="Imagen 217">
          <a:extLst>
            <a:ext uri="{FF2B5EF4-FFF2-40B4-BE49-F238E27FC236}">
              <a16:creationId xmlns:a16="http://schemas.microsoft.com/office/drawing/2014/main" id="{00000000-0008-0000-1800-0000E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5" name="Imagen 218">
          <a:extLst>
            <a:ext uri="{FF2B5EF4-FFF2-40B4-BE49-F238E27FC236}">
              <a16:creationId xmlns:a16="http://schemas.microsoft.com/office/drawing/2014/main" id="{00000000-0008-0000-1800-0000E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6" name="Imagen 219">
          <a:extLst>
            <a:ext uri="{FF2B5EF4-FFF2-40B4-BE49-F238E27FC236}">
              <a16:creationId xmlns:a16="http://schemas.microsoft.com/office/drawing/2014/main" id="{00000000-0008-0000-1800-0000E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7" name="Imagen 220">
          <a:extLst>
            <a:ext uri="{FF2B5EF4-FFF2-40B4-BE49-F238E27FC236}">
              <a16:creationId xmlns:a16="http://schemas.microsoft.com/office/drawing/2014/main" id="{00000000-0008-0000-1800-0000E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8" name="Imagen 221">
          <a:extLst>
            <a:ext uri="{FF2B5EF4-FFF2-40B4-BE49-F238E27FC236}">
              <a16:creationId xmlns:a16="http://schemas.microsoft.com/office/drawing/2014/main" id="{00000000-0008-0000-1800-0000E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9" name="Imagen 222">
          <a:extLst>
            <a:ext uri="{FF2B5EF4-FFF2-40B4-BE49-F238E27FC236}">
              <a16:creationId xmlns:a16="http://schemas.microsoft.com/office/drawing/2014/main" id="{00000000-0008-0000-1800-0000E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0" name="Imagen 223">
          <a:extLst>
            <a:ext uri="{FF2B5EF4-FFF2-40B4-BE49-F238E27FC236}">
              <a16:creationId xmlns:a16="http://schemas.microsoft.com/office/drawing/2014/main" id="{00000000-0008-0000-1800-0000F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1" name="Imagen 224">
          <a:extLst>
            <a:ext uri="{FF2B5EF4-FFF2-40B4-BE49-F238E27FC236}">
              <a16:creationId xmlns:a16="http://schemas.microsoft.com/office/drawing/2014/main" id="{00000000-0008-0000-1800-0000F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2" name="Imagen 225">
          <a:extLst>
            <a:ext uri="{FF2B5EF4-FFF2-40B4-BE49-F238E27FC236}">
              <a16:creationId xmlns:a16="http://schemas.microsoft.com/office/drawing/2014/main" id="{00000000-0008-0000-1800-0000F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3" name="Imagen 226">
          <a:extLst>
            <a:ext uri="{FF2B5EF4-FFF2-40B4-BE49-F238E27FC236}">
              <a16:creationId xmlns:a16="http://schemas.microsoft.com/office/drawing/2014/main" id="{00000000-0008-0000-1800-0000F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4" name="Imagen 227">
          <a:extLst>
            <a:ext uri="{FF2B5EF4-FFF2-40B4-BE49-F238E27FC236}">
              <a16:creationId xmlns:a16="http://schemas.microsoft.com/office/drawing/2014/main" id="{00000000-0008-0000-1800-0000F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5" name="Imagen 228">
          <a:extLst>
            <a:ext uri="{FF2B5EF4-FFF2-40B4-BE49-F238E27FC236}">
              <a16:creationId xmlns:a16="http://schemas.microsoft.com/office/drawing/2014/main" id="{00000000-0008-0000-1800-0000F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6" name="Imagen 229">
          <a:extLst>
            <a:ext uri="{FF2B5EF4-FFF2-40B4-BE49-F238E27FC236}">
              <a16:creationId xmlns:a16="http://schemas.microsoft.com/office/drawing/2014/main" id="{00000000-0008-0000-1800-0000F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7" name="Imagen 230">
          <a:extLst>
            <a:ext uri="{FF2B5EF4-FFF2-40B4-BE49-F238E27FC236}">
              <a16:creationId xmlns:a16="http://schemas.microsoft.com/office/drawing/2014/main" id="{00000000-0008-0000-1800-0000F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8" name="Imagen 231">
          <a:extLst>
            <a:ext uri="{FF2B5EF4-FFF2-40B4-BE49-F238E27FC236}">
              <a16:creationId xmlns:a16="http://schemas.microsoft.com/office/drawing/2014/main" id="{00000000-0008-0000-1800-0000F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9" name="Imagen 232">
          <a:extLst>
            <a:ext uri="{FF2B5EF4-FFF2-40B4-BE49-F238E27FC236}">
              <a16:creationId xmlns:a16="http://schemas.microsoft.com/office/drawing/2014/main" id="{00000000-0008-0000-1800-0000F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0" name="Imagen 233">
          <a:extLst>
            <a:ext uri="{FF2B5EF4-FFF2-40B4-BE49-F238E27FC236}">
              <a16:creationId xmlns:a16="http://schemas.microsoft.com/office/drawing/2014/main" id="{00000000-0008-0000-1800-0000F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1" name="Imagen 234">
          <a:extLst>
            <a:ext uri="{FF2B5EF4-FFF2-40B4-BE49-F238E27FC236}">
              <a16:creationId xmlns:a16="http://schemas.microsoft.com/office/drawing/2014/main" id="{00000000-0008-0000-1800-0000F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2" name="Imagen 235">
          <a:extLst>
            <a:ext uri="{FF2B5EF4-FFF2-40B4-BE49-F238E27FC236}">
              <a16:creationId xmlns:a16="http://schemas.microsoft.com/office/drawing/2014/main" id="{00000000-0008-0000-1800-0000F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3" name="Imagen 236">
          <a:extLst>
            <a:ext uri="{FF2B5EF4-FFF2-40B4-BE49-F238E27FC236}">
              <a16:creationId xmlns:a16="http://schemas.microsoft.com/office/drawing/2014/main" id="{00000000-0008-0000-1800-0000F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4" name="Imagen 237">
          <a:extLst>
            <a:ext uri="{FF2B5EF4-FFF2-40B4-BE49-F238E27FC236}">
              <a16:creationId xmlns:a16="http://schemas.microsoft.com/office/drawing/2014/main" id="{00000000-0008-0000-1800-0000F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5" name="Imagen 238">
          <a:extLst>
            <a:ext uri="{FF2B5EF4-FFF2-40B4-BE49-F238E27FC236}">
              <a16:creationId xmlns:a16="http://schemas.microsoft.com/office/drawing/2014/main" id="{00000000-0008-0000-1800-0000F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6" name="Imagen 239">
          <a:extLst>
            <a:ext uri="{FF2B5EF4-FFF2-40B4-BE49-F238E27FC236}">
              <a16:creationId xmlns:a16="http://schemas.microsoft.com/office/drawing/2014/main" id="{00000000-0008-0000-1800-000000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7" name="Imagen 240">
          <a:extLst>
            <a:ext uri="{FF2B5EF4-FFF2-40B4-BE49-F238E27FC236}">
              <a16:creationId xmlns:a16="http://schemas.microsoft.com/office/drawing/2014/main" id="{00000000-0008-0000-1800-000001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8" name="Imagen 241">
          <a:extLst>
            <a:ext uri="{FF2B5EF4-FFF2-40B4-BE49-F238E27FC236}">
              <a16:creationId xmlns:a16="http://schemas.microsoft.com/office/drawing/2014/main" id="{00000000-0008-0000-1800-000002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9" name="Imagen 242">
          <a:extLst>
            <a:ext uri="{FF2B5EF4-FFF2-40B4-BE49-F238E27FC236}">
              <a16:creationId xmlns:a16="http://schemas.microsoft.com/office/drawing/2014/main" id="{00000000-0008-0000-1800-000003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0" name="Imagen 243">
          <a:extLst>
            <a:ext uri="{FF2B5EF4-FFF2-40B4-BE49-F238E27FC236}">
              <a16:creationId xmlns:a16="http://schemas.microsoft.com/office/drawing/2014/main" id="{00000000-0008-0000-1800-000004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1" name="Imagen 244">
          <a:extLst>
            <a:ext uri="{FF2B5EF4-FFF2-40B4-BE49-F238E27FC236}">
              <a16:creationId xmlns:a16="http://schemas.microsoft.com/office/drawing/2014/main" id="{00000000-0008-0000-1800-000005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2" name="Imagen 245">
          <a:extLst>
            <a:ext uri="{FF2B5EF4-FFF2-40B4-BE49-F238E27FC236}">
              <a16:creationId xmlns:a16="http://schemas.microsoft.com/office/drawing/2014/main" id="{00000000-0008-0000-1800-000006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3" name="Imagen 246">
          <a:extLst>
            <a:ext uri="{FF2B5EF4-FFF2-40B4-BE49-F238E27FC236}">
              <a16:creationId xmlns:a16="http://schemas.microsoft.com/office/drawing/2014/main" id="{00000000-0008-0000-1800-000007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4" name="Imagen 247">
          <a:extLst>
            <a:ext uri="{FF2B5EF4-FFF2-40B4-BE49-F238E27FC236}">
              <a16:creationId xmlns:a16="http://schemas.microsoft.com/office/drawing/2014/main" id="{00000000-0008-0000-1800-000008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5" name="Imagen 248">
          <a:extLst>
            <a:ext uri="{FF2B5EF4-FFF2-40B4-BE49-F238E27FC236}">
              <a16:creationId xmlns:a16="http://schemas.microsoft.com/office/drawing/2014/main" id="{00000000-0008-0000-1800-000009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6" name="Imagen 249">
          <a:extLst>
            <a:ext uri="{FF2B5EF4-FFF2-40B4-BE49-F238E27FC236}">
              <a16:creationId xmlns:a16="http://schemas.microsoft.com/office/drawing/2014/main" id="{00000000-0008-0000-1800-00000A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7" name="Imagen 250">
          <a:extLst>
            <a:ext uri="{FF2B5EF4-FFF2-40B4-BE49-F238E27FC236}">
              <a16:creationId xmlns:a16="http://schemas.microsoft.com/office/drawing/2014/main" id="{00000000-0008-0000-1800-00000B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8" name="Imagen 251">
          <a:extLst>
            <a:ext uri="{FF2B5EF4-FFF2-40B4-BE49-F238E27FC236}">
              <a16:creationId xmlns:a16="http://schemas.microsoft.com/office/drawing/2014/main" id="{00000000-0008-0000-1800-00000C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9" name="Imagen 252">
          <a:extLst>
            <a:ext uri="{FF2B5EF4-FFF2-40B4-BE49-F238E27FC236}">
              <a16:creationId xmlns:a16="http://schemas.microsoft.com/office/drawing/2014/main" id="{00000000-0008-0000-1800-00000D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0" name="Imagen 253">
          <a:extLst>
            <a:ext uri="{FF2B5EF4-FFF2-40B4-BE49-F238E27FC236}">
              <a16:creationId xmlns:a16="http://schemas.microsoft.com/office/drawing/2014/main" id="{00000000-0008-0000-1800-00000E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1" name="Imagen 254">
          <a:extLst>
            <a:ext uri="{FF2B5EF4-FFF2-40B4-BE49-F238E27FC236}">
              <a16:creationId xmlns:a16="http://schemas.microsoft.com/office/drawing/2014/main" id="{00000000-0008-0000-1800-00000F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2" name="Imagen 255">
          <a:extLst>
            <a:ext uri="{FF2B5EF4-FFF2-40B4-BE49-F238E27FC236}">
              <a16:creationId xmlns:a16="http://schemas.microsoft.com/office/drawing/2014/main" id="{00000000-0008-0000-1800-000010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3" name="Imagen 256">
          <a:extLst>
            <a:ext uri="{FF2B5EF4-FFF2-40B4-BE49-F238E27FC236}">
              <a16:creationId xmlns:a16="http://schemas.microsoft.com/office/drawing/2014/main" id="{00000000-0008-0000-1800-000011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4" name="Imagen 257">
          <a:extLst>
            <a:ext uri="{FF2B5EF4-FFF2-40B4-BE49-F238E27FC236}">
              <a16:creationId xmlns:a16="http://schemas.microsoft.com/office/drawing/2014/main" id="{00000000-0008-0000-1800-000012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5" name="Imagen 258">
          <a:extLst>
            <a:ext uri="{FF2B5EF4-FFF2-40B4-BE49-F238E27FC236}">
              <a16:creationId xmlns:a16="http://schemas.microsoft.com/office/drawing/2014/main" id="{00000000-0008-0000-1800-000013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6" name="Imagen 259">
          <a:extLst>
            <a:ext uri="{FF2B5EF4-FFF2-40B4-BE49-F238E27FC236}">
              <a16:creationId xmlns:a16="http://schemas.microsoft.com/office/drawing/2014/main" id="{00000000-0008-0000-1800-000014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7" name="Imagen 260">
          <a:extLst>
            <a:ext uri="{FF2B5EF4-FFF2-40B4-BE49-F238E27FC236}">
              <a16:creationId xmlns:a16="http://schemas.microsoft.com/office/drawing/2014/main" id="{00000000-0008-0000-1800-000015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8" name="Imagen 261">
          <a:extLst>
            <a:ext uri="{FF2B5EF4-FFF2-40B4-BE49-F238E27FC236}">
              <a16:creationId xmlns:a16="http://schemas.microsoft.com/office/drawing/2014/main" id="{00000000-0008-0000-1800-000016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9" name="Imagen 262">
          <a:extLst>
            <a:ext uri="{FF2B5EF4-FFF2-40B4-BE49-F238E27FC236}">
              <a16:creationId xmlns:a16="http://schemas.microsoft.com/office/drawing/2014/main" id="{00000000-0008-0000-1800-000017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0" name="Imagen 263">
          <a:extLst>
            <a:ext uri="{FF2B5EF4-FFF2-40B4-BE49-F238E27FC236}">
              <a16:creationId xmlns:a16="http://schemas.microsoft.com/office/drawing/2014/main" id="{00000000-0008-0000-1800-000018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1" name="Imagen 264">
          <a:extLst>
            <a:ext uri="{FF2B5EF4-FFF2-40B4-BE49-F238E27FC236}">
              <a16:creationId xmlns:a16="http://schemas.microsoft.com/office/drawing/2014/main" id="{00000000-0008-0000-1800-000019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2" name="Imagen 265">
          <a:extLst>
            <a:ext uri="{FF2B5EF4-FFF2-40B4-BE49-F238E27FC236}">
              <a16:creationId xmlns:a16="http://schemas.microsoft.com/office/drawing/2014/main" id="{00000000-0008-0000-1800-00001A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3" name="Imagen 266">
          <a:extLst>
            <a:ext uri="{FF2B5EF4-FFF2-40B4-BE49-F238E27FC236}">
              <a16:creationId xmlns:a16="http://schemas.microsoft.com/office/drawing/2014/main" id="{00000000-0008-0000-1800-00001B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4" name="Imagen 267">
          <a:extLst>
            <a:ext uri="{FF2B5EF4-FFF2-40B4-BE49-F238E27FC236}">
              <a16:creationId xmlns:a16="http://schemas.microsoft.com/office/drawing/2014/main" id="{00000000-0008-0000-1800-00001C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5" name="Imagen 268">
          <a:extLst>
            <a:ext uri="{FF2B5EF4-FFF2-40B4-BE49-F238E27FC236}">
              <a16:creationId xmlns:a16="http://schemas.microsoft.com/office/drawing/2014/main" id="{00000000-0008-0000-1800-00001D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6" name="Imagen 269">
          <a:extLst>
            <a:ext uri="{FF2B5EF4-FFF2-40B4-BE49-F238E27FC236}">
              <a16:creationId xmlns:a16="http://schemas.microsoft.com/office/drawing/2014/main" id="{00000000-0008-0000-1800-00001E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7" name="Imagen 270">
          <a:extLst>
            <a:ext uri="{FF2B5EF4-FFF2-40B4-BE49-F238E27FC236}">
              <a16:creationId xmlns:a16="http://schemas.microsoft.com/office/drawing/2014/main" id="{00000000-0008-0000-1800-00001F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8" name="Imagen 271">
          <a:extLst>
            <a:ext uri="{FF2B5EF4-FFF2-40B4-BE49-F238E27FC236}">
              <a16:creationId xmlns:a16="http://schemas.microsoft.com/office/drawing/2014/main" id="{00000000-0008-0000-1800-000020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9" name="Imagen 272">
          <a:extLst>
            <a:ext uri="{FF2B5EF4-FFF2-40B4-BE49-F238E27FC236}">
              <a16:creationId xmlns:a16="http://schemas.microsoft.com/office/drawing/2014/main" id="{00000000-0008-0000-1800-000021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0" name="Imagen 273">
          <a:extLst>
            <a:ext uri="{FF2B5EF4-FFF2-40B4-BE49-F238E27FC236}">
              <a16:creationId xmlns:a16="http://schemas.microsoft.com/office/drawing/2014/main" id="{00000000-0008-0000-1800-000022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1" name="Imagen 274">
          <a:extLst>
            <a:ext uri="{FF2B5EF4-FFF2-40B4-BE49-F238E27FC236}">
              <a16:creationId xmlns:a16="http://schemas.microsoft.com/office/drawing/2014/main" id="{00000000-0008-0000-1800-000023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2" name="Imagen 275">
          <a:extLst>
            <a:ext uri="{FF2B5EF4-FFF2-40B4-BE49-F238E27FC236}">
              <a16:creationId xmlns:a16="http://schemas.microsoft.com/office/drawing/2014/main" id="{00000000-0008-0000-1800-000024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3" name="Imagen 276">
          <a:extLst>
            <a:ext uri="{FF2B5EF4-FFF2-40B4-BE49-F238E27FC236}">
              <a16:creationId xmlns:a16="http://schemas.microsoft.com/office/drawing/2014/main" id="{00000000-0008-0000-1800-000025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4" name="Imagen 277">
          <a:extLst>
            <a:ext uri="{FF2B5EF4-FFF2-40B4-BE49-F238E27FC236}">
              <a16:creationId xmlns:a16="http://schemas.microsoft.com/office/drawing/2014/main" id="{00000000-0008-0000-1800-000026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5" name="Imagen 278">
          <a:extLst>
            <a:ext uri="{FF2B5EF4-FFF2-40B4-BE49-F238E27FC236}">
              <a16:creationId xmlns:a16="http://schemas.microsoft.com/office/drawing/2014/main" id="{00000000-0008-0000-1800-000027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6" name="Imagen 279">
          <a:extLst>
            <a:ext uri="{FF2B5EF4-FFF2-40B4-BE49-F238E27FC236}">
              <a16:creationId xmlns:a16="http://schemas.microsoft.com/office/drawing/2014/main" id="{00000000-0008-0000-1800-000028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7" name="Imagen 280">
          <a:extLst>
            <a:ext uri="{FF2B5EF4-FFF2-40B4-BE49-F238E27FC236}">
              <a16:creationId xmlns:a16="http://schemas.microsoft.com/office/drawing/2014/main" id="{00000000-0008-0000-1800-000029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8" name="Imagen 281">
          <a:extLst>
            <a:ext uri="{FF2B5EF4-FFF2-40B4-BE49-F238E27FC236}">
              <a16:creationId xmlns:a16="http://schemas.microsoft.com/office/drawing/2014/main" id="{00000000-0008-0000-1800-00002A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9" name="Imagen 282">
          <a:extLst>
            <a:ext uri="{FF2B5EF4-FFF2-40B4-BE49-F238E27FC236}">
              <a16:creationId xmlns:a16="http://schemas.microsoft.com/office/drawing/2014/main" id="{00000000-0008-0000-1800-00002B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0" name="Imagen 283">
          <a:extLst>
            <a:ext uri="{FF2B5EF4-FFF2-40B4-BE49-F238E27FC236}">
              <a16:creationId xmlns:a16="http://schemas.microsoft.com/office/drawing/2014/main" id="{00000000-0008-0000-1800-00002C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1" name="Imagen 284">
          <a:extLst>
            <a:ext uri="{FF2B5EF4-FFF2-40B4-BE49-F238E27FC236}">
              <a16:creationId xmlns:a16="http://schemas.microsoft.com/office/drawing/2014/main" id="{00000000-0008-0000-1800-00002D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2" name="Imagen 285">
          <a:extLst>
            <a:ext uri="{FF2B5EF4-FFF2-40B4-BE49-F238E27FC236}">
              <a16:creationId xmlns:a16="http://schemas.microsoft.com/office/drawing/2014/main" id="{00000000-0008-0000-1800-00002E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3" name="Imagen 286">
          <a:extLst>
            <a:ext uri="{FF2B5EF4-FFF2-40B4-BE49-F238E27FC236}">
              <a16:creationId xmlns:a16="http://schemas.microsoft.com/office/drawing/2014/main" id="{00000000-0008-0000-1800-00002F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4" name="Imagen 287">
          <a:extLst>
            <a:ext uri="{FF2B5EF4-FFF2-40B4-BE49-F238E27FC236}">
              <a16:creationId xmlns:a16="http://schemas.microsoft.com/office/drawing/2014/main" id="{00000000-0008-0000-1800-000030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5" name="Imagen 288">
          <a:extLst>
            <a:ext uri="{FF2B5EF4-FFF2-40B4-BE49-F238E27FC236}">
              <a16:creationId xmlns:a16="http://schemas.microsoft.com/office/drawing/2014/main" id="{00000000-0008-0000-1800-000031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6" name="Imagen 289">
          <a:extLst>
            <a:ext uri="{FF2B5EF4-FFF2-40B4-BE49-F238E27FC236}">
              <a16:creationId xmlns:a16="http://schemas.microsoft.com/office/drawing/2014/main" id="{00000000-0008-0000-1800-000032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7" name="Imagen 290">
          <a:extLst>
            <a:ext uri="{FF2B5EF4-FFF2-40B4-BE49-F238E27FC236}">
              <a16:creationId xmlns:a16="http://schemas.microsoft.com/office/drawing/2014/main" id="{00000000-0008-0000-1800-000033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8" name="Imagen 291">
          <a:extLst>
            <a:ext uri="{FF2B5EF4-FFF2-40B4-BE49-F238E27FC236}">
              <a16:creationId xmlns:a16="http://schemas.microsoft.com/office/drawing/2014/main" id="{00000000-0008-0000-1800-000034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9" name="Imagen 292">
          <a:extLst>
            <a:ext uri="{FF2B5EF4-FFF2-40B4-BE49-F238E27FC236}">
              <a16:creationId xmlns:a16="http://schemas.microsoft.com/office/drawing/2014/main" id="{00000000-0008-0000-1800-000035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0" name="Imagen 293">
          <a:extLst>
            <a:ext uri="{FF2B5EF4-FFF2-40B4-BE49-F238E27FC236}">
              <a16:creationId xmlns:a16="http://schemas.microsoft.com/office/drawing/2014/main" id="{00000000-0008-0000-1800-000036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1" name="Imagen 294">
          <a:extLst>
            <a:ext uri="{FF2B5EF4-FFF2-40B4-BE49-F238E27FC236}">
              <a16:creationId xmlns:a16="http://schemas.microsoft.com/office/drawing/2014/main" id="{00000000-0008-0000-1800-000037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2" name="Imagen 295">
          <a:extLst>
            <a:ext uri="{FF2B5EF4-FFF2-40B4-BE49-F238E27FC236}">
              <a16:creationId xmlns:a16="http://schemas.microsoft.com/office/drawing/2014/main" id="{00000000-0008-0000-1800-000038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3" name="Imagen 296">
          <a:extLst>
            <a:ext uri="{FF2B5EF4-FFF2-40B4-BE49-F238E27FC236}">
              <a16:creationId xmlns:a16="http://schemas.microsoft.com/office/drawing/2014/main" id="{00000000-0008-0000-1800-000039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4" name="Imagen 297">
          <a:extLst>
            <a:ext uri="{FF2B5EF4-FFF2-40B4-BE49-F238E27FC236}">
              <a16:creationId xmlns:a16="http://schemas.microsoft.com/office/drawing/2014/main" id="{00000000-0008-0000-1800-00003A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5" name="Imagen 298">
          <a:extLst>
            <a:ext uri="{FF2B5EF4-FFF2-40B4-BE49-F238E27FC236}">
              <a16:creationId xmlns:a16="http://schemas.microsoft.com/office/drawing/2014/main" id="{00000000-0008-0000-1800-00003B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6" name="Imagen 299">
          <a:extLst>
            <a:ext uri="{FF2B5EF4-FFF2-40B4-BE49-F238E27FC236}">
              <a16:creationId xmlns:a16="http://schemas.microsoft.com/office/drawing/2014/main" id="{00000000-0008-0000-1800-00003C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7" name="Imagen 300">
          <a:extLst>
            <a:ext uri="{FF2B5EF4-FFF2-40B4-BE49-F238E27FC236}">
              <a16:creationId xmlns:a16="http://schemas.microsoft.com/office/drawing/2014/main" id="{00000000-0008-0000-1800-00003D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8" name="Imagen 301">
          <a:extLst>
            <a:ext uri="{FF2B5EF4-FFF2-40B4-BE49-F238E27FC236}">
              <a16:creationId xmlns:a16="http://schemas.microsoft.com/office/drawing/2014/main" id="{00000000-0008-0000-1800-00003E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9" name="Imagen 302">
          <a:extLst>
            <a:ext uri="{FF2B5EF4-FFF2-40B4-BE49-F238E27FC236}">
              <a16:creationId xmlns:a16="http://schemas.microsoft.com/office/drawing/2014/main" id="{00000000-0008-0000-1800-00003F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0" name="Imagen 303">
          <a:extLst>
            <a:ext uri="{FF2B5EF4-FFF2-40B4-BE49-F238E27FC236}">
              <a16:creationId xmlns:a16="http://schemas.microsoft.com/office/drawing/2014/main" id="{00000000-0008-0000-1800-000040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1" name="Imagen 304">
          <a:extLst>
            <a:ext uri="{FF2B5EF4-FFF2-40B4-BE49-F238E27FC236}">
              <a16:creationId xmlns:a16="http://schemas.microsoft.com/office/drawing/2014/main" id="{00000000-0008-0000-1800-000041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2" name="Imagen 305">
          <a:extLst>
            <a:ext uri="{FF2B5EF4-FFF2-40B4-BE49-F238E27FC236}">
              <a16:creationId xmlns:a16="http://schemas.microsoft.com/office/drawing/2014/main" id="{00000000-0008-0000-1800-000042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3" name="Imagen 306">
          <a:extLst>
            <a:ext uri="{FF2B5EF4-FFF2-40B4-BE49-F238E27FC236}">
              <a16:creationId xmlns:a16="http://schemas.microsoft.com/office/drawing/2014/main" id="{00000000-0008-0000-1800-000043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4" name="Imagen 307">
          <a:extLst>
            <a:ext uri="{FF2B5EF4-FFF2-40B4-BE49-F238E27FC236}">
              <a16:creationId xmlns:a16="http://schemas.microsoft.com/office/drawing/2014/main" id="{00000000-0008-0000-1800-000044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5" name="Imagen 308">
          <a:extLst>
            <a:ext uri="{FF2B5EF4-FFF2-40B4-BE49-F238E27FC236}">
              <a16:creationId xmlns:a16="http://schemas.microsoft.com/office/drawing/2014/main" id="{00000000-0008-0000-1800-000045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6" name="Imagen 309">
          <a:extLst>
            <a:ext uri="{FF2B5EF4-FFF2-40B4-BE49-F238E27FC236}">
              <a16:creationId xmlns:a16="http://schemas.microsoft.com/office/drawing/2014/main" id="{00000000-0008-0000-1800-000046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7" name="Imagen 310">
          <a:extLst>
            <a:ext uri="{FF2B5EF4-FFF2-40B4-BE49-F238E27FC236}">
              <a16:creationId xmlns:a16="http://schemas.microsoft.com/office/drawing/2014/main" id="{00000000-0008-0000-1800-000047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8" name="Imagen 311">
          <a:extLst>
            <a:ext uri="{FF2B5EF4-FFF2-40B4-BE49-F238E27FC236}">
              <a16:creationId xmlns:a16="http://schemas.microsoft.com/office/drawing/2014/main" id="{00000000-0008-0000-1800-000048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9" name="Imagen 312">
          <a:extLst>
            <a:ext uri="{FF2B5EF4-FFF2-40B4-BE49-F238E27FC236}">
              <a16:creationId xmlns:a16="http://schemas.microsoft.com/office/drawing/2014/main" id="{00000000-0008-0000-1800-000049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0" name="Imagen 313">
          <a:extLst>
            <a:ext uri="{FF2B5EF4-FFF2-40B4-BE49-F238E27FC236}">
              <a16:creationId xmlns:a16="http://schemas.microsoft.com/office/drawing/2014/main" id="{00000000-0008-0000-1800-00004A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1" name="Imagen 314">
          <a:extLst>
            <a:ext uri="{FF2B5EF4-FFF2-40B4-BE49-F238E27FC236}">
              <a16:creationId xmlns:a16="http://schemas.microsoft.com/office/drawing/2014/main" id="{00000000-0008-0000-1800-00004B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2" name="Imagen 315">
          <a:extLst>
            <a:ext uri="{FF2B5EF4-FFF2-40B4-BE49-F238E27FC236}">
              <a16:creationId xmlns:a16="http://schemas.microsoft.com/office/drawing/2014/main" id="{00000000-0008-0000-1800-00004C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3" name="Imagen 316">
          <a:extLst>
            <a:ext uri="{FF2B5EF4-FFF2-40B4-BE49-F238E27FC236}">
              <a16:creationId xmlns:a16="http://schemas.microsoft.com/office/drawing/2014/main" id="{00000000-0008-0000-1800-00004D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4" name="Imagen 317">
          <a:extLst>
            <a:ext uri="{FF2B5EF4-FFF2-40B4-BE49-F238E27FC236}">
              <a16:creationId xmlns:a16="http://schemas.microsoft.com/office/drawing/2014/main" id="{00000000-0008-0000-1800-00004E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5" name="Imagen 318">
          <a:extLst>
            <a:ext uri="{FF2B5EF4-FFF2-40B4-BE49-F238E27FC236}">
              <a16:creationId xmlns:a16="http://schemas.microsoft.com/office/drawing/2014/main" id="{00000000-0008-0000-1800-00004F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360</xdr:colOff>
      <xdr:row>26</xdr:row>
      <xdr:rowOff>360</xdr:rowOff>
    </xdr:from>
    <xdr:to>
      <xdr:col>9</xdr:col>
      <xdr:colOff>142920</xdr:colOff>
      <xdr:row>26</xdr:row>
      <xdr:rowOff>142920</xdr:rowOff>
    </xdr:to>
    <xdr:pic>
      <xdr:nvPicPr>
        <xdr:cNvPr id="336" name="Imagen 319">
          <a:extLst>
            <a:ext uri="{FF2B5EF4-FFF2-40B4-BE49-F238E27FC236}">
              <a16:creationId xmlns:a16="http://schemas.microsoft.com/office/drawing/2014/main" id="{00000000-0008-0000-1800-000050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1660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7" name="Imagen 320">
          <a:extLst>
            <a:ext uri="{FF2B5EF4-FFF2-40B4-BE49-F238E27FC236}">
              <a16:creationId xmlns:a16="http://schemas.microsoft.com/office/drawing/2014/main" id="{00000000-0008-0000-1800-000051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8" name="Imagen 321">
          <a:extLst>
            <a:ext uri="{FF2B5EF4-FFF2-40B4-BE49-F238E27FC236}">
              <a16:creationId xmlns:a16="http://schemas.microsoft.com/office/drawing/2014/main" id="{00000000-0008-0000-1800-000052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9" name="Imagen 322">
          <a:extLst>
            <a:ext uri="{FF2B5EF4-FFF2-40B4-BE49-F238E27FC236}">
              <a16:creationId xmlns:a16="http://schemas.microsoft.com/office/drawing/2014/main" id="{00000000-0008-0000-1800-000053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0" name="Imagen 323">
          <a:extLst>
            <a:ext uri="{FF2B5EF4-FFF2-40B4-BE49-F238E27FC236}">
              <a16:creationId xmlns:a16="http://schemas.microsoft.com/office/drawing/2014/main" id="{00000000-0008-0000-1800-000054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1" name="Imagen 324">
          <a:extLst>
            <a:ext uri="{FF2B5EF4-FFF2-40B4-BE49-F238E27FC236}">
              <a16:creationId xmlns:a16="http://schemas.microsoft.com/office/drawing/2014/main" id="{00000000-0008-0000-1800-000055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2" name="Imagen 325">
          <a:extLst>
            <a:ext uri="{FF2B5EF4-FFF2-40B4-BE49-F238E27FC236}">
              <a16:creationId xmlns:a16="http://schemas.microsoft.com/office/drawing/2014/main" id="{00000000-0008-0000-1800-000056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3" name="Imagen 326">
          <a:extLst>
            <a:ext uri="{FF2B5EF4-FFF2-40B4-BE49-F238E27FC236}">
              <a16:creationId xmlns:a16="http://schemas.microsoft.com/office/drawing/2014/main" id="{00000000-0008-0000-1800-000057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4" name="Imagen 327">
          <a:extLst>
            <a:ext uri="{FF2B5EF4-FFF2-40B4-BE49-F238E27FC236}">
              <a16:creationId xmlns:a16="http://schemas.microsoft.com/office/drawing/2014/main" id="{00000000-0008-0000-1800-000058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5" name="Imagen 328">
          <a:extLst>
            <a:ext uri="{FF2B5EF4-FFF2-40B4-BE49-F238E27FC236}">
              <a16:creationId xmlns:a16="http://schemas.microsoft.com/office/drawing/2014/main" id="{00000000-0008-0000-1800-000059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6" name="Imagen 329">
          <a:extLst>
            <a:ext uri="{FF2B5EF4-FFF2-40B4-BE49-F238E27FC236}">
              <a16:creationId xmlns:a16="http://schemas.microsoft.com/office/drawing/2014/main" id="{00000000-0008-0000-1800-00005A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7" name="Imagen 330">
          <a:extLst>
            <a:ext uri="{FF2B5EF4-FFF2-40B4-BE49-F238E27FC236}">
              <a16:creationId xmlns:a16="http://schemas.microsoft.com/office/drawing/2014/main" id="{00000000-0008-0000-1800-00005B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8" name="Imagen 331">
          <a:extLst>
            <a:ext uri="{FF2B5EF4-FFF2-40B4-BE49-F238E27FC236}">
              <a16:creationId xmlns:a16="http://schemas.microsoft.com/office/drawing/2014/main" id="{00000000-0008-0000-1800-00005C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9" name="Imagen 332">
          <a:extLst>
            <a:ext uri="{FF2B5EF4-FFF2-40B4-BE49-F238E27FC236}">
              <a16:creationId xmlns:a16="http://schemas.microsoft.com/office/drawing/2014/main" id="{00000000-0008-0000-1800-00005D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50" name="Imagen 333">
          <a:extLst>
            <a:ext uri="{FF2B5EF4-FFF2-40B4-BE49-F238E27FC236}">
              <a16:creationId xmlns:a16="http://schemas.microsoft.com/office/drawing/2014/main" id="{00000000-0008-0000-1800-00005E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51" name="Imagen 334">
          <a:extLst>
            <a:ext uri="{FF2B5EF4-FFF2-40B4-BE49-F238E27FC236}">
              <a16:creationId xmlns:a16="http://schemas.microsoft.com/office/drawing/2014/main" id="{00000000-0008-0000-1800-00005F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52" name="Imagen 335">
          <a:extLst>
            <a:ext uri="{FF2B5EF4-FFF2-40B4-BE49-F238E27FC236}">
              <a16:creationId xmlns:a16="http://schemas.microsoft.com/office/drawing/2014/main" id="{00000000-0008-0000-1800-000060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53" name="Imagen 336">
          <a:extLst>
            <a:ext uri="{FF2B5EF4-FFF2-40B4-BE49-F238E27FC236}">
              <a16:creationId xmlns:a16="http://schemas.microsoft.com/office/drawing/2014/main" id="{00000000-0008-0000-1800-000061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54" name="Imagen 337">
          <a:extLst>
            <a:ext uri="{FF2B5EF4-FFF2-40B4-BE49-F238E27FC236}">
              <a16:creationId xmlns:a16="http://schemas.microsoft.com/office/drawing/2014/main" id="{00000000-0008-0000-1800-000062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55" name="Imagen 338">
          <a:extLst>
            <a:ext uri="{FF2B5EF4-FFF2-40B4-BE49-F238E27FC236}">
              <a16:creationId xmlns:a16="http://schemas.microsoft.com/office/drawing/2014/main" id="{00000000-0008-0000-1800-000063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56" name="Imagen 339">
          <a:extLst>
            <a:ext uri="{FF2B5EF4-FFF2-40B4-BE49-F238E27FC236}">
              <a16:creationId xmlns:a16="http://schemas.microsoft.com/office/drawing/2014/main" id="{00000000-0008-0000-1800-000064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57" name="Imagen 340">
          <a:extLst>
            <a:ext uri="{FF2B5EF4-FFF2-40B4-BE49-F238E27FC236}">
              <a16:creationId xmlns:a16="http://schemas.microsoft.com/office/drawing/2014/main" id="{00000000-0008-0000-1800-000065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58" name="Imagen 341">
          <a:extLst>
            <a:ext uri="{FF2B5EF4-FFF2-40B4-BE49-F238E27FC236}">
              <a16:creationId xmlns:a16="http://schemas.microsoft.com/office/drawing/2014/main" id="{00000000-0008-0000-1800-000066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59" name="Imagen 342">
          <a:extLst>
            <a:ext uri="{FF2B5EF4-FFF2-40B4-BE49-F238E27FC236}">
              <a16:creationId xmlns:a16="http://schemas.microsoft.com/office/drawing/2014/main" id="{00000000-0008-0000-1800-000067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60" name="Imagen 343">
          <a:extLst>
            <a:ext uri="{FF2B5EF4-FFF2-40B4-BE49-F238E27FC236}">
              <a16:creationId xmlns:a16="http://schemas.microsoft.com/office/drawing/2014/main" id="{00000000-0008-0000-1800-000068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61" name="Imagen 344">
          <a:extLst>
            <a:ext uri="{FF2B5EF4-FFF2-40B4-BE49-F238E27FC236}">
              <a16:creationId xmlns:a16="http://schemas.microsoft.com/office/drawing/2014/main" id="{00000000-0008-0000-1800-000069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62" name="Imagen 345">
          <a:extLst>
            <a:ext uri="{FF2B5EF4-FFF2-40B4-BE49-F238E27FC236}">
              <a16:creationId xmlns:a16="http://schemas.microsoft.com/office/drawing/2014/main" id="{00000000-0008-0000-1800-00006A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63" name="Imagen 346">
          <a:extLst>
            <a:ext uri="{FF2B5EF4-FFF2-40B4-BE49-F238E27FC236}">
              <a16:creationId xmlns:a16="http://schemas.microsoft.com/office/drawing/2014/main" id="{00000000-0008-0000-1800-00006B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64" name="Imagen 347">
          <a:extLst>
            <a:ext uri="{FF2B5EF4-FFF2-40B4-BE49-F238E27FC236}">
              <a16:creationId xmlns:a16="http://schemas.microsoft.com/office/drawing/2014/main" id="{00000000-0008-0000-1800-00006C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65" name="Imagen 348">
          <a:extLst>
            <a:ext uri="{FF2B5EF4-FFF2-40B4-BE49-F238E27FC236}">
              <a16:creationId xmlns:a16="http://schemas.microsoft.com/office/drawing/2014/main" id="{00000000-0008-0000-1800-00006D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66" name="Imagen 349">
          <a:extLst>
            <a:ext uri="{FF2B5EF4-FFF2-40B4-BE49-F238E27FC236}">
              <a16:creationId xmlns:a16="http://schemas.microsoft.com/office/drawing/2014/main" id="{00000000-0008-0000-1800-00006E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67" name="Imagen 350">
          <a:extLst>
            <a:ext uri="{FF2B5EF4-FFF2-40B4-BE49-F238E27FC236}">
              <a16:creationId xmlns:a16="http://schemas.microsoft.com/office/drawing/2014/main" id="{00000000-0008-0000-1800-00006F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68" name="Imagen 351">
          <a:extLst>
            <a:ext uri="{FF2B5EF4-FFF2-40B4-BE49-F238E27FC236}">
              <a16:creationId xmlns:a16="http://schemas.microsoft.com/office/drawing/2014/main" id="{00000000-0008-0000-1800-000070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69" name="Imagen 352">
          <a:extLst>
            <a:ext uri="{FF2B5EF4-FFF2-40B4-BE49-F238E27FC236}">
              <a16:creationId xmlns:a16="http://schemas.microsoft.com/office/drawing/2014/main" id="{00000000-0008-0000-1800-000071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70" name="Imagen 353">
          <a:extLst>
            <a:ext uri="{FF2B5EF4-FFF2-40B4-BE49-F238E27FC236}">
              <a16:creationId xmlns:a16="http://schemas.microsoft.com/office/drawing/2014/main" id="{00000000-0008-0000-1800-000072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71" name="Imagen 354">
          <a:extLst>
            <a:ext uri="{FF2B5EF4-FFF2-40B4-BE49-F238E27FC236}">
              <a16:creationId xmlns:a16="http://schemas.microsoft.com/office/drawing/2014/main" id="{00000000-0008-0000-1800-000073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72" name="Imagen 355">
          <a:extLst>
            <a:ext uri="{FF2B5EF4-FFF2-40B4-BE49-F238E27FC236}">
              <a16:creationId xmlns:a16="http://schemas.microsoft.com/office/drawing/2014/main" id="{00000000-0008-0000-1800-000074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73" name="Imagen 356">
          <a:extLst>
            <a:ext uri="{FF2B5EF4-FFF2-40B4-BE49-F238E27FC236}">
              <a16:creationId xmlns:a16="http://schemas.microsoft.com/office/drawing/2014/main" id="{00000000-0008-0000-1800-000075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74" name="Imagen 357">
          <a:extLst>
            <a:ext uri="{FF2B5EF4-FFF2-40B4-BE49-F238E27FC236}">
              <a16:creationId xmlns:a16="http://schemas.microsoft.com/office/drawing/2014/main" id="{00000000-0008-0000-1800-000076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75" name="Imagen 358">
          <a:extLst>
            <a:ext uri="{FF2B5EF4-FFF2-40B4-BE49-F238E27FC236}">
              <a16:creationId xmlns:a16="http://schemas.microsoft.com/office/drawing/2014/main" id="{00000000-0008-0000-1800-000077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76" name="Imagen 359">
          <a:extLst>
            <a:ext uri="{FF2B5EF4-FFF2-40B4-BE49-F238E27FC236}">
              <a16:creationId xmlns:a16="http://schemas.microsoft.com/office/drawing/2014/main" id="{00000000-0008-0000-1800-000078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77" name="Imagen 360">
          <a:extLst>
            <a:ext uri="{FF2B5EF4-FFF2-40B4-BE49-F238E27FC236}">
              <a16:creationId xmlns:a16="http://schemas.microsoft.com/office/drawing/2014/main" id="{00000000-0008-0000-1800-000079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78" name="Imagen 361">
          <a:extLst>
            <a:ext uri="{FF2B5EF4-FFF2-40B4-BE49-F238E27FC236}">
              <a16:creationId xmlns:a16="http://schemas.microsoft.com/office/drawing/2014/main" id="{00000000-0008-0000-1800-00007A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79" name="Imagen 362">
          <a:extLst>
            <a:ext uri="{FF2B5EF4-FFF2-40B4-BE49-F238E27FC236}">
              <a16:creationId xmlns:a16="http://schemas.microsoft.com/office/drawing/2014/main" id="{00000000-0008-0000-1800-00007B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80" name="Imagen 363">
          <a:extLst>
            <a:ext uri="{FF2B5EF4-FFF2-40B4-BE49-F238E27FC236}">
              <a16:creationId xmlns:a16="http://schemas.microsoft.com/office/drawing/2014/main" id="{00000000-0008-0000-1800-00007C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81" name="Imagen 364">
          <a:extLst>
            <a:ext uri="{FF2B5EF4-FFF2-40B4-BE49-F238E27FC236}">
              <a16:creationId xmlns:a16="http://schemas.microsoft.com/office/drawing/2014/main" id="{00000000-0008-0000-1800-00007D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82" name="Imagen 365">
          <a:extLst>
            <a:ext uri="{FF2B5EF4-FFF2-40B4-BE49-F238E27FC236}">
              <a16:creationId xmlns:a16="http://schemas.microsoft.com/office/drawing/2014/main" id="{00000000-0008-0000-1800-00007E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83" name="Imagen 366">
          <a:extLst>
            <a:ext uri="{FF2B5EF4-FFF2-40B4-BE49-F238E27FC236}">
              <a16:creationId xmlns:a16="http://schemas.microsoft.com/office/drawing/2014/main" id="{00000000-0008-0000-1800-00007F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84" name="Imagen 367">
          <a:extLst>
            <a:ext uri="{FF2B5EF4-FFF2-40B4-BE49-F238E27FC236}">
              <a16:creationId xmlns:a16="http://schemas.microsoft.com/office/drawing/2014/main" id="{00000000-0008-0000-1800-000080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85" name="Imagen 368">
          <a:extLst>
            <a:ext uri="{FF2B5EF4-FFF2-40B4-BE49-F238E27FC236}">
              <a16:creationId xmlns:a16="http://schemas.microsoft.com/office/drawing/2014/main" id="{00000000-0008-0000-1800-000081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86" name="Imagen 369">
          <a:extLst>
            <a:ext uri="{FF2B5EF4-FFF2-40B4-BE49-F238E27FC236}">
              <a16:creationId xmlns:a16="http://schemas.microsoft.com/office/drawing/2014/main" id="{00000000-0008-0000-1800-000082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87" name="Imagen 370">
          <a:extLst>
            <a:ext uri="{FF2B5EF4-FFF2-40B4-BE49-F238E27FC236}">
              <a16:creationId xmlns:a16="http://schemas.microsoft.com/office/drawing/2014/main" id="{00000000-0008-0000-1800-000083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88" name="Imagen 371">
          <a:extLst>
            <a:ext uri="{FF2B5EF4-FFF2-40B4-BE49-F238E27FC236}">
              <a16:creationId xmlns:a16="http://schemas.microsoft.com/office/drawing/2014/main" id="{00000000-0008-0000-1800-000084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89" name="Imagen 372">
          <a:extLst>
            <a:ext uri="{FF2B5EF4-FFF2-40B4-BE49-F238E27FC236}">
              <a16:creationId xmlns:a16="http://schemas.microsoft.com/office/drawing/2014/main" id="{00000000-0008-0000-1800-000085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90" name="Imagen 373">
          <a:extLst>
            <a:ext uri="{FF2B5EF4-FFF2-40B4-BE49-F238E27FC236}">
              <a16:creationId xmlns:a16="http://schemas.microsoft.com/office/drawing/2014/main" id="{00000000-0008-0000-1800-000086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91" name="Imagen 374">
          <a:extLst>
            <a:ext uri="{FF2B5EF4-FFF2-40B4-BE49-F238E27FC236}">
              <a16:creationId xmlns:a16="http://schemas.microsoft.com/office/drawing/2014/main" id="{00000000-0008-0000-1800-000087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92" name="Imagen 375">
          <a:extLst>
            <a:ext uri="{FF2B5EF4-FFF2-40B4-BE49-F238E27FC236}">
              <a16:creationId xmlns:a16="http://schemas.microsoft.com/office/drawing/2014/main" id="{00000000-0008-0000-1800-000088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93" name="Imagen 376">
          <a:extLst>
            <a:ext uri="{FF2B5EF4-FFF2-40B4-BE49-F238E27FC236}">
              <a16:creationId xmlns:a16="http://schemas.microsoft.com/office/drawing/2014/main" id="{00000000-0008-0000-1800-000089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94" name="Imagen 377">
          <a:extLst>
            <a:ext uri="{FF2B5EF4-FFF2-40B4-BE49-F238E27FC236}">
              <a16:creationId xmlns:a16="http://schemas.microsoft.com/office/drawing/2014/main" id="{00000000-0008-0000-1800-00008A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95" name="Imagen 378">
          <a:extLst>
            <a:ext uri="{FF2B5EF4-FFF2-40B4-BE49-F238E27FC236}">
              <a16:creationId xmlns:a16="http://schemas.microsoft.com/office/drawing/2014/main" id="{00000000-0008-0000-1800-00008B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96" name="Imagen 379">
          <a:extLst>
            <a:ext uri="{FF2B5EF4-FFF2-40B4-BE49-F238E27FC236}">
              <a16:creationId xmlns:a16="http://schemas.microsoft.com/office/drawing/2014/main" id="{00000000-0008-0000-1800-00008C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97" name="Imagen 380">
          <a:extLst>
            <a:ext uri="{FF2B5EF4-FFF2-40B4-BE49-F238E27FC236}">
              <a16:creationId xmlns:a16="http://schemas.microsoft.com/office/drawing/2014/main" id="{00000000-0008-0000-1800-00008D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98" name="Imagen 381">
          <a:extLst>
            <a:ext uri="{FF2B5EF4-FFF2-40B4-BE49-F238E27FC236}">
              <a16:creationId xmlns:a16="http://schemas.microsoft.com/office/drawing/2014/main" id="{00000000-0008-0000-1800-00008E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99" name="Imagen 382">
          <a:extLst>
            <a:ext uri="{FF2B5EF4-FFF2-40B4-BE49-F238E27FC236}">
              <a16:creationId xmlns:a16="http://schemas.microsoft.com/office/drawing/2014/main" id="{00000000-0008-0000-1800-00008F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00" name="Imagen 383">
          <a:extLst>
            <a:ext uri="{FF2B5EF4-FFF2-40B4-BE49-F238E27FC236}">
              <a16:creationId xmlns:a16="http://schemas.microsoft.com/office/drawing/2014/main" id="{00000000-0008-0000-1800-000090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01" name="Imagen 384">
          <a:extLst>
            <a:ext uri="{FF2B5EF4-FFF2-40B4-BE49-F238E27FC236}">
              <a16:creationId xmlns:a16="http://schemas.microsoft.com/office/drawing/2014/main" id="{00000000-0008-0000-1800-000091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02" name="Imagen 385">
          <a:extLst>
            <a:ext uri="{FF2B5EF4-FFF2-40B4-BE49-F238E27FC236}">
              <a16:creationId xmlns:a16="http://schemas.microsoft.com/office/drawing/2014/main" id="{00000000-0008-0000-1800-000092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03" name="Imagen 386">
          <a:extLst>
            <a:ext uri="{FF2B5EF4-FFF2-40B4-BE49-F238E27FC236}">
              <a16:creationId xmlns:a16="http://schemas.microsoft.com/office/drawing/2014/main" id="{00000000-0008-0000-1800-000093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04" name="Imagen 387">
          <a:extLst>
            <a:ext uri="{FF2B5EF4-FFF2-40B4-BE49-F238E27FC236}">
              <a16:creationId xmlns:a16="http://schemas.microsoft.com/office/drawing/2014/main" id="{00000000-0008-0000-1800-000094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05" name="Imagen 388">
          <a:extLst>
            <a:ext uri="{FF2B5EF4-FFF2-40B4-BE49-F238E27FC236}">
              <a16:creationId xmlns:a16="http://schemas.microsoft.com/office/drawing/2014/main" id="{00000000-0008-0000-1800-000095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06" name="Imagen 389">
          <a:extLst>
            <a:ext uri="{FF2B5EF4-FFF2-40B4-BE49-F238E27FC236}">
              <a16:creationId xmlns:a16="http://schemas.microsoft.com/office/drawing/2014/main" id="{00000000-0008-0000-1800-000096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07" name="Imagen 390">
          <a:extLst>
            <a:ext uri="{FF2B5EF4-FFF2-40B4-BE49-F238E27FC236}">
              <a16:creationId xmlns:a16="http://schemas.microsoft.com/office/drawing/2014/main" id="{00000000-0008-0000-1800-000097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08" name="Imagen 391">
          <a:extLst>
            <a:ext uri="{FF2B5EF4-FFF2-40B4-BE49-F238E27FC236}">
              <a16:creationId xmlns:a16="http://schemas.microsoft.com/office/drawing/2014/main" id="{00000000-0008-0000-1800-000098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09" name="Imagen 392">
          <a:extLst>
            <a:ext uri="{FF2B5EF4-FFF2-40B4-BE49-F238E27FC236}">
              <a16:creationId xmlns:a16="http://schemas.microsoft.com/office/drawing/2014/main" id="{00000000-0008-0000-1800-000099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10" name="Imagen 393">
          <a:extLst>
            <a:ext uri="{FF2B5EF4-FFF2-40B4-BE49-F238E27FC236}">
              <a16:creationId xmlns:a16="http://schemas.microsoft.com/office/drawing/2014/main" id="{00000000-0008-0000-1800-00009A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11" name="Imagen 394">
          <a:extLst>
            <a:ext uri="{FF2B5EF4-FFF2-40B4-BE49-F238E27FC236}">
              <a16:creationId xmlns:a16="http://schemas.microsoft.com/office/drawing/2014/main" id="{00000000-0008-0000-1800-00009B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12" name="Imagen 395">
          <a:extLst>
            <a:ext uri="{FF2B5EF4-FFF2-40B4-BE49-F238E27FC236}">
              <a16:creationId xmlns:a16="http://schemas.microsoft.com/office/drawing/2014/main" id="{00000000-0008-0000-1800-00009C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13" name="Imagen 396">
          <a:extLst>
            <a:ext uri="{FF2B5EF4-FFF2-40B4-BE49-F238E27FC236}">
              <a16:creationId xmlns:a16="http://schemas.microsoft.com/office/drawing/2014/main" id="{00000000-0008-0000-1800-00009D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14" name="Imagen 397">
          <a:extLst>
            <a:ext uri="{FF2B5EF4-FFF2-40B4-BE49-F238E27FC236}">
              <a16:creationId xmlns:a16="http://schemas.microsoft.com/office/drawing/2014/main" id="{00000000-0008-0000-1800-00009E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15" name="Imagen 398">
          <a:extLst>
            <a:ext uri="{FF2B5EF4-FFF2-40B4-BE49-F238E27FC236}">
              <a16:creationId xmlns:a16="http://schemas.microsoft.com/office/drawing/2014/main" id="{00000000-0008-0000-1800-00009F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16" name="Imagen 399">
          <a:extLst>
            <a:ext uri="{FF2B5EF4-FFF2-40B4-BE49-F238E27FC236}">
              <a16:creationId xmlns:a16="http://schemas.microsoft.com/office/drawing/2014/main" id="{00000000-0008-0000-1800-0000A0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17" name="Imagen 400">
          <a:extLst>
            <a:ext uri="{FF2B5EF4-FFF2-40B4-BE49-F238E27FC236}">
              <a16:creationId xmlns:a16="http://schemas.microsoft.com/office/drawing/2014/main" id="{00000000-0008-0000-1800-0000A1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18" name="Imagen 401">
          <a:extLst>
            <a:ext uri="{FF2B5EF4-FFF2-40B4-BE49-F238E27FC236}">
              <a16:creationId xmlns:a16="http://schemas.microsoft.com/office/drawing/2014/main" id="{00000000-0008-0000-1800-0000A2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19" name="Imagen 402">
          <a:extLst>
            <a:ext uri="{FF2B5EF4-FFF2-40B4-BE49-F238E27FC236}">
              <a16:creationId xmlns:a16="http://schemas.microsoft.com/office/drawing/2014/main" id="{00000000-0008-0000-1800-0000A3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20" name="Imagen 403">
          <a:extLst>
            <a:ext uri="{FF2B5EF4-FFF2-40B4-BE49-F238E27FC236}">
              <a16:creationId xmlns:a16="http://schemas.microsoft.com/office/drawing/2014/main" id="{00000000-0008-0000-1800-0000A4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21" name="Imagen 404">
          <a:extLst>
            <a:ext uri="{FF2B5EF4-FFF2-40B4-BE49-F238E27FC236}">
              <a16:creationId xmlns:a16="http://schemas.microsoft.com/office/drawing/2014/main" id="{00000000-0008-0000-1800-0000A5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22" name="Imagen 405">
          <a:extLst>
            <a:ext uri="{FF2B5EF4-FFF2-40B4-BE49-F238E27FC236}">
              <a16:creationId xmlns:a16="http://schemas.microsoft.com/office/drawing/2014/main" id="{00000000-0008-0000-1800-0000A6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23" name="Imagen 406">
          <a:extLst>
            <a:ext uri="{FF2B5EF4-FFF2-40B4-BE49-F238E27FC236}">
              <a16:creationId xmlns:a16="http://schemas.microsoft.com/office/drawing/2014/main" id="{00000000-0008-0000-1800-0000A7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24" name="Imagen 407">
          <a:extLst>
            <a:ext uri="{FF2B5EF4-FFF2-40B4-BE49-F238E27FC236}">
              <a16:creationId xmlns:a16="http://schemas.microsoft.com/office/drawing/2014/main" id="{00000000-0008-0000-1800-0000A8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25" name="Imagen 408">
          <a:extLst>
            <a:ext uri="{FF2B5EF4-FFF2-40B4-BE49-F238E27FC236}">
              <a16:creationId xmlns:a16="http://schemas.microsoft.com/office/drawing/2014/main" id="{00000000-0008-0000-1800-0000A9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26" name="Imagen 409">
          <a:extLst>
            <a:ext uri="{FF2B5EF4-FFF2-40B4-BE49-F238E27FC236}">
              <a16:creationId xmlns:a16="http://schemas.microsoft.com/office/drawing/2014/main" id="{00000000-0008-0000-1800-0000AA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27" name="Imagen 410">
          <a:extLst>
            <a:ext uri="{FF2B5EF4-FFF2-40B4-BE49-F238E27FC236}">
              <a16:creationId xmlns:a16="http://schemas.microsoft.com/office/drawing/2014/main" id="{00000000-0008-0000-1800-0000AB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28" name="Imagen 411">
          <a:extLst>
            <a:ext uri="{FF2B5EF4-FFF2-40B4-BE49-F238E27FC236}">
              <a16:creationId xmlns:a16="http://schemas.microsoft.com/office/drawing/2014/main" id="{00000000-0008-0000-1800-0000AC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29" name="Imagen 412">
          <a:extLst>
            <a:ext uri="{FF2B5EF4-FFF2-40B4-BE49-F238E27FC236}">
              <a16:creationId xmlns:a16="http://schemas.microsoft.com/office/drawing/2014/main" id="{00000000-0008-0000-1800-0000AD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30" name="Imagen 413">
          <a:extLst>
            <a:ext uri="{FF2B5EF4-FFF2-40B4-BE49-F238E27FC236}">
              <a16:creationId xmlns:a16="http://schemas.microsoft.com/office/drawing/2014/main" id="{00000000-0008-0000-1800-0000AE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31" name="Imagen 414">
          <a:extLst>
            <a:ext uri="{FF2B5EF4-FFF2-40B4-BE49-F238E27FC236}">
              <a16:creationId xmlns:a16="http://schemas.microsoft.com/office/drawing/2014/main" id="{00000000-0008-0000-1800-0000AF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32" name="Imagen 415">
          <a:extLst>
            <a:ext uri="{FF2B5EF4-FFF2-40B4-BE49-F238E27FC236}">
              <a16:creationId xmlns:a16="http://schemas.microsoft.com/office/drawing/2014/main" id="{00000000-0008-0000-1800-0000B0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33" name="Imagen 416">
          <a:extLst>
            <a:ext uri="{FF2B5EF4-FFF2-40B4-BE49-F238E27FC236}">
              <a16:creationId xmlns:a16="http://schemas.microsoft.com/office/drawing/2014/main" id="{00000000-0008-0000-1800-0000B1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34" name="Imagen 417">
          <a:extLst>
            <a:ext uri="{FF2B5EF4-FFF2-40B4-BE49-F238E27FC236}">
              <a16:creationId xmlns:a16="http://schemas.microsoft.com/office/drawing/2014/main" id="{00000000-0008-0000-1800-0000B2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35" name="Imagen 418">
          <a:extLst>
            <a:ext uri="{FF2B5EF4-FFF2-40B4-BE49-F238E27FC236}">
              <a16:creationId xmlns:a16="http://schemas.microsoft.com/office/drawing/2014/main" id="{00000000-0008-0000-1800-0000B3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36" name="Imagen 419">
          <a:extLst>
            <a:ext uri="{FF2B5EF4-FFF2-40B4-BE49-F238E27FC236}">
              <a16:creationId xmlns:a16="http://schemas.microsoft.com/office/drawing/2014/main" id="{00000000-0008-0000-1800-0000B4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37" name="Imagen 420">
          <a:extLst>
            <a:ext uri="{FF2B5EF4-FFF2-40B4-BE49-F238E27FC236}">
              <a16:creationId xmlns:a16="http://schemas.microsoft.com/office/drawing/2014/main" id="{00000000-0008-0000-1800-0000B5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38" name="Imagen 421">
          <a:extLst>
            <a:ext uri="{FF2B5EF4-FFF2-40B4-BE49-F238E27FC236}">
              <a16:creationId xmlns:a16="http://schemas.microsoft.com/office/drawing/2014/main" id="{00000000-0008-0000-1800-0000B6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39" name="Imagen 422">
          <a:extLst>
            <a:ext uri="{FF2B5EF4-FFF2-40B4-BE49-F238E27FC236}">
              <a16:creationId xmlns:a16="http://schemas.microsoft.com/office/drawing/2014/main" id="{00000000-0008-0000-1800-0000B7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40" name="Imagen 423">
          <a:extLst>
            <a:ext uri="{FF2B5EF4-FFF2-40B4-BE49-F238E27FC236}">
              <a16:creationId xmlns:a16="http://schemas.microsoft.com/office/drawing/2014/main" id="{00000000-0008-0000-1800-0000B8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41" name="Imagen 424">
          <a:extLst>
            <a:ext uri="{FF2B5EF4-FFF2-40B4-BE49-F238E27FC236}">
              <a16:creationId xmlns:a16="http://schemas.microsoft.com/office/drawing/2014/main" id="{00000000-0008-0000-1800-0000B9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42" name="Imagen 425">
          <a:extLst>
            <a:ext uri="{FF2B5EF4-FFF2-40B4-BE49-F238E27FC236}">
              <a16:creationId xmlns:a16="http://schemas.microsoft.com/office/drawing/2014/main" id="{00000000-0008-0000-1800-0000BA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43" name="Imagen 426">
          <a:extLst>
            <a:ext uri="{FF2B5EF4-FFF2-40B4-BE49-F238E27FC236}">
              <a16:creationId xmlns:a16="http://schemas.microsoft.com/office/drawing/2014/main" id="{00000000-0008-0000-1800-0000BB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44" name="Imagen 427">
          <a:extLst>
            <a:ext uri="{FF2B5EF4-FFF2-40B4-BE49-F238E27FC236}">
              <a16:creationId xmlns:a16="http://schemas.microsoft.com/office/drawing/2014/main" id="{00000000-0008-0000-1800-0000BC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45" name="Imagen 428">
          <a:extLst>
            <a:ext uri="{FF2B5EF4-FFF2-40B4-BE49-F238E27FC236}">
              <a16:creationId xmlns:a16="http://schemas.microsoft.com/office/drawing/2014/main" id="{00000000-0008-0000-1800-0000BD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46" name="Imagen 429">
          <a:extLst>
            <a:ext uri="{FF2B5EF4-FFF2-40B4-BE49-F238E27FC236}">
              <a16:creationId xmlns:a16="http://schemas.microsoft.com/office/drawing/2014/main" id="{00000000-0008-0000-1800-0000BE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47" name="Imagen 430">
          <a:extLst>
            <a:ext uri="{FF2B5EF4-FFF2-40B4-BE49-F238E27FC236}">
              <a16:creationId xmlns:a16="http://schemas.microsoft.com/office/drawing/2014/main" id="{00000000-0008-0000-1800-0000BF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48" name="Imagen 431">
          <a:extLst>
            <a:ext uri="{FF2B5EF4-FFF2-40B4-BE49-F238E27FC236}">
              <a16:creationId xmlns:a16="http://schemas.microsoft.com/office/drawing/2014/main" id="{00000000-0008-0000-1800-0000C0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49" name="Imagen 432">
          <a:extLst>
            <a:ext uri="{FF2B5EF4-FFF2-40B4-BE49-F238E27FC236}">
              <a16:creationId xmlns:a16="http://schemas.microsoft.com/office/drawing/2014/main" id="{00000000-0008-0000-1800-0000C1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50" name="Imagen 433">
          <a:extLst>
            <a:ext uri="{FF2B5EF4-FFF2-40B4-BE49-F238E27FC236}">
              <a16:creationId xmlns:a16="http://schemas.microsoft.com/office/drawing/2014/main" id="{00000000-0008-0000-1800-0000C2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51" name="Imagen 434">
          <a:extLst>
            <a:ext uri="{FF2B5EF4-FFF2-40B4-BE49-F238E27FC236}">
              <a16:creationId xmlns:a16="http://schemas.microsoft.com/office/drawing/2014/main" id="{00000000-0008-0000-1800-0000C3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52" name="Imagen 435">
          <a:extLst>
            <a:ext uri="{FF2B5EF4-FFF2-40B4-BE49-F238E27FC236}">
              <a16:creationId xmlns:a16="http://schemas.microsoft.com/office/drawing/2014/main" id="{00000000-0008-0000-1800-0000C4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53" name="Imagen 436">
          <a:extLst>
            <a:ext uri="{FF2B5EF4-FFF2-40B4-BE49-F238E27FC236}">
              <a16:creationId xmlns:a16="http://schemas.microsoft.com/office/drawing/2014/main" id="{00000000-0008-0000-1800-0000C5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54" name="Imagen 437">
          <a:extLst>
            <a:ext uri="{FF2B5EF4-FFF2-40B4-BE49-F238E27FC236}">
              <a16:creationId xmlns:a16="http://schemas.microsoft.com/office/drawing/2014/main" id="{00000000-0008-0000-1800-0000C6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55" name="Imagen 438">
          <a:extLst>
            <a:ext uri="{FF2B5EF4-FFF2-40B4-BE49-F238E27FC236}">
              <a16:creationId xmlns:a16="http://schemas.microsoft.com/office/drawing/2014/main" id="{00000000-0008-0000-1800-0000C7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56" name="Imagen 439">
          <a:extLst>
            <a:ext uri="{FF2B5EF4-FFF2-40B4-BE49-F238E27FC236}">
              <a16:creationId xmlns:a16="http://schemas.microsoft.com/office/drawing/2014/main" id="{00000000-0008-0000-1800-0000C8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57" name="Imagen 440">
          <a:extLst>
            <a:ext uri="{FF2B5EF4-FFF2-40B4-BE49-F238E27FC236}">
              <a16:creationId xmlns:a16="http://schemas.microsoft.com/office/drawing/2014/main" id="{00000000-0008-0000-1800-0000C9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58" name="Imagen 441">
          <a:extLst>
            <a:ext uri="{FF2B5EF4-FFF2-40B4-BE49-F238E27FC236}">
              <a16:creationId xmlns:a16="http://schemas.microsoft.com/office/drawing/2014/main" id="{00000000-0008-0000-1800-0000CA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59" name="Imagen 442">
          <a:extLst>
            <a:ext uri="{FF2B5EF4-FFF2-40B4-BE49-F238E27FC236}">
              <a16:creationId xmlns:a16="http://schemas.microsoft.com/office/drawing/2014/main" id="{00000000-0008-0000-1800-0000CB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60" name="Imagen 443">
          <a:extLst>
            <a:ext uri="{FF2B5EF4-FFF2-40B4-BE49-F238E27FC236}">
              <a16:creationId xmlns:a16="http://schemas.microsoft.com/office/drawing/2014/main" id="{00000000-0008-0000-1800-0000CC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61" name="Imagen 444">
          <a:extLst>
            <a:ext uri="{FF2B5EF4-FFF2-40B4-BE49-F238E27FC236}">
              <a16:creationId xmlns:a16="http://schemas.microsoft.com/office/drawing/2014/main" id="{00000000-0008-0000-1800-0000CD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62" name="Imagen 445">
          <a:extLst>
            <a:ext uri="{FF2B5EF4-FFF2-40B4-BE49-F238E27FC236}">
              <a16:creationId xmlns:a16="http://schemas.microsoft.com/office/drawing/2014/main" id="{00000000-0008-0000-1800-0000CE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63" name="Imagen 446">
          <a:extLst>
            <a:ext uri="{FF2B5EF4-FFF2-40B4-BE49-F238E27FC236}">
              <a16:creationId xmlns:a16="http://schemas.microsoft.com/office/drawing/2014/main" id="{00000000-0008-0000-1800-0000CF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64" name="Imagen 447">
          <a:extLst>
            <a:ext uri="{FF2B5EF4-FFF2-40B4-BE49-F238E27FC236}">
              <a16:creationId xmlns:a16="http://schemas.microsoft.com/office/drawing/2014/main" id="{00000000-0008-0000-1800-0000D0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65" name="Imagen 448">
          <a:extLst>
            <a:ext uri="{FF2B5EF4-FFF2-40B4-BE49-F238E27FC236}">
              <a16:creationId xmlns:a16="http://schemas.microsoft.com/office/drawing/2014/main" id="{00000000-0008-0000-1800-0000D1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66" name="Imagen 449">
          <a:extLst>
            <a:ext uri="{FF2B5EF4-FFF2-40B4-BE49-F238E27FC236}">
              <a16:creationId xmlns:a16="http://schemas.microsoft.com/office/drawing/2014/main" id="{00000000-0008-0000-1800-0000D2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67" name="Imagen 450">
          <a:extLst>
            <a:ext uri="{FF2B5EF4-FFF2-40B4-BE49-F238E27FC236}">
              <a16:creationId xmlns:a16="http://schemas.microsoft.com/office/drawing/2014/main" id="{00000000-0008-0000-1800-0000D3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68" name="Imagen 451">
          <a:extLst>
            <a:ext uri="{FF2B5EF4-FFF2-40B4-BE49-F238E27FC236}">
              <a16:creationId xmlns:a16="http://schemas.microsoft.com/office/drawing/2014/main" id="{00000000-0008-0000-1800-0000D4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69" name="Imagen 452">
          <a:extLst>
            <a:ext uri="{FF2B5EF4-FFF2-40B4-BE49-F238E27FC236}">
              <a16:creationId xmlns:a16="http://schemas.microsoft.com/office/drawing/2014/main" id="{00000000-0008-0000-1800-0000D5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70" name="Imagen 453">
          <a:extLst>
            <a:ext uri="{FF2B5EF4-FFF2-40B4-BE49-F238E27FC236}">
              <a16:creationId xmlns:a16="http://schemas.microsoft.com/office/drawing/2014/main" id="{00000000-0008-0000-1800-0000D6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71" name="Imagen 454">
          <a:extLst>
            <a:ext uri="{FF2B5EF4-FFF2-40B4-BE49-F238E27FC236}">
              <a16:creationId xmlns:a16="http://schemas.microsoft.com/office/drawing/2014/main" id="{00000000-0008-0000-1800-0000D7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72" name="Imagen 455">
          <a:extLst>
            <a:ext uri="{FF2B5EF4-FFF2-40B4-BE49-F238E27FC236}">
              <a16:creationId xmlns:a16="http://schemas.microsoft.com/office/drawing/2014/main" id="{00000000-0008-0000-1800-0000D8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73" name="Imagen 456">
          <a:extLst>
            <a:ext uri="{FF2B5EF4-FFF2-40B4-BE49-F238E27FC236}">
              <a16:creationId xmlns:a16="http://schemas.microsoft.com/office/drawing/2014/main" id="{00000000-0008-0000-1800-0000D9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74" name="Imagen 457">
          <a:extLst>
            <a:ext uri="{FF2B5EF4-FFF2-40B4-BE49-F238E27FC236}">
              <a16:creationId xmlns:a16="http://schemas.microsoft.com/office/drawing/2014/main" id="{00000000-0008-0000-1800-0000DA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75" name="Imagen 458">
          <a:extLst>
            <a:ext uri="{FF2B5EF4-FFF2-40B4-BE49-F238E27FC236}">
              <a16:creationId xmlns:a16="http://schemas.microsoft.com/office/drawing/2014/main" id="{00000000-0008-0000-1800-0000DB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76" name="Imagen 459">
          <a:extLst>
            <a:ext uri="{FF2B5EF4-FFF2-40B4-BE49-F238E27FC236}">
              <a16:creationId xmlns:a16="http://schemas.microsoft.com/office/drawing/2014/main" id="{00000000-0008-0000-1800-0000DC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77" name="Imagen 460">
          <a:extLst>
            <a:ext uri="{FF2B5EF4-FFF2-40B4-BE49-F238E27FC236}">
              <a16:creationId xmlns:a16="http://schemas.microsoft.com/office/drawing/2014/main" id="{00000000-0008-0000-1800-0000DD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78" name="Imagen 461">
          <a:extLst>
            <a:ext uri="{FF2B5EF4-FFF2-40B4-BE49-F238E27FC236}">
              <a16:creationId xmlns:a16="http://schemas.microsoft.com/office/drawing/2014/main" id="{00000000-0008-0000-1800-0000DE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79" name="Imagen 462">
          <a:extLst>
            <a:ext uri="{FF2B5EF4-FFF2-40B4-BE49-F238E27FC236}">
              <a16:creationId xmlns:a16="http://schemas.microsoft.com/office/drawing/2014/main" id="{00000000-0008-0000-1800-0000DF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80" name="Imagen 463">
          <a:extLst>
            <a:ext uri="{FF2B5EF4-FFF2-40B4-BE49-F238E27FC236}">
              <a16:creationId xmlns:a16="http://schemas.microsoft.com/office/drawing/2014/main" id="{00000000-0008-0000-1800-0000E0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81" name="Imagen 464">
          <a:extLst>
            <a:ext uri="{FF2B5EF4-FFF2-40B4-BE49-F238E27FC236}">
              <a16:creationId xmlns:a16="http://schemas.microsoft.com/office/drawing/2014/main" id="{00000000-0008-0000-1800-0000E1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82" name="Imagen 465">
          <a:extLst>
            <a:ext uri="{FF2B5EF4-FFF2-40B4-BE49-F238E27FC236}">
              <a16:creationId xmlns:a16="http://schemas.microsoft.com/office/drawing/2014/main" id="{00000000-0008-0000-1800-0000E2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83" name="Imagen 466">
          <a:extLst>
            <a:ext uri="{FF2B5EF4-FFF2-40B4-BE49-F238E27FC236}">
              <a16:creationId xmlns:a16="http://schemas.microsoft.com/office/drawing/2014/main" id="{00000000-0008-0000-1800-0000E3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84" name="Imagen 467">
          <a:extLst>
            <a:ext uri="{FF2B5EF4-FFF2-40B4-BE49-F238E27FC236}">
              <a16:creationId xmlns:a16="http://schemas.microsoft.com/office/drawing/2014/main" id="{00000000-0008-0000-1800-0000E4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85" name="Imagen 468">
          <a:extLst>
            <a:ext uri="{FF2B5EF4-FFF2-40B4-BE49-F238E27FC236}">
              <a16:creationId xmlns:a16="http://schemas.microsoft.com/office/drawing/2014/main" id="{00000000-0008-0000-1800-0000E5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86" name="Imagen 469">
          <a:extLst>
            <a:ext uri="{FF2B5EF4-FFF2-40B4-BE49-F238E27FC236}">
              <a16:creationId xmlns:a16="http://schemas.microsoft.com/office/drawing/2014/main" id="{00000000-0008-0000-1800-0000E6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87" name="Imagen 470">
          <a:extLst>
            <a:ext uri="{FF2B5EF4-FFF2-40B4-BE49-F238E27FC236}">
              <a16:creationId xmlns:a16="http://schemas.microsoft.com/office/drawing/2014/main" id="{00000000-0008-0000-1800-0000E7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88" name="Imagen 471">
          <a:extLst>
            <a:ext uri="{FF2B5EF4-FFF2-40B4-BE49-F238E27FC236}">
              <a16:creationId xmlns:a16="http://schemas.microsoft.com/office/drawing/2014/main" id="{00000000-0008-0000-1800-0000E8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89" name="Imagen 472">
          <a:extLst>
            <a:ext uri="{FF2B5EF4-FFF2-40B4-BE49-F238E27FC236}">
              <a16:creationId xmlns:a16="http://schemas.microsoft.com/office/drawing/2014/main" id="{00000000-0008-0000-1800-0000E9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90" name="Imagen 473">
          <a:extLst>
            <a:ext uri="{FF2B5EF4-FFF2-40B4-BE49-F238E27FC236}">
              <a16:creationId xmlns:a16="http://schemas.microsoft.com/office/drawing/2014/main" id="{00000000-0008-0000-1800-0000EA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91" name="Imagen 474">
          <a:extLst>
            <a:ext uri="{FF2B5EF4-FFF2-40B4-BE49-F238E27FC236}">
              <a16:creationId xmlns:a16="http://schemas.microsoft.com/office/drawing/2014/main" id="{00000000-0008-0000-1800-0000EB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92" name="Imagen 475">
          <a:extLst>
            <a:ext uri="{FF2B5EF4-FFF2-40B4-BE49-F238E27FC236}">
              <a16:creationId xmlns:a16="http://schemas.microsoft.com/office/drawing/2014/main" id="{00000000-0008-0000-1800-0000EC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93" name="Imagen 476">
          <a:extLst>
            <a:ext uri="{FF2B5EF4-FFF2-40B4-BE49-F238E27FC236}">
              <a16:creationId xmlns:a16="http://schemas.microsoft.com/office/drawing/2014/main" id="{00000000-0008-0000-1800-0000ED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94" name="Imagen 477">
          <a:extLst>
            <a:ext uri="{FF2B5EF4-FFF2-40B4-BE49-F238E27FC236}">
              <a16:creationId xmlns:a16="http://schemas.microsoft.com/office/drawing/2014/main" id="{00000000-0008-0000-1800-0000EE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95" name="Imagen 478">
          <a:extLst>
            <a:ext uri="{FF2B5EF4-FFF2-40B4-BE49-F238E27FC236}">
              <a16:creationId xmlns:a16="http://schemas.microsoft.com/office/drawing/2014/main" id="{00000000-0008-0000-1800-0000EF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96" name="Imagen 479">
          <a:extLst>
            <a:ext uri="{FF2B5EF4-FFF2-40B4-BE49-F238E27FC236}">
              <a16:creationId xmlns:a16="http://schemas.microsoft.com/office/drawing/2014/main" id="{00000000-0008-0000-1800-0000F0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97" name="Imagen 480">
          <a:extLst>
            <a:ext uri="{FF2B5EF4-FFF2-40B4-BE49-F238E27FC236}">
              <a16:creationId xmlns:a16="http://schemas.microsoft.com/office/drawing/2014/main" id="{00000000-0008-0000-1800-0000F1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98" name="Imagen 481">
          <a:extLst>
            <a:ext uri="{FF2B5EF4-FFF2-40B4-BE49-F238E27FC236}">
              <a16:creationId xmlns:a16="http://schemas.microsoft.com/office/drawing/2014/main" id="{00000000-0008-0000-1800-0000F2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499" name="Imagen 482">
          <a:extLst>
            <a:ext uri="{FF2B5EF4-FFF2-40B4-BE49-F238E27FC236}">
              <a16:creationId xmlns:a16="http://schemas.microsoft.com/office/drawing/2014/main" id="{00000000-0008-0000-1800-0000F3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00" name="Imagen 483">
          <a:extLst>
            <a:ext uri="{FF2B5EF4-FFF2-40B4-BE49-F238E27FC236}">
              <a16:creationId xmlns:a16="http://schemas.microsoft.com/office/drawing/2014/main" id="{00000000-0008-0000-1800-0000F4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01" name="Imagen 484">
          <a:extLst>
            <a:ext uri="{FF2B5EF4-FFF2-40B4-BE49-F238E27FC236}">
              <a16:creationId xmlns:a16="http://schemas.microsoft.com/office/drawing/2014/main" id="{00000000-0008-0000-1800-0000F5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02" name="Imagen 485">
          <a:extLst>
            <a:ext uri="{FF2B5EF4-FFF2-40B4-BE49-F238E27FC236}">
              <a16:creationId xmlns:a16="http://schemas.microsoft.com/office/drawing/2014/main" id="{00000000-0008-0000-1800-0000F6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03" name="Imagen 486">
          <a:extLst>
            <a:ext uri="{FF2B5EF4-FFF2-40B4-BE49-F238E27FC236}">
              <a16:creationId xmlns:a16="http://schemas.microsoft.com/office/drawing/2014/main" id="{00000000-0008-0000-1800-0000F7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04" name="Imagen 487">
          <a:extLst>
            <a:ext uri="{FF2B5EF4-FFF2-40B4-BE49-F238E27FC236}">
              <a16:creationId xmlns:a16="http://schemas.microsoft.com/office/drawing/2014/main" id="{00000000-0008-0000-1800-0000F8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05" name="Imagen 488">
          <a:extLst>
            <a:ext uri="{FF2B5EF4-FFF2-40B4-BE49-F238E27FC236}">
              <a16:creationId xmlns:a16="http://schemas.microsoft.com/office/drawing/2014/main" id="{00000000-0008-0000-1800-0000F9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06" name="Imagen 489">
          <a:extLst>
            <a:ext uri="{FF2B5EF4-FFF2-40B4-BE49-F238E27FC236}">
              <a16:creationId xmlns:a16="http://schemas.microsoft.com/office/drawing/2014/main" id="{00000000-0008-0000-1800-0000FA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07" name="Imagen 490">
          <a:extLst>
            <a:ext uri="{FF2B5EF4-FFF2-40B4-BE49-F238E27FC236}">
              <a16:creationId xmlns:a16="http://schemas.microsoft.com/office/drawing/2014/main" id="{00000000-0008-0000-1800-0000FB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08" name="Imagen 491">
          <a:extLst>
            <a:ext uri="{FF2B5EF4-FFF2-40B4-BE49-F238E27FC236}">
              <a16:creationId xmlns:a16="http://schemas.microsoft.com/office/drawing/2014/main" id="{00000000-0008-0000-1800-0000FC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09" name="Imagen 492">
          <a:extLst>
            <a:ext uri="{FF2B5EF4-FFF2-40B4-BE49-F238E27FC236}">
              <a16:creationId xmlns:a16="http://schemas.microsoft.com/office/drawing/2014/main" id="{00000000-0008-0000-1800-0000FD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10" name="Imagen 493">
          <a:extLst>
            <a:ext uri="{FF2B5EF4-FFF2-40B4-BE49-F238E27FC236}">
              <a16:creationId xmlns:a16="http://schemas.microsoft.com/office/drawing/2014/main" id="{00000000-0008-0000-1800-0000FE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11" name="Imagen 494">
          <a:extLst>
            <a:ext uri="{FF2B5EF4-FFF2-40B4-BE49-F238E27FC236}">
              <a16:creationId xmlns:a16="http://schemas.microsoft.com/office/drawing/2014/main" id="{00000000-0008-0000-1800-0000FF01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12" name="Imagen 495">
          <a:extLst>
            <a:ext uri="{FF2B5EF4-FFF2-40B4-BE49-F238E27FC236}">
              <a16:creationId xmlns:a16="http://schemas.microsoft.com/office/drawing/2014/main" id="{00000000-0008-0000-1800-000000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13" name="Imagen 496">
          <a:extLst>
            <a:ext uri="{FF2B5EF4-FFF2-40B4-BE49-F238E27FC236}">
              <a16:creationId xmlns:a16="http://schemas.microsoft.com/office/drawing/2014/main" id="{00000000-0008-0000-1800-000001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14" name="Imagen 497">
          <a:extLst>
            <a:ext uri="{FF2B5EF4-FFF2-40B4-BE49-F238E27FC236}">
              <a16:creationId xmlns:a16="http://schemas.microsoft.com/office/drawing/2014/main" id="{00000000-0008-0000-1800-000002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15" name="Imagen 498">
          <a:extLst>
            <a:ext uri="{FF2B5EF4-FFF2-40B4-BE49-F238E27FC236}">
              <a16:creationId xmlns:a16="http://schemas.microsoft.com/office/drawing/2014/main" id="{00000000-0008-0000-1800-000003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16" name="Imagen 499">
          <a:extLst>
            <a:ext uri="{FF2B5EF4-FFF2-40B4-BE49-F238E27FC236}">
              <a16:creationId xmlns:a16="http://schemas.microsoft.com/office/drawing/2014/main" id="{00000000-0008-0000-1800-000004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17" name="Imagen 500">
          <a:extLst>
            <a:ext uri="{FF2B5EF4-FFF2-40B4-BE49-F238E27FC236}">
              <a16:creationId xmlns:a16="http://schemas.microsoft.com/office/drawing/2014/main" id="{00000000-0008-0000-1800-000005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18" name="Imagen 501">
          <a:extLst>
            <a:ext uri="{FF2B5EF4-FFF2-40B4-BE49-F238E27FC236}">
              <a16:creationId xmlns:a16="http://schemas.microsoft.com/office/drawing/2014/main" id="{00000000-0008-0000-1800-000006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19" name="Imagen 502">
          <a:extLst>
            <a:ext uri="{FF2B5EF4-FFF2-40B4-BE49-F238E27FC236}">
              <a16:creationId xmlns:a16="http://schemas.microsoft.com/office/drawing/2014/main" id="{00000000-0008-0000-1800-000007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20" name="Imagen 503">
          <a:extLst>
            <a:ext uri="{FF2B5EF4-FFF2-40B4-BE49-F238E27FC236}">
              <a16:creationId xmlns:a16="http://schemas.microsoft.com/office/drawing/2014/main" id="{00000000-0008-0000-1800-000008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21" name="Imagen 504">
          <a:extLst>
            <a:ext uri="{FF2B5EF4-FFF2-40B4-BE49-F238E27FC236}">
              <a16:creationId xmlns:a16="http://schemas.microsoft.com/office/drawing/2014/main" id="{00000000-0008-0000-1800-000009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22" name="Imagen 505">
          <a:extLst>
            <a:ext uri="{FF2B5EF4-FFF2-40B4-BE49-F238E27FC236}">
              <a16:creationId xmlns:a16="http://schemas.microsoft.com/office/drawing/2014/main" id="{00000000-0008-0000-1800-00000A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23" name="Imagen 506">
          <a:extLst>
            <a:ext uri="{FF2B5EF4-FFF2-40B4-BE49-F238E27FC236}">
              <a16:creationId xmlns:a16="http://schemas.microsoft.com/office/drawing/2014/main" id="{00000000-0008-0000-1800-00000B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24" name="Imagen 507">
          <a:extLst>
            <a:ext uri="{FF2B5EF4-FFF2-40B4-BE49-F238E27FC236}">
              <a16:creationId xmlns:a16="http://schemas.microsoft.com/office/drawing/2014/main" id="{00000000-0008-0000-1800-00000C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25" name="Imagen 508">
          <a:extLst>
            <a:ext uri="{FF2B5EF4-FFF2-40B4-BE49-F238E27FC236}">
              <a16:creationId xmlns:a16="http://schemas.microsoft.com/office/drawing/2014/main" id="{00000000-0008-0000-1800-00000D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26" name="Imagen 509">
          <a:extLst>
            <a:ext uri="{FF2B5EF4-FFF2-40B4-BE49-F238E27FC236}">
              <a16:creationId xmlns:a16="http://schemas.microsoft.com/office/drawing/2014/main" id="{00000000-0008-0000-1800-00000E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27" name="Imagen 510">
          <a:extLst>
            <a:ext uri="{FF2B5EF4-FFF2-40B4-BE49-F238E27FC236}">
              <a16:creationId xmlns:a16="http://schemas.microsoft.com/office/drawing/2014/main" id="{00000000-0008-0000-1800-00000F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28" name="Imagen 511">
          <a:extLst>
            <a:ext uri="{FF2B5EF4-FFF2-40B4-BE49-F238E27FC236}">
              <a16:creationId xmlns:a16="http://schemas.microsoft.com/office/drawing/2014/main" id="{00000000-0008-0000-1800-000010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29" name="Imagen 512">
          <a:extLst>
            <a:ext uri="{FF2B5EF4-FFF2-40B4-BE49-F238E27FC236}">
              <a16:creationId xmlns:a16="http://schemas.microsoft.com/office/drawing/2014/main" id="{00000000-0008-0000-1800-000011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30" name="Imagen 513">
          <a:extLst>
            <a:ext uri="{FF2B5EF4-FFF2-40B4-BE49-F238E27FC236}">
              <a16:creationId xmlns:a16="http://schemas.microsoft.com/office/drawing/2014/main" id="{00000000-0008-0000-1800-000012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31" name="Imagen 514">
          <a:extLst>
            <a:ext uri="{FF2B5EF4-FFF2-40B4-BE49-F238E27FC236}">
              <a16:creationId xmlns:a16="http://schemas.microsoft.com/office/drawing/2014/main" id="{00000000-0008-0000-1800-000013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32" name="Imagen 515">
          <a:extLst>
            <a:ext uri="{FF2B5EF4-FFF2-40B4-BE49-F238E27FC236}">
              <a16:creationId xmlns:a16="http://schemas.microsoft.com/office/drawing/2014/main" id="{00000000-0008-0000-1800-000014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33" name="Imagen 516">
          <a:extLst>
            <a:ext uri="{FF2B5EF4-FFF2-40B4-BE49-F238E27FC236}">
              <a16:creationId xmlns:a16="http://schemas.microsoft.com/office/drawing/2014/main" id="{00000000-0008-0000-1800-000015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34" name="Imagen 517">
          <a:extLst>
            <a:ext uri="{FF2B5EF4-FFF2-40B4-BE49-F238E27FC236}">
              <a16:creationId xmlns:a16="http://schemas.microsoft.com/office/drawing/2014/main" id="{00000000-0008-0000-1800-000016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35" name="Imagen 518">
          <a:extLst>
            <a:ext uri="{FF2B5EF4-FFF2-40B4-BE49-F238E27FC236}">
              <a16:creationId xmlns:a16="http://schemas.microsoft.com/office/drawing/2014/main" id="{00000000-0008-0000-1800-000017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36" name="Imagen 519">
          <a:extLst>
            <a:ext uri="{FF2B5EF4-FFF2-40B4-BE49-F238E27FC236}">
              <a16:creationId xmlns:a16="http://schemas.microsoft.com/office/drawing/2014/main" id="{00000000-0008-0000-1800-000018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37" name="Imagen 520">
          <a:extLst>
            <a:ext uri="{FF2B5EF4-FFF2-40B4-BE49-F238E27FC236}">
              <a16:creationId xmlns:a16="http://schemas.microsoft.com/office/drawing/2014/main" id="{00000000-0008-0000-1800-000019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38" name="Imagen 521">
          <a:extLst>
            <a:ext uri="{FF2B5EF4-FFF2-40B4-BE49-F238E27FC236}">
              <a16:creationId xmlns:a16="http://schemas.microsoft.com/office/drawing/2014/main" id="{00000000-0008-0000-1800-00001A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39" name="Imagen 522">
          <a:extLst>
            <a:ext uri="{FF2B5EF4-FFF2-40B4-BE49-F238E27FC236}">
              <a16:creationId xmlns:a16="http://schemas.microsoft.com/office/drawing/2014/main" id="{00000000-0008-0000-1800-00001B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40" name="Imagen 523">
          <a:extLst>
            <a:ext uri="{FF2B5EF4-FFF2-40B4-BE49-F238E27FC236}">
              <a16:creationId xmlns:a16="http://schemas.microsoft.com/office/drawing/2014/main" id="{00000000-0008-0000-1800-00001C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41" name="Imagen 524">
          <a:extLst>
            <a:ext uri="{FF2B5EF4-FFF2-40B4-BE49-F238E27FC236}">
              <a16:creationId xmlns:a16="http://schemas.microsoft.com/office/drawing/2014/main" id="{00000000-0008-0000-1800-00001D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42" name="Imagen 525">
          <a:extLst>
            <a:ext uri="{FF2B5EF4-FFF2-40B4-BE49-F238E27FC236}">
              <a16:creationId xmlns:a16="http://schemas.microsoft.com/office/drawing/2014/main" id="{00000000-0008-0000-1800-00001E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43" name="Imagen 526">
          <a:extLst>
            <a:ext uri="{FF2B5EF4-FFF2-40B4-BE49-F238E27FC236}">
              <a16:creationId xmlns:a16="http://schemas.microsoft.com/office/drawing/2014/main" id="{00000000-0008-0000-1800-00001F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44" name="Imagen 527">
          <a:extLst>
            <a:ext uri="{FF2B5EF4-FFF2-40B4-BE49-F238E27FC236}">
              <a16:creationId xmlns:a16="http://schemas.microsoft.com/office/drawing/2014/main" id="{00000000-0008-0000-1800-000020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45" name="Imagen 528">
          <a:extLst>
            <a:ext uri="{FF2B5EF4-FFF2-40B4-BE49-F238E27FC236}">
              <a16:creationId xmlns:a16="http://schemas.microsoft.com/office/drawing/2014/main" id="{00000000-0008-0000-1800-000021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46" name="Imagen 529">
          <a:extLst>
            <a:ext uri="{FF2B5EF4-FFF2-40B4-BE49-F238E27FC236}">
              <a16:creationId xmlns:a16="http://schemas.microsoft.com/office/drawing/2014/main" id="{00000000-0008-0000-1800-000022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47" name="Imagen 530">
          <a:extLst>
            <a:ext uri="{FF2B5EF4-FFF2-40B4-BE49-F238E27FC236}">
              <a16:creationId xmlns:a16="http://schemas.microsoft.com/office/drawing/2014/main" id="{00000000-0008-0000-1800-000023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48" name="Imagen 531">
          <a:extLst>
            <a:ext uri="{FF2B5EF4-FFF2-40B4-BE49-F238E27FC236}">
              <a16:creationId xmlns:a16="http://schemas.microsoft.com/office/drawing/2014/main" id="{00000000-0008-0000-1800-000024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49" name="Imagen 532">
          <a:extLst>
            <a:ext uri="{FF2B5EF4-FFF2-40B4-BE49-F238E27FC236}">
              <a16:creationId xmlns:a16="http://schemas.microsoft.com/office/drawing/2014/main" id="{00000000-0008-0000-1800-000025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50" name="Imagen 533">
          <a:extLst>
            <a:ext uri="{FF2B5EF4-FFF2-40B4-BE49-F238E27FC236}">
              <a16:creationId xmlns:a16="http://schemas.microsoft.com/office/drawing/2014/main" id="{00000000-0008-0000-1800-000026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51" name="Imagen 534">
          <a:extLst>
            <a:ext uri="{FF2B5EF4-FFF2-40B4-BE49-F238E27FC236}">
              <a16:creationId xmlns:a16="http://schemas.microsoft.com/office/drawing/2014/main" id="{00000000-0008-0000-1800-000027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52" name="Imagen 535">
          <a:extLst>
            <a:ext uri="{FF2B5EF4-FFF2-40B4-BE49-F238E27FC236}">
              <a16:creationId xmlns:a16="http://schemas.microsoft.com/office/drawing/2014/main" id="{00000000-0008-0000-1800-000028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53" name="Imagen 536">
          <a:extLst>
            <a:ext uri="{FF2B5EF4-FFF2-40B4-BE49-F238E27FC236}">
              <a16:creationId xmlns:a16="http://schemas.microsoft.com/office/drawing/2014/main" id="{00000000-0008-0000-1800-000029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54" name="Imagen 537">
          <a:extLst>
            <a:ext uri="{FF2B5EF4-FFF2-40B4-BE49-F238E27FC236}">
              <a16:creationId xmlns:a16="http://schemas.microsoft.com/office/drawing/2014/main" id="{00000000-0008-0000-1800-00002A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55" name="Imagen 538">
          <a:extLst>
            <a:ext uri="{FF2B5EF4-FFF2-40B4-BE49-F238E27FC236}">
              <a16:creationId xmlns:a16="http://schemas.microsoft.com/office/drawing/2014/main" id="{00000000-0008-0000-1800-00002B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56" name="Imagen 539">
          <a:extLst>
            <a:ext uri="{FF2B5EF4-FFF2-40B4-BE49-F238E27FC236}">
              <a16:creationId xmlns:a16="http://schemas.microsoft.com/office/drawing/2014/main" id="{00000000-0008-0000-1800-00002C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57" name="Imagen 540">
          <a:extLst>
            <a:ext uri="{FF2B5EF4-FFF2-40B4-BE49-F238E27FC236}">
              <a16:creationId xmlns:a16="http://schemas.microsoft.com/office/drawing/2014/main" id="{00000000-0008-0000-1800-00002D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58" name="Imagen 541">
          <a:extLst>
            <a:ext uri="{FF2B5EF4-FFF2-40B4-BE49-F238E27FC236}">
              <a16:creationId xmlns:a16="http://schemas.microsoft.com/office/drawing/2014/main" id="{00000000-0008-0000-1800-00002E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59" name="Imagen 542">
          <a:extLst>
            <a:ext uri="{FF2B5EF4-FFF2-40B4-BE49-F238E27FC236}">
              <a16:creationId xmlns:a16="http://schemas.microsoft.com/office/drawing/2014/main" id="{00000000-0008-0000-1800-00002F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60" name="Imagen 543">
          <a:extLst>
            <a:ext uri="{FF2B5EF4-FFF2-40B4-BE49-F238E27FC236}">
              <a16:creationId xmlns:a16="http://schemas.microsoft.com/office/drawing/2014/main" id="{00000000-0008-0000-1800-000030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61" name="Imagen 544">
          <a:extLst>
            <a:ext uri="{FF2B5EF4-FFF2-40B4-BE49-F238E27FC236}">
              <a16:creationId xmlns:a16="http://schemas.microsoft.com/office/drawing/2014/main" id="{00000000-0008-0000-1800-000031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62" name="Imagen 545">
          <a:extLst>
            <a:ext uri="{FF2B5EF4-FFF2-40B4-BE49-F238E27FC236}">
              <a16:creationId xmlns:a16="http://schemas.microsoft.com/office/drawing/2014/main" id="{00000000-0008-0000-1800-000032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63" name="Imagen 546">
          <a:extLst>
            <a:ext uri="{FF2B5EF4-FFF2-40B4-BE49-F238E27FC236}">
              <a16:creationId xmlns:a16="http://schemas.microsoft.com/office/drawing/2014/main" id="{00000000-0008-0000-1800-000033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64" name="Imagen 547">
          <a:extLst>
            <a:ext uri="{FF2B5EF4-FFF2-40B4-BE49-F238E27FC236}">
              <a16:creationId xmlns:a16="http://schemas.microsoft.com/office/drawing/2014/main" id="{00000000-0008-0000-1800-000034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65" name="Imagen 548">
          <a:extLst>
            <a:ext uri="{FF2B5EF4-FFF2-40B4-BE49-F238E27FC236}">
              <a16:creationId xmlns:a16="http://schemas.microsoft.com/office/drawing/2014/main" id="{00000000-0008-0000-1800-000035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66" name="Imagen 549">
          <a:extLst>
            <a:ext uri="{FF2B5EF4-FFF2-40B4-BE49-F238E27FC236}">
              <a16:creationId xmlns:a16="http://schemas.microsoft.com/office/drawing/2014/main" id="{00000000-0008-0000-1800-000036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67" name="Imagen 550">
          <a:extLst>
            <a:ext uri="{FF2B5EF4-FFF2-40B4-BE49-F238E27FC236}">
              <a16:creationId xmlns:a16="http://schemas.microsoft.com/office/drawing/2014/main" id="{00000000-0008-0000-1800-000037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68" name="Imagen 551">
          <a:extLst>
            <a:ext uri="{FF2B5EF4-FFF2-40B4-BE49-F238E27FC236}">
              <a16:creationId xmlns:a16="http://schemas.microsoft.com/office/drawing/2014/main" id="{00000000-0008-0000-1800-000038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69" name="Imagen 552">
          <a:extLst>
            <a:ext uri="{FF2B5EF4-FFF2-40B4-BE49-F238E27FC236}">
              <a16:creationId xmlns:a16="http://schemas.microsoft.com/office/drawing/2014/main" id="{00000000-0008-0000-1800-000039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70" name="Imagen 553">
          <a:extLst>
            <a:ext uri="{FF2B5EF4-FFF2-40B4-BE49-F238E27FC236}">
              <a16:creationId xmlns:a16="http://schemas.microsoft.com/office/drawing/2014/main" id="{00000000-0008-0000-1800-00003A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71" name="Imagen 554">
          <a:extLst>
            <a:ext uri="{FF2B5EF4-FFF2-40B4-BE49-F238E27FC236}">
              <a16:creationId xmlns:a16="http://schemas.microsoft.com/office/drawing/2014/main" id="{00000000-0008-0000-1800-00003B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72" name="Imagen 555">
          <a:extLst>
            <a:ext uri="{FF2B5EF4-FFF2-40B4-BE49-F238E27FC236}">
              <a16:creationId xmlns:a16="http://schemas.microsoft.com/office/drawing/2014/main" id="{00000000-0008-0000-1800-00003C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73" name="Imagen 556">
          <a:extLst>
            <a:ext uri="{FF2B5EF4-FFF2-40B4-BE49-F238E27FC236}">
              <a16:creationId xmlns:a16="http://schemas.microsoft.com/office/drawing/2014/main" id="{00000000-0008-0000-1800-00003D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74" name="Imagen 557">
          <a:extLst>
            <a:ext uri="{FF2B5EF4-FFF2-40B4-BE49-F238E27FC236}">
              <a16:creationId xmlns:a16="http://schemas.microsoft.com/office/drawing/2014/main" id="{00000000-0008-0000-1800-00003E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75" name="Imagen 558">
          <a:extLst>
            <a:ext uri="{FF2B5EF4-FFF2-40B4-BE49-F238E27FC236}">
              <a16:creationId xmlns:a16="http://schemas.microsoft.com/office/drawing/2014/main" id="{00000000-0008-0000-1800-00003F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76" name="Imagen 559">
          <a:extLst>
            <a:ext uri="{FF2B5EF4-FFF2-40B4-BE49-F238E27FC236}">
              <a16:creationId xmlns:a16="http://schemas.microsoft.com/office/drawing/2014/main" id="{00000000-0008-0000-1800-000040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77" name="Imagen 560">
          <a:extLst>
            <a:ext uri="{FF2B5EF4-FFF2-40B4-BE49-F238E27FC236}">
              <a16:creationId xmlns:a16="http://schemas.microsoft.com/office/drawing/2014/main" id="{00000000-0008-0000-1800-000041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78" name="Imagen 561">
          <a:extLst>
            <a:ext uri="{FF2B5EF4-FFF2-40B4-BE49-F238E27FC236}">
              <a16:creationId xmlns:a16="http://schemas.microsoft.com/office/drawing/2014/main" id="{00000000-0008-0000-1800-000042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79" name="Imagen 562">
          <a:extLst>
            <a:ext uri="{FF2B5EF4-FFF2-40B4-BE49-F238E27FC236}">
              <a16:creationId xmlns:a16="http://schemas.microsoft.com/office/drawing/2014/main" id="{00000000-0008-0000-1800-000043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80" name="Imagen 563">
          <a:extLst>
            <a:ext uri="{FF2B5EF4-FFF2-40B4-BE49-F238E27FC236}">
              <a16:creationId xmlns:a16="http://schemas.microsoft.com/office/drawing/2014/main" id="{00000000-0008-0000-1800-000044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81" name="Imagen 564">
          <a:extLst>
            <a:ext uri="{FF2B5EF4-FFF2-40B4-BE49-F238E27FC236}">
              <a16:creationId xmlns:a16="http://schemas.microsoft.com/office/drawing/2014/main" id="{00000000-0008-0000-1800-000045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82" name="Imagen 565">
          <a:extLst>
            <a:ext uri="{FF2B5EF4-FFF2-40B4-BE49-F238E27FC236}">
              <a16:creationId xmlns:a16="http://schemas.microsoft.com/office/drawing/2014/main" id="{00000000-0008-0000-1800-000046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83" name="Imagen 566">
          <a:extLst>
            <a:ext uri="{FF2B5EF4-FFF2-40B4-BE49-F238E27FC236}">
              <a16:creationId xmlns:a16="http://schemas.microsoft.com/office/drawing/2014/main" id="{00000000-0008-0000-1800-000047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84" name="Imagen 567">
          <a:extLst>
            <a:ext uri="{FF2B5EF4-FFF2-40B4-BE49-F238E27FC236}">
              <a16:creationId xmlns:a16="http://schemas.microsoft.com/office/drawing/2014/main" id="{00000000-0008-0000-1800-000048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85" name="Imagen 568">
          <a:extLst>
            <a:ext uri="{FF2B5EF4-FFF2-40B4-BE49-F238E27FC236}">
              <a16:creationId xmlns:a16="http://schemas.microsoft.com/office/drawing/2014/main" id="{00000000-0008-0000-1800-000049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86" name="Imagen 569">
          <a:extLst>
            <a:ext uri="{FF2B5EF4-FFF2-40B4-BE49-F238E27FC236}">
              <a16:creationId xmlns:a16="http://schemas.microsoft.com/office/drawing/2014/main" id="{00000000-0008-0000-1800-00004A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87" name="Imagen 570">
          <a:extLst>
            <a:ext uri="{FF2B5EF4-FFF2-40B4-BE49-F238E27FC236}">
              <a16:creationId xmlns:a16="http://schemas.microsoft.com/office/drawing/2014/main" id="{00000000-0008-0000-1800-00004B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88" name="Imagen 571">
          <a:extLst>
            <a:ext uri="{FF2B5EF4-FFF2-40B4-BE49-F238E27FC236}">
              <a16:creationId xmlns:a16="http://schemas.microsoft.com/office/drawing/2014/main" id="{00000000-0008-0000-1800-00004C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89" name="Imagen 572">
          <a:extLst>
            <a:ext uri="{FF2B5EF4-FFF2-40B4-BE49-F238E27FC236}">
              <a16:creationId xmlns:a16="http://schemas.microsoft.com/office/drawing/2014/main" id="{00000000-0008-0000-1800-00004D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90" name="Imagen 573">
          <a:extLst>
            <a:ext uri="{FF2B5EF4-FFF2-40B4-BE49-F238E27FC236}">
              <a16:creationId xmlns:a16="http://schemas.microsoft.com/office/drawing/2014/main" id="{00000000-0008-0000-1800-00004E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91" name="Imagen 574">
          <a:extLst>
            <a:ext uri="{FF2B5EF4-FFF2-40B4-BE49-F238E27FC236}">
              <a16:creationId xmlns:a16="http://schemas.microsoft.com/office/drawing/2014/main" id="{00000000-0008-0000-1800-00004F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92" name="Imagen 575">
          <a:extLst>
            <a:ext uri="{FF2B5EF4-FFF2-40B4-BE49-F238E27FC236}">
              <a16:creationId xmlns:a16="http://schemas.microsoft.com/office/drawing/2014/main" id="{00000000-0008-0000-1800-000050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93" name="Imagen 576">
          <a:extLst>
            <a:ext uri="{FF2B5EF4-FFF2-40B4-BE49-F238E27FC236}">
              <a16:creationId xmlns:a16="http://schemas.microsoft.com/office/drawing/2014/main" id="{00000000-0008-0000-1800-000051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94" name="Imagen 577">
          <a:extLst>
            <a:ext uri="{FF2B5EF4-FFF2-40B4-BE49-F238E27FC236}">
              <a16:creationId xmlns:a16="http://schemas.microsoft.com/office/drawing/2014/main" id="{00000000-0008-0000-1800-000052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95" name="Imagen 578">
          <a:extLst>
            <a:ext uri="{FF2B5EF4-FFF2-40B4-BE49-F238E27FC236}">
              <a16:creationId xmlns:a16="http://schemas.microsoft.com/office/drawing/2014/main" id="{00000000-0008-0000-1800-000053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96" name="Imagen 579">
          <a:extLst>
            <a:ext uri="{FF2B5EF4-FFF2-40B4-BE49-F238E27FC236}">
              <a16:creationId xmlns:a16="http://schemas.microsoft.com/office/drawing/2014/main" id="{00000000-0008-0000-1800-000054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97" name="Imagen 580">
          <a:extLst>
            <a:ext uri="{FF2B5EF4-FFF2-40B4-BE49-F238E27FC236}">
              <a16:creationId xmlns:a16="http://schemas.microsoft.com/office/drawing/2014/main" id="{00000000-0008-0000-1800-000055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98" name="Imagen 581">
          <a:extLst>
            <a:ext uri="{FF2B5EF4-FFF2-40B4-BE49-F238E27FC236}">
              <a16:creationId xmlns:a16="http://schemas.microsoft.com/office/drawing/2014/main" id="{00000000-0008-0000-1800-000056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599" name="Imagen 582">
          <a:extLst>
            <a:ext uri="{FF2B5EF4-FFF2-40B4-BE49-F238E27FC236}">
              <a16:creationId xmlns:a16="http://schemas.microsoft.com/office/drawing/2014/main" id="{00000000-0008-0000-1800-000057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00" name="Imagen 583">
          <a:extLst>
            <a:ext uri="{FF2B5EF4-FFF2-40B4-BE49-F238E27FC236}">
              <a16:creationId xmlns:a16="http://schemas.microsoft.com/office/drawing/2014/main" id="{00000000-0008-0000-1800-000058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01" name="Imagen 584">
          <a:extLst>
            <a:ext uri="{FF2B5EF4-FFF2-40B4-BE49-F238E27FC236}">
              <a16:creationId xmlns:a16="http://schemas.microsoft.com/office/drawing/2014/main" id="{00000000-0008-0000-1800-000059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02" name="Imagen 585">
          <a:extLst>
            <a:ext uri="{FF2B5EF4-FFF2-40B4-BE49-F238E27FC236}">
              <a16:creationId xmlns:a16="http://schemas.microsoft.com/office/drawing/2014/main" id="{00000000-0008-0000-1800-00005A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03" name="Imagen 586">
          <a:extLst>
            <a:ext uri="{FF2B5EF4-FFF2-40B4-BE49-F238E27FC236}">
              <a16:creationId xmlns:a16="http://schemas.microsoft.com/office/drawing/2014/main" id="{00000000-0008-0000-1800-00005B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04" name="Imagen 587">
          <a:extLst>
            <a:ext uri="{FF2B5EF4-FFF2-40B4-BE49-F238E27FC236}">
              <a16:creationId xmlns:a16="http://schemas.microsoft.com/office/drawing/2014/main" id="{00000000-0008-0000-1800-00005C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05" name="Imagen 588">
          <a:extLst>
            <a:ext uri="{FF2B5EF4-FFF2-40B4-BE49-F238E27FC236}">
              <a16:creationId xmlns:a16="http://schemas.microsoft.com/office/drawing/2014/main" id="{00000000-0008-0000-1800-00005D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06" name="Imagen 589">
          <a:extLst>
            <a:ext uri="{FF2B5EF4-FFF2-40B4-BE49-F238E27FC236}">
              <a16:creationId xmlns:a16="http://schemas.microsoft.com/office/drawing/2014/main" id="{00000000-0008-0000-1800-00005E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07" name="Imagen 590">
          <a:extLst>
            <a:ext uri="{FF2B5EF4-FFF2-40B4-BE49-F238E27FC236}">
              <a16:creationId xmlns:a16="http://schemas.microsoft.com/office/drawing/2014/main" id="{00000000-0008-0000-1800-00005F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08" name="Imagen 591">
          <a:extLst>
            <a:ext uri="{FF2B5EF4-FFF2-40B4-BE49-F238E27FC236}">
              <a16:creationId xmlns:a16="http://schemas.microsoft.com/office/drawing/2014/main" id="{00000000-0008-0000-1800-000060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09" name="Imagen 592">
          <a:extLst>
            <a:ext uri="{FF2B5EF4-FFF2-40B4-BE49-F238E27FC236}">
              <a16:creationId xmlns:a16="http://schemas.microsoft.com/office/drawing/2014/main" id="{00000000-0008-0000-1800-000061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10" name="Imagen 593">
          <a:extLst>
            <a:ext uri="{FF2B5EF4-FFF2-40B4-BE49-F238E27FC236}">
              <a16:creationId xmlns:a16="http://schemas.microsoft.com/office/drawing/2014/main" id="{00000000-0008-0000-1800-000062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11" name="Imagen 594">
          <a:extLst>
            <a:ext uri="{FF2B5EF4-FFF2-40B4-BE49-F238E27FC236}">
              <a16:creationId xmlns:a16="http://schemas.microsoft.com/office/drawing/2014/main" id="{00000000-0008-0000-1800-000063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12" name="Imagen 595">
          <a:extLst>
            <a:ext uri="{FF2B5EF4-FFF2-40B4-BE49-F238E27FC236}">
              <a16:creationId xmlns:a16="http://schemas.microsoft.com/office/drawing/2014/main" id="{00000000-0008-0000-1800-000064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13" name="Imagen 596">
          <a:extLst>
            <a:ext uri="{FF2B5EF4-FFF2-40B4-BE49-F238E27FC236}">
              <a16:creationId xmlns:a16="http://schemas.microsoft.com/office/drawing/2014/main" id="{00000000-0008-0000-1800-000065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14" name="Imagen 597">
          <a:extLst>
            <a:ext uri="{FF2B5EF4-FFF2-40B4-BE49-F238E27FC236}">
              <a16:creationId xmlns:a16="http://schemas.microsoft.com/office/drawing/2014/main" id="{00000000-0008-0000-1800-000066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15" name="Imagen 598">
          <a:extLst>
            <a:ext uri="{FF2B5EF4-FFF2-40B4-BE49-F238E27FC236}">
              <a16:creationId xmlns:a16="http://schemas.microsoft.com/office/drawing/2014/main" id="{00000000-0008-0000-1800-000067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16" name="Imagen 599">
          <a:extLst>
            <a:ext uri="{FF2B5EF4-FFF2-40B4-BE49-F238E27FC236}">
              <a16:creationId xmlns:a16="http://schemas.microsoft.com/office/drawing/2014/main" id="{00000000-0008-0000-1800-000068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17" name="Imagen 600">
          <a:extLst>
            <a:ext uri="{FF2B5EF4-FFF2-40B4-BE49-F238E27FC236}">
              <a16:creationId xmlns:a16="http://schemas.microsoft.com/office/drawing/2014/main" id="{00000000-0008-0000-1800-000069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18" name="Imagen 601">
          <a:extLst>
            <a:ext uri="{FF2B5EF4-FFF2-40B4-BE49-F238E27FC236}">
              <a16:creationId xmlns:a16="http://schemas.microsoft.com/office/drawing/2014/main" id="{00000000-0008-0000-1800-00006A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19" name="Imagen 602">
          <a:extLst>
            <a:ext uri="{FF2B5EF4-FFF2-40B4-BE49-F238E27FC236}">
              <a16:creationId xmlns:a16="http://schemas.microsoft.com/office/drawing/2014/main" id="{00000000-0008-0000-1800-00006B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20" name="Imagen 603">
          <a:extLst>
            <a:ext uri="{FF2B5EF4-FFF2-40B4-BE49-F238E27FC236}">
              <a16:creationId xmlns:a16="http://schemas.microsoft.com/office/drawing/2014/main" id="{00000000-0008-0000-1800-00006C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21" name="Imagen 604">
          <a:extLst>
            <a:ext uri="{FF2B5EF4-FFF2-40B4-BE49-F238E27FC236}">
              <a16:creationId xmlns:a16="http://schemas.microsoft.com/office/drawing/2014/main" id="{00000000-0008-0000-1800-00006D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22" name="Imagen 605">
          <a:extLst>
            <a:ext uri="{FF2B5EF4-FFF2-40B4-BE49-F238E27FC236}">
              <a16:creationId xmlns:a16="http://schemas.microsoft.com/office/drawing/2014/main" id="{00000000-0008-0000-1800-00006E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23" name="Imagen 606">
          <a:extLst>
            <a:ext uri="{FF2B5EF4-FFF2-40B4-BE49-F238E27FC236}">
              <a16:creationId xmlns:a16="http://schemas.microsoft.com/office/drawing/2014/main" id="{00000000-0008-0000-1800-00006F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24" name="Imagen 607">
          <a:extLst>
            <a:ext uri="{FF2B5EF4-FFF2-40B4-BE49-F238E27FC236}">
              <a16:creationId xmlns:a16="http://schemas.microsoft.com/office/drawing/2014/main" id="{00000000-0008-0000-1800-000070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25" name="Imagen 608">
          <a:extLst>
            <a:ext uri="{FF2B5EF4-FFF2-40B4-BE49-F238E27FC236}">
              <a16:creationId xmlns:a16="http://schemas.microsoft.com/office/drawing/2014/main" id="{00000000-0008-0000-1800-000071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26" name="Imagen 609">
          <a:extLst>
            <a:ext uri="{FF2B5EF4-FFF2-40B4-BE49-F238E27FC236}">
              <a16:creationId xmlns:a16="http://schemas.microsoft.com/office/drawing/2014/main" id="{00000000-0008-0000-1800-000072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27" name="Imagen 610">
          <a:extLst>
            <a:ext uri="{FF2B5EF4-FFF2-40B4-BE49-F238E27FC236}">
              <a16:creationId xmlns:a16="http://schemas.microsoft.com/office/drawing/2014/main" id="{00000000-0008-0000-1800-000073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28" name="Imagen 611">
          <a:extLst>
            <a:ext uri="{FF2B5EF4-FFF2-40B4-BE49-F238E27FC236}">
              <a16:creationId xmlns:a16="http://schemas.microsoft.com/office/drawing/2014/main" id="{00000000-0008-0000-1800-000074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29" name="Imagen 612">
          <a:extLst>
            <a:ext uri="{FF2B5EF4-FFF2-40B4-BE49-F238E27FC236}">
              <a16:creationId xmlns:a16="http://schemas.microsoft.com/office/drawing/2014/main" id="{00000000-0008-0000-1800-000075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30" name="Imagen 613">
          <a:extLst>
            <a:ext uri="{FF2B5EF4-FFF2-40B4-BE49-F238E27FC236}">
              <a16:creationId xmlns:a16="http://schemas.microsoft.com/office/drawing/2014/main" id="{00000000-0008-0000-1800-000076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31" name="Imagen 614">
          <a:extLst>
            <a:ext uri="{FF2B5EF4-FFF2-40B4-BE49-F238E27FC236}">
              <a16:creationId xmlns:a16="http://schemas.microsoft.com/office/drawing/2014/main" id="{00000000-0008-0000-1800-000077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32" name="Imagen 615">
          <a:extLst>
            <a:ext uri="{FF2B5EF4-FFF2-40B4-BE49-F238E27FC236}">
              <a16:creationId xmlns:a16="http://schemas.microsoft.com/office/drawing/2014/main" id="{00000000-0008-0000-1800-000078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33" name="Imagen 616">
          <a:extLst>
            <a:ext uri="{FF2B5EF4-FFF2-40B4-BE49-F238E27FC236}">
              <a16:creationId xmlns:a16="http://schemas.microsoft.com/office/drawing/2014/main" id="{00000000-0008-0000-1800-000079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34" name="Imagen 617">
          <a:extLst>
            <a:ext uri="{FF2B5EF4-FFF2-40B4-BE49-F238E27FC236}">
              <a16:creationId xmlns:a16="http://schemas.microsoft.com/office/drawing/2014/main" id="{00000000-0008-0000-1800-00007A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35" name="Imagen 618">
          <a:extLst>
            <a:ext uri="{FF2B5EF4-FFF2-40B4-BE49-F238E27FC236}">
              <a16:creationId xmlns:a16="http://schemas.microsoft.com/office/drawing/2014/main" id="{00000000-0008-0000-1800-00007B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36" name="Imagen 619">
          <a:extLst>
            <a:ext uri="{FF2B5EF4-FFF2-40B4-BE49-F238E27FC236}">
              <a16:creationId xmlns:a16="http://schemas.microsoft.com/office/drawing/2014/main" id="{00000000-0008-0000-1800-00007C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37" name="Imagen 620">
          <a:extLst>
            <a:ext uri="{FF2B5EF4-FFF2-40B4-BE49-F238E27FC236}">
              <a16:creationId xmlns:a16="http://schemas.microsoft.com/office/drawing/2014/main" id="{00000000-0008-0000-1800-00007D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38" name="Imagen 621">
          <a:extLst>
            <a:ext uri="{FF2B5EF4-FFF2-40B4-BE49-F238E27FC236}">
              <a16:creationId xmlns:a16="http://schemas.microsoft.com/office/drawing/2014/main" id="{00000000-0008-0000-1800-00007E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39" name="Imagen 622">
          <a:extLst>
            <a:ext uri="{FF2B5EF4-FFF2-40B4-BE49-F238E27FC236}">
              <a16:creationId xmlns:a16="http://schemas.microsoft.com/office/drawing/2014/main" id="{00000000-0008-0000-1800-00007F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40" name="Imagen 623">
          <a:extLst>
            <a:ext uri="{FF2B5EF4-FFF2-40B4-BE49-F238E27FC236}">
              <a16:creationId xmlns:a16="http://schemas.microsoft.com/office/drawing/2014/main" id="{00000000-0008-0000-1800-000080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41" name="Imagen 624">
          <a:extLst>
            <a:ext uri="{FF2B5EF4-FFF2-40B4-BE49-F238E27FC236}">
              <a16:creationId xmlns:a16="http://schemas.microsoft.com/office/drawing/2014/main" id="{00000000-0008-0000-1800-000081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42" name="Imagen 625">
          <a:extLst>
            <a:ext uri="{FF2B5EF4-FFF2-40B4-BE49-F238E27FC236}">
              <a16:creationId xmlns:a16="http://schemas.microsoft.com/office/drawing/2014/main" id="{00000000-0008-0000-1800-000082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43" name="Imagen 626">
          <a:extLst>
            <a:ext uri="{FF2B5EF4-FFF2-40B4-BE49-F238E27FC236}">
              <a16:creationId xmlns:a16="http://schemas.microsoft.com/office/drawing/2014/main" id="{00000000-0008-0000-1800-000083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44" name="Imagen 627">
          <a:extLst>
            <a:ext uri="{FF2B5EF4-FFF2-40B4-BE49-F238E27FC236}">
              <a16:creationId xmlns:a16="http://schemas.microsoft.com/office/drawing/2014/main" id="{00000000-0008-0000-1800-000084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45" name="Imagen 628">
          <a:extLst>
            <a:ext uri="{FF2B5EF4-FFF2-40B4-BE49-F238E27FC236}">
              <a16:creationId xmlns:a16="http://schemas.microsoft.com/office/drawing/2014/main" id="{00000000-0008-0000-1800-000085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46" name="Imagen 629">
          <a:extLst>
            <a:ext uri="{FF2B5EF4-FFF2-40B4-BE49-F238E27FC236}">
              <a16:creationId xmlns:a16="http://schemas.microsoft.com/office/drawing/2014/main" id="{00000000-0008-0000-1800-000086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47" name="Imagen 630">
          <a:extLst>
            <a:ext uri="{FF2B5EF4-FFF2-40B4-BE49-F238E27FC236}">
              <a16:creationId xmlns:a16="http://schemas.microsoft.com/office/drawing/2014/main" id="{00000000-0008-0000-1800-000087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48" name="Imagen 631">
          <a:extLst>
            <a:ext uri="{FF2B5EF4-FFF2-40B4-BE49-F238E27FC236}">
              <a16:creationId xmlns:a16="http://schemas.microsoft.com/office/drawing/2014/main" id="{00000000-0008-0000-1800-000088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49" name="Imagen 632">
          <a:extLst>
            <a:ext uri="{FF2B5EF4-FFF2-40B4-BE49-F238E27FC236}">
              <a16:creationId xmlns:a16="http://schemas.microsoft.com/office/drawing/2014/main" id="{00000000-0008-0000-1800-000089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50" name="Imagen 633">
          <a:extLst>
            <a:ext uri="{FF2B5EF4-FFF2-40B4-BE49-F238E27FC236}">
              <a16:creationId xmlns:a16="http://schemas.microsoft.com/office/drawing/2014/main" id="{00000000-0008-0000-1800-00008A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51" name="Imagen 634">
          <a:extLst>
            <a:ext uri="{FF2B5EF4-FFF2-40B4-BE49-F238E27FC236}">
              <a16:creationId xmlns:a16="http://schemas.microsoft.com/office/drawing/2014/main" id="{00000000-0008-0000-1800-00008B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52" name="Imagen 635">
          <a:extLst>
            <a:ext uri="{FF2B5EF4-FFF2-40B4-BE49-F238E27FC236}">
              <a16:creationId xmlns:a16="http://schemas.microsoft.com/office/drawing/2014/main" id="{00000000-0008-0000-1800-00008C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53" name="Imagen 636">
          <a:extLst>
            <a:ext uri="{FF2B5EF4-FFF2-40B4-BE49-F238E27FC236}">
              <a16:creationId xmlns:a16="http://schemas.microsoft.com/office/drawing/2014/main" id="{00000000-0008-0000-1800-00008D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54" name="Imagen 637">
          <a:extLst>
            <a:ext uri="{FF2B5EF4-FFF2-40B4-BE49-F238E27FC236}">
              <a16:creationId xmlns:a16="http://schemas.microsoft.com/office/drawing/2014/main" id="{00000000-0008-0000-1800-00008E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55" name="Imagen 638">
          <a:extLst>
            <a:ext uri="{FF2B5EF4-FFF2-40B4-BE49-F238E27FC236}">
              <a16:creationId xmlns:a16="http://schemas.microsoft.com/office/drawing/2014/main" id="{00000000-0008-0000-1800-00008F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56" name="Imagen 639">
          <a:extLst>
            <a:ext uri="{FF2B5EF4-FFF2-40B4-BE49-F238E27FC236}">
              <a16:creationId xmlns:a16="http://schemas.microsoft.com/office/drawing/2014/main" id="{00000000-0008-0000-1800-000090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57" name="Imagen 640">
          <a:extLst>
            <a:ext uri="{FF2B5EF4-FFF2-40B4-BE49-F238E27FC236}">
              <a16:creationId xmlns:a16="http://schemas.microsoft.com/office/drawing/2014/main" id="{00000000-0008-0000-1800-000091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58" name="Imagen 641">
          <a:extLst>
            <a:ext uri="{FF2B5EF4-FFF2-40B4-BE49-F238E27FC236}">
              <a16:creationId xmlns:a16="http://schemas.microsoft.com/office/drawing/2014/main" id="{00000000-0008-0000-1800-000092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59" name="Imagen 642">
          <a:extLst>
            <a:ext uri="{FF2B5EF4-FFF2-40B4-BE49-F238E27FC236}">
              <a16:creationId xmlns:a16="http://schemas.microsoft.com/office/drawing/2014/main" id="{00000000-0008-0000-1800-000093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60" name="Imagen 643">
          <a:extLst>
            <a:ext uri="{FF2B5EF4-FFF2-40B4-BE49-F238E27FC236}">
              <a16:creationId xmlns:a16="http://schemas.microsoft.com/office/drawing/2014/main" id="{00000000-0008-0000-1800-000094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61" name="Imagen 644">
          <a:extLst>
            <a:ext uri="{FF2B5EF4-FFF2-40B4-BE49-F238E27FC236}">
              <a16:creationId xmlns:a16="http://schemas.microsoft.com/office/drawing/2014/main" id="{00000000-0008-0000-1800-000095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62" name="Imagen 645">
          <a:extLst>
            <a:ext uri="{FF2B5EF4-FFF2-40B4-BE49-F238E27FC236}">
              <a16:creationId xmlns:a16="http://schemas.microsoft.com/office/drawing/2014/main" id="{00000000-0008-0000-1800-000096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63" name="Imagen 646">
          <a:extLst>
            <a:ext uri="{FF2B5EF4-FFF2-40B4-BE49-F238E27FC236}">
              <a16:creationId xmlns:a16="http://schemas.microsoft.com/office/drawing/2014/main" id="{00000000-0008-0000-1800-000097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64" name="Imagen 647">
          <a:extLst>
            <a:ext uri="{FF2B5EF4-FFF2-40B4-BE49-F238E27FC236}">
              <a16:creationId xmlns:a16="http://schemas.microsoft.com/office/drawing/2014/main" id="{00000000-0008-0000-1800-000098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65" name="Imagen 648">
          <a:extLst>
            <a:ext uri="{FF2B5EF4-FFF2-40B4-BE49-F238E27FC236}">
              <a16:creationId xmlns:a16="http://schemas.microsoft.com/office/drawing/2014/main" id="{00000000-0008-0000-1800-000099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66" name="Imagen 649">
          <a:extLst>
            <a:ext uri="{FF2B5EF4-FFF2-40B4-BE49-F238E27FC236}">
              <a16:creationId xmlns:a16="http://schemas.microsoft.com/office/drawing/2014/main" id="{00000000-0008-0000-1800-00009A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67" name="Imagen 650">
          <a:extLst>
            <a:ext uri="{FF2B5EF4-FFF2-40B4-BE49-F238E27FC236}">
              <a16:creationId xmlns:a16="http://schemas.microsoft.com/office/drawing/2014/main" id="{00000000-0008-0000-1800-00009B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68" name="Imagen 651">
          <a:extLst>
            <a:ext uri="{FF2B5EF4-FFF2-40B4-BE49-F238E27FC236}">
              <a16:creationId xmlns:a16="http://schemas.microsoft.com/office/drawing/2014/main" id="{00000000-0008-0000-1800-00009C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69" name="Imagen 652">
          <a:extLst>
            <a:ext uri="{FF2B5EF4-FFF2-40B4-BE49-F238E27FC236}">
              <a16:creationId xmlns:a16="http://schemas.microsoft.com/office/drawing/2014/main" id="{00000000-0008-0000-1800-00009D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70" name="Imagen 653">
          <a:extLst>
            <a:ext uri="{FF2B5EF4-FFF2-40B4-BE49-F238E27FC236}">
              <a16:creationId xmlns:a16="http://schemas.microsoft.com/office/drawing/2014/main" id="{00000000-0008-0000-1800-00009E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71" name="Imagen 654">
          <a:extLst>
            <a:ext uri="{FF2B5EF4-FFF2-40B4-BE49-F238E27FC236}">
              <a16:creationId xmlns:a16="http://schemas.microsoft.com/office/drawing/2014/main" id="{00000000-0008-0000-1800-00009F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72" name="Imagen 655">
          <a:extLst>
            <a:ext uri="{FF2B5EF4-FFF2-40B4-BE49-F238E27FC236}">
              <a16:creationId xmlns:a16="http://schemas.microsoft.com/office/drawing/2014/main" id="{00000000-0008-0000-1800-0000A0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73" name="Imagen 656">
          <a:extLst>
            <a:ext uri="{FF2B5EF4-FFF2-40B4-BE49-F238E27FC236}">
              <a16:creationId xmlns:a16="http://schemas.microsoft.com/office/drawing/2014/main" id="{00000000-0008-0000-1800-0000A1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74" name="Imagen 657">
          <a:extLst>
            <a:ext uri="{FF2B5EF4-FFF2-40B4-BE49-F238E27FC236}">
              <a16:creationId xmlns:a16="http://schemas.microsoft.com/office/drawing/2014/main" id="{00000000-0008-0000-1800-0000A2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75" name="Imagen 658">
          <a:extLst>
            <a:ext uri="{FF2B5EF4-FFF2-40B4-BE49-F238E27FC236}">
              <a16:creationId xmlns:a16="http://schemas.microsoft.com/office/drawing/2014/main" id="{00000000-0008-0000-1800-0000A3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76" name="Imagen 659">
          <a:extLst>
            <a:ext uri="{FF2B5EF4-FFF2-40B4-BE49-F238E27FC236}">
              <a16:creationId xmlns:a16="http://schemas.microsoft.com/office/drawing/2014/main" id="{00000000-0008-0000-1800-0000A4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77" name="Imagen 660">
          <a:extLst>
            <a:ext uri="{FF2B5EF4-FFF2-40B4-BE49-F238E27FC236}">
              <a16:creationId xmlns:a16="http://schemas.microsoft.com/office/drawing/2014/main" id="{00000000-0008-0000-1800-0000A5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78" name="Imagen 661">
          <a:extLst>
            <a:ext uri="{FF2B5EF4-FFF2-40B4-BE49-F238E27FC236}">
              <a16:creationId xmlns:a16="http://schemas.microsoft.com/office/drawing/2014/main" id="{00000000-0008-0000-1800-0000A6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79" name="Imagen 662">
          <a:extLst>
            <a:ext uri="{FF2B5EF4-FFF2-40B4-BE49-F238E27FC236}">
              <a16:creationId xmlns:a16="http://schemas.microsoft.com/office/drawing/2014/main" id="{00000000-0008-0000-1800-0000A7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80" name="Imagen 663">
          <a:extLst>
            <a:ext uri="{FF2B5EF4-FFF2-40B4-BE49-F238E27FC236}">
              <a16:creationId xmlns:a16="http://schemas.microsoft.com/office/drawing/2014/main" id="{00000000-0008-0000-1800-0000A8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81" name="Imagen 664">
          <a:extLst>
            <a:ext uri="{FF2B5EF4-FFF2-40B4-BE49-F238E27FC236}">
              <a16:creationId xmlns:a16="http://schemas.microsoft.com/office/drawing/2014/main" id="{00000000-0008-0000-1800-0000A9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82" name="Imagen 665">
          <a:extLst>
            <a:ext uri="{FF2B5EF4-FFF2-40B4-BE49-F238E27FC236}">
              <a16:creationId xmlns:a16="http://schemas.microsoft.com/office/drawing/2014/main" id="{00000000-0008-0000-1800-0000AA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83" name="Imagen 666">
          <a:extLst>
            <a:ext uri="{FF2B5EF4-FFF2-40B4-BE49-F238E27FC236}">
              <a16:creationId xmlns:a16="http://schemas.microsoft.com/office/drawing/2014/main" id="{00000000-0008-0000-1800-0000AB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84" name="Imagen 667">
          <a:extLst>
            <a:ext uri="{FF2B5EF4-FFF2-40B4-BE49-F238E27FC236}">
              <a16:creationId xmlns:a16="http://schemas.microsoft.com/office/drawing/2014/main" id="{00000000-0008-0000-1800-0000AC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85" name="Imagen 668">
          <a:extLst>
            <a:ext uri="{FF2B5EF4-FFF2-40B4-BE49-F238E27FC236}">
              <a16:creationId xmlns:a16="http://schemas.microsoft.com/office/drawing/2014/main" id="{00000000-0008-0000-1800-0000AD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86" name="Imagen 669">
          <a:extLst>
            <a:ext uri="{FF2B5EF4-FFF2-40B4-BE49-F238E27FC236}">
              <a16:creationId xmlns:a16="http://schemas.microsoft.com/office/drawing/2014/main" id="{00000000-0008-0000-1800-0000AE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87" name="Imagen 670">
          <a:extLst>
            <a:ext uri="{FF2B5EF4-FFF2-40B4-BE49-F238E27FC236}">
              <a16:creationId xmlns:a16="http://schemas.microsoft.com/office/drawing/2014/main" id="{00000000-0008-0000-1800-0000AF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88" name="Imagen 671">
          <a:extLst>
            <a:ext uri="{FF2B5EF4-FFF2-40B4-BE49-F238E27FC236}">
              <a16:creationId xmlns:a16="http://schemas.microsoft.com/office/drawing/2014/main" id="{00000000-0008-0000-1800-0000B0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89" name="Imagen 672">
          <a:extLst>
            <a:ext uri="{FF2B5EF4-FFF2-40B4-BE49-F238E27FC236}">
              <a16:creationId xmlns:a16="http://schemas.microsoft.com/office/drawing/2014/main" id="{00000000-0008-0000-1800-0000B1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90" name="Imagen 673">
          <a:extLst>
            <a:ext uri="{FF2B5EF4-FFF2-40B4-BE49-F238E27FC236}">
              <a16:creationId xmlns:a16="http://schemas.microsoft.com/office/drawing/2014/main" id="{00000000-0008-0000-1800-0000B2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91" name="Imagen 674">
          <a:extLst>
            <a:ext uri="{FF2B5EF4-FFF2-40B4-BE49-F238E27FC236}">
              <a16:creationId xmlns:a16="http://schemas.microsoft.com/office/drawing/2014/main" id="{00000000-0008-0000-1800-0000B3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92" name="Imagen 675">
          <a:extLst>
            <a:ext uri="{FF2B5EF4-FFF2-40B4-BE49-F238E27FC236}">
              <a16:creationId xmlns:a16="http://schemas.microsoft.com/office/drawing/2014/main" id="{00000000-0008-0000-1800-0000B4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93" name="Imagen 676">
          <a:extLst>
            <a:ext uri="{FF2B5EF4-FFF2-40B4-BE49-F238E27FC236}">
              <a16:creationId xmlns:a16="http://schemas.microsoft.com/office/drawing/2014/main" id="{00000000-0008-0000-1800-0000B5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94" name="Imagen 677">
          <a:extLst>
            <a:ext uri="{FF2B5EF4-FFF2-40B4-BE49-F238E27FC236}">
              <a16:creationId xmlns:a16="http://schemas.microsoft.com/office/drawing/2014/main" id="{00000000-0008-0000-1800-0000B6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95" name="Imagen 678">
          <a:extLst>
            <a:ext uri="{FF2B5EF4-FFF2-40B4-BE49-F238E27FC236}">
              <a16:creationId xmlns:a16="http://schemas.microsoft.com/office/drawing/2014/main" id="{00000000-0008-0000-1800-0000B7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96" name="Imagen 679">
          <a:extLst>
            <a:ext uri="{FF2B5EF4-FFF2-40B4-BE49-F238E27FC236}">
              <a16:creationId xmlns:a16="http://schemas.microsoft.com/office/drawing/2014/main" id="{00000000-0008-0000-1800-0000B8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97" name="Imagen 680">
          <a:extLst>
            <a:ext uri="{FF2B5EF4-FFF2-40B4-BE49-F238E27FC236}">
              <a16:creationId xmlns:a16="http://schemas.microsoft.com/office/drawing/2014/main" id="{00000000-0008-0000-1800-0000B9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98" name="Imagen 681">
          <a:extLst>
            <a:ext uri="{FF2B5EF4-FFF2-40B4-BE49-F238E27FC236}">
              <a16:creationId xmlns:a16="http://schemas.microsoft.com/office/drawing/2014/main" id="{00000000-0008-0000-1800-0000BA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699" name="Imagen 682">
          <a:extLst>
            <a:ext uri="{FF2B5EF4-FFF2-40B4-BE49-F238E27FC236}">
              <a16:creationId xmlns:a16="http://schemas.microsoft.com/office/drawing/2014/main" id="{00000000-0008-0000-1800-0000BB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00" name="Imagen 683">
          <a:extLst>
            <a:ext uri="{FF2B5EF4-FFF2-40B4-BE49-F238E27FC236}">
              <a16:creationId xmlns:a16="http://schemas.microsoft.com/office/drawing/2014/main" id="{00000000-0008-0000-1800-0000BC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01" name="Imagen 684">
          <a:extLst>
            <a:ext uri="{FF2B5EF4-FFF2-40B4-BE49-F238E27FC236}">
              <a16:creationId xmlns:a16="http://schemas.microsoft.com/office/drawing/2014/main" id="{00000000-0008-0000-1800-0000BD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02" name="Imagen 685">
          <a:extLst>
            <a:ext uri="{FF2B5EF4-FFF2-40B4-BE49-F238E27FC236}">
              <a16:creationId xmlns:a16="http://schemas.microsoft.com/office/drawing/2014/main" id="{00000000-0008-0000-1800-0000BE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03" name="Imagen 686">
          <a:extLst>
            <a:ext uri="{FF2B5EF4-FFF2-40B4-BE49-F238E27FC236}">
              <a16:creationId xmlns:a16="http://schemas.microsoft.com/office/drawing/2014/main" id="{00000000-0008-0000-1800-0000BF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04" name="Imagen 687">
          <a:extLst>
            <a:ext uri="{FF2B5EF4-FFF2-40B4-BE49-F238E27FC236}">
              <a16:creationId xmlns:a16="http://schemas.microsoft.com/office/drawing/2014/main" id="{00000000-0008-0000-1800-0000C0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05" name="Imagen 688">
          <a:extLst>
            <a:ext uri="{FF2B5EF4-FFF2-40B4-BE49-F238E27FC236}">
              <a16:creationId xmlns:a16="http://schemas.microsoft.com/office/drawing/2014/main" id="{00000000-0008-0000-1800-0000C1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06" name="Imagen 689">
          <a:extLst>
            <a:ext uri="{FF2B5EF4-FFF2-40B4-BE49-F238E27FC236}">
              <a16:creationId xmlns:a16="http://schemas.microsoft.com/office/drawing/2014/main" id="{00000000-0008-0000-1800-0000C2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07" name="Imagen 690">
          <a:extLst>
            <a:ext uri="{FF2B5EF4-FFF2-40B4-BE49-F238E27FC236}">
              <a16:creationId xmlns:a16="http://schemas.microsoft.com/office/drawing/2014/main" id="{00000000-0008-0000-1800-0000C3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08" name="Imagen 691">
          <a:extLst>
            <a:ext uri="{FF2B5EF4-FFF2-40B4-BE49-F238E27FC236}">
              <a16:creationId xmlns:a16="http://schemas.microsoft.com/office/drawing/2014/main" id="{00000000-0008-0000-1800-0000C4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09" name="Imagen 692">
          <a:extLst>
            <a:ext uri="{FF2B5EF4-FFF2-40B4-BE49-F238E27FC236}">
              <a16:creationId xmlns:a16="http://schemas.microsoft.com/office/drawing/2014/main" id="{00000000-0008-0000-1800-0000C5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10" name="Imagen 693">
          <a:extLst>
            <a:ext uri="{FF2B5EF4-FFF2-40B4-BE49-F238E27FC236}">
              <a16:creationId xmlns:a16="http://schemas.microsoft.com/office/drawing/2014/main" id="{00000000-0008-0000-1800-0000C6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11" name="Imagen 694">
          <a:extLst>
            <a:ext uri="{FF2B5EF4-FFF2-40B4-BE49-F238E27FC236}">
              <a16:creationId xmlns:a16="http://schemas.microsoft.com/office/drawing/2014/main" id="{00000000-0008-0000-1800-0000C7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12" name="Imagen 695">
          <a:extLst>
            <a:ext uri="{FF2B5EF4-FFF2-40B4-BE49-F238E27FC236}">
              <a16:creationId xmlns:a16="http://schemas.microsoft.com/office/drawing/2014/main" id="{00000000-0008-0000-1800-0000C8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13" name="Imagen 696">
          <a:extLst>
            <a:ext uri="{FF2B5EF4-FFF2-40B4-BE49-F238E27FC236}">
              <a16:creationId xmlns:a16="http://schemas.microsoft.com/office/drawing/2014/main" id="{00000000-0008-0000-1800-0000C9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14" name="Imagen 697">
          <a:extLst>
            <a:ext uri="{FF2B5EF4-FFF2-40B4-BE49-F238E27FC236}">
              <a16:creationId xmlns:a16="http://schemas.microsoft.com/office/drawing/2014/main" id="{00000000-0008-0000-1800-0000CA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15" name="Imagen 698">
          <a:extLst>
            <a:ext uri="{FF2B5EF4-FFF2-40B4-BE49-F238E27FC236}">
              <a16:creationId xmlns:a16="http://schemas.microsoft.com/office/drawing/2014/main" id="{00000000-0008-0000-1800-0000CB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16" name="Imagen 699">
          <a:extLst>
            <a:ext uri="{FF2B5EF4-FFF2-40B4-BE49-F238E27FC236}">
              <a16:creationId xmlns:a16="http://schemas.microsoft.com/office/drawing/2014/main" id="{00000000-0008-0000-1800-0000CC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17" name="Imagen 700">
          <a:extLst>
            <a:ext uri="{FF2B5EF4-FFF2-40B4-BE49-F238E27FC236}">
              <a16:creationId xmlns:a16="http://schemas.microsoft.com/office/drawing/2014/main" id="{00000000-0008-0000-1800-0000CD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18" name="Imagen 701">
          <a:extLst>
            <a:ext uri="{FF2B5EF4-FFF2-40B4-BE49-F238E27FC236}">
              <a16:creationId xmlns:a16="http://schemas.microsoft.com/office/drawing/2014/main" id="{00000000-0008-0000-1800-0000CE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19" name="Imagen 702">
          <a:extLst>
            <a:ext uri="{FF2B5EF4-FFF2-40B4-BE49-F238E27FC236}">
              <a16:creationId xmlns:a16="http://schemas.microsoft.com/office/drawing/2014/main" id="{00000000-0008-0000-1800-0000CF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20" name="Imagen 703">
          <a:extLst>
            <a:ext uri="{FF2B5EF4-FFF2-40B4-BE49-F238E27FC236}">
              <a16:creationId xmlns:a16="http://schemas.microsoft.com/office/drawing/2014/main" id="{00000000-0008-0000-1800-0000D0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21" name="Imagen 704">
          <a:extLst>
            <a:ext uri="{FF2B5EF4-FFF2-40B4-BE49-F238E27FC236}">
              <a16:creationId xmlns:a16="http://schemas.microsoft.com/office/drawing/2014/main" id="{00000000-0008-0000-1800-0000D1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22" name="Imagen 705">
          <a:extLst>
            <a:ext uri="{FF2B5EF4-FFF2-40B4-BE49-F238E27FC236}">
              <a16:creationId xmlns:a16="http://schemas.microsoft.com/office/drawing/2014/main" id="{00000000-0008-0000-1800-0000D2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23" name="Imagen 706">
          <a:extLst>
            <a:ext uri="{FF2B5EF4-FFF2-40B4-BE49-F238E27FC236}">
              <a16:creationId xmlns:a16="http://schemas.microsoft.com/office/drawing/2014/main" id="{00000000-0008-0000-1800-0000D3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24" name="Imagen 707">
          <a:extLst>
            <a:ext uri="{FF2B5EF4-FFF2-40B4-BE49-F238E27FC236}">
              <a16:creationId xmlns:a16="http://schemas.microsoft.com/office/drawing/2014/main" id="{00000000-0008-0000-1800-0000D4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25" name="Imagen 708">
          <a:extLst>
            <a:ext uri="{FF2B5EF4-FFF2-40B4-BE49-F238E27FC236}">
              <a16:creationId xmlns:a16="http://schemas.microsoft.com/office/drawing/2014/main" id="{00000000-0008-0000-1800-0000D5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26" name="Imagen 709">
          <a:extLst>
            <a:ext uri="{FF2B5EF4-FFF2-40B4-BE49-F238E27FC236}">
              <a16:creationId xmlns:a16="http://schemas.microsoft.com/office/drawing/2014/main" id="{00000000-0008-0000-1800-0000D6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27" name="Imagen 710">
          <a:extLst>
            <a:ext uri="{FF2B5EF4-FFF2-40B4-BE49-F238E27FC236}">
              <a16:creationId xmlns:a16="http://schemas.microsoft.com/office/drawing/2014/main" id="{00000000-0008-0000-1800-0000D7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28" name="Imagen 711">
          <a:extLst>
            <a:ext uri="{FF2B5EF4-FFF2-40B4-BE49-F238E27FC236}">
              <a16:creationId xmlns:a16="http://schemas.microsoft.com/office/drawing/2014/main" id="{00000000-0008-0000-1800-0000D8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29" name="Imagen 712">
          <a:extLst>
            <a:ext uri="{FF2B5EF4-FFF2-40B4-BE49-F238E27FC236}">
              <a16:creationId xmlns:a16="http://schemas.microsoft.com/office/drawing/2014/main" id="{00000000-0008-0000-1800-0000D9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30" name="Imagen 713">
          <a:extLst>
            <a:ext uri="{FF2B5EF4-FFF2-40B4-BE49-F238E27FC236}">
              <a16:creationId xmlns:a16="http://schemas.microsoft.com/office/drawing/2014/main" id="{00000000-0008-0000-1800-0000DA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31" name="Imagen 714">
          <a:extLst>
            <a:ext uri="{FF2B5EF4-FFF2-40B4-BE49-F238E27FC236}">
              <a16:creationId xmlns:a16="http://schemas.microsoft.com/office/drawing/2014/main" id="{00000000-0008-0000-1800-0000DB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32" name="Imagen 715">
          <a:extLst>
            <a:ext uri="{FF2B5EF4-FFF2-40B4-BE49-F238E27FC236}">
              <a16:creationId xmlns:a16="http://schemas.microsoft.com/office/drawing/2014/main" id="{00000000-0008-0000-1800-0000DC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33" name="Imagen 716">
          <a:extLst>
            <a:ext uri="{FF2B5EF4-FFF2-40B4-BE49-F238E27FC236}">
              <a16:creationId xmlns:a16="http://schemas.microsoft.com/office/drawing/2014/main" id="{00000000-0008-0000-1800-0000DD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34" name="Imagen 717">
          <a:extLst>
            <a:ext uri="{FF2B5EF4-FFF2-40B4-BE49-F238E27FC236}">
              <a16:creationId xmlns:a16="http://schemas.microsoft.com/office/drawing/2014/main" id="{00000000-0008-0000-1800-0000DE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35" name="Imagen 718">
          <a:extLst>
            <a:ext uri="{FF2B5EF4-FFF2-40B4-BE49-F238E27FC236}">
              <a16:creationId xmlns:a16="http://schemas.microsoft.com/office/drawing/2014/main" id="{00000000-0008-0000-1800-0000DF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36" name="Imagen 719">
          <a:extLst>
            <a:ext uri="{FF2B5EF4-FFF2-40B4-BE49-F238E27FC236}">
              <a16:creationId xmlns:a16="http://schemas.microsoft.com/office/drawing/2014/main" id="{00000000-0008-0000-1800-0000E0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37" name="Imagen 720">
          <a:extLst>
            <a:ext uri="{FF2B5EF4-FFF2-40B4-BE49-F238E27FC236}">
              <a16:creationId xmlns:a16="http://schemas.microsoft.com/office/drawing/2014/main" id="{00000000-0008-0000-1800-0000E1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38" name="Imagen 721">
          <a:extLst>
            <a:ext uri="{FF2B5EF4-FFF2-40B4-BE49-F238E27FC236}">
              <a16:creationId xmlns:a16="http://schemas.microsoft.com/office/drawing/2014/main" id="{00000000-0008-0000-1800-0000E2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39" name="Imagen 722">
          <a:extLst>
            <a:ext uri="{FF2B5EF4-FFF2-40B4-BE49-F238E27FC236}">
              <a16:creationId xmlns:a16="http://schemas.microsoft.com/office/drawing/2014/main" id="{00000000-0008-0000-1800-0000E3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40" name="Imagen 723">
          <a:extLst>
            <a:ext uri="{FF2B5EF4-FFF2-40B4-BE49-F238E27FC236}">
              <a16:creationId xmlns:a16="http://schemas.microsoft.com/office/drawing/2014/main" id="{00000000-0008-0000-1800-0000E4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41" name="Imagen 724">
          <a:extLst>
            <a:ext uri="{FF2B5EF4-FFF2-40B4-BE49-F238E27FC236}">
              <a16:creationId xmlns:a16="http://schemas.microsoft.com/office/drawing/2014/main" id="{00000000-0008-0000-1800-0000E5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42" name="Imagen 725">
          <a:extLst>
            <a:ext uri="{FF2B5EF4-FFF2-40B4-BE49-F238E27FC236}">
              <a16:creationId xmlns:a16="http://schemas.microsoft.com/office/drawing/2014/main" id="{00000000-0008-0000-1800-0000E6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43" name="Imagen 726">
          <a:extLst>
            <a:ext uri="{FF2B5EF4-FFF2-40B4-BE49-F238E27FC236}">
              <a16:creationId xmlns:a16="http://schemas.microsoft.com/office/drawing/2014/main" id="{00000000-0008-0000-1800-0000E7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44" name="Imagen 727">
          <a:extLst>
            <a:ext uri="{FF2B5EF4-FFF2-40B4-BE49-F238E27FC236}">
              <a16:creationId xmlns:a16="http://schemas.microsoft.com/office/drawing/2014/main" id="{00000000-0008-0000-1800-0000E8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45" name="Imagen 728">
          <a:extLst>
            <a:ext uri="{FF2B5EF4-FFF2-40B4-BE49-F238E27FC236}">
              <a16:creationId xmlns:a16="http://schemas.microsoft.com/office/drawing/2014/main" id="{00000000-0008-0000-1800-0000E9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46" name="Imagen 729">
          <a:extLst>
            <a:ext uri="{FF2B5EF4-FFF2-40B4-BE49-F238E27FC236}">
              <a16:creationId xmlns:a16="http://schemas.microsoft.com/office/drawing/2014/main" id="{00000000-0008-0000-1800-0000EA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47" name="Imagen 730">
          <a:extLst>
            <a:ext uri="{FF2B5EF4-FFF2-40B4-BE49-F238E27FC236}">
              <a16:creationId xmlns:a16="http://schemas.microsoft.com/office/drawing/2014/main" id="{00000000-0008-0000-1800-0000EB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48" name="Imagen 731">
          <a:extLst>
            <a:ext uri="{FF2B5EF4-FFF2-40B4-BE49-F238E27FC236}">
              <a16:creationId xmlns:a16="http://schemas.microsoft.com/office/drawing/2014/main" id="{00000000-0008-0000-1800-0000EC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49" name="Imagen 732">
          <a:extLst>
            <a:ext uri="{FF2B5EF4-FFF2-40B4-BE49-F238E27FC236}">
              <a16:creationId xmlns:a16="http://schemas.microsoft.com/office/drawing/2014/main" id="{00000000-0008-0000-1800-0000ED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50" name="Imagen 733">
          <a:extLst>
            <a:ext uri="{FF2B5EF4-FFF2-40B4-BE49-F238E27FC236}">
              <a16:creationId xmlns:a16="http://schemas.microsoft.com/office/drawing/2014/main" id="{00000000-0008-0000-1800-0000EE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51" name="Imagen 734">
          <a:extLst>
            <a:ext uri="{FF2B5EF4-FFF2-40B4-BE49-F238E27FC236}">
              <a16:creationId xmlns:a16="http://schemas.microsoft.com/office/drawing/2014/main" id="{00000000-0008-0000-1800-0000EF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52" name="Imagen 735">
          <a:extLst>
            <a:ext uri="{FF2B5EF4-FFF2-40B4-BE49-F238E27FC236}">
              <a16:creationId xmlns:a16="http://schemas.microsoft.com/office/drawing/2014/main" id="{00000000-0008-0000-1800-0000F0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53" name="Imagen 736">
          <a:extLst>
            <a:ext uri="{FF2B5EF4-FFF2-40B4-BE49-F238E27FC236}">
              <a16:creationId xmlns:a16="http://schemas.microsoft.com/office/drawing/2014/main" id="{00000000-0008-0000-1800-0000F1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54" name="Imagen 737">
          <a:extLst>
            <a:ext uri="{FF2B5EF4-FFF2-40B4-BE49-F238E27FC236}">
              <a16:creationId xmlns:a16="http://schemas.microsoft.com/office/drawing/2014/main" id="{00000000-0008-0000-1800-0000F2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55" name="Imagen 738">
          <a:extLst>
            <a:ext uri="{FF2B5EF4-FFF2-40B4-BE49-F238E27FC236}">
              <a16:creationId xmlns:a16="http://schemas.microsoft.com/office/drawing/2014/main" id="{00000000-0008-0000-1800-0000F3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56" name="Imagen 739">
          <a:extLst>
            <a:ext uri="{FF2B5EF4-FFF2-40B4-BE49-F238E27FC236}">
              <a16:creationId xmlns:a16="http://schemas.microsoft.com/office/drawing/2014/main" id="{00000000-0008-0000-1800-0000F4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57" name="Imagen 740">
          <a:extLst>
            <a:ext uri="{FF2B5EF4-FFF2-40B4-BE49-F238E27FC236}">
              <a16:creationId xmlns:a16="http://schemas.microsoft.com/office/drawing/2014/main" id="{00000000-0008-0000-1800-0000F5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58" name="Imagen 741">
          <a:extLst>
            <a:ext uri="{FF2B5EF4-FFF2-40B4-BE49-F238E27FC236}">
              <a16:creationId xmlns:a16="http://schemas.microsoft.com/office/drawing/2014/main" id="{00000000-0008-0000-1800-0000F6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59" name="Imagen 742">
          <a:extLst>
            <a:ext uri="{FF2B5EF4-FFF2-40B4-BE49-F238E27FC236}">
              <a16:creationId xmlns:a16="http://schemas.microsoft.com/office/drawing/2014/main" id="{00000000-0008-0000-1800-0000F7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60" name="Imagen 743">
          <a:extLst>
            <a:ext uri="{FF2B5EF4-FFF2-40B4-BE49-F238E27FC236}">
              <a16:creationId xmlns:a16="http://schemas.microsoft.com/office/drawing/2014/main" id="{00000000-0008-0000-1800-0000F8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61" name="Imagen 744">
          <a:extLst>
            <a:ext uri="{FF2B5EF4-FFF2-40B4-BE49-F238E27FC236}">
              <a16:creationId xmlns:a16="http://schemas.microsoft.com/office/drawing/2014/main" id="{00000000-0008-0000-1800-0000F9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62" name="Imagen 745">
          <a:extLst>
            <a:ext uri="{FF2B5EF4-FFF2-40B4-BE49-F238E27FC236}">
              <a16:creationId xmlns:a16="http://schemas.microsoft.com/office/drawing/2014/main" id="{00000000-0008-0000-1800-0000FA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63" name="Imagen 746">
          <a:extLst>
            <a:ext uri="{FF2B5EF4-FFF2-40B4-BE49-F238E27FC236}">
              <a16:creationId xmlns:a16="http://schemas.microsoft.com/office/drawing/2014/main" id="{00000000-0008-0000-1800-0000FB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64" name="Imagen 747">
          <a:extLst>
            <a:ext uri="{FF2B5EF4-FFF2-40B4-BE49-F238E27FC236}">
              <a16:creationId xmlns:a16="http://schemas.microsoft.com/office/drawing/2014/main" id="{00000000-0008-0000-1800-0000FC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65" name="Imagen 748">
          <a:extLst>
            <a:ext uri="{FF2B5EF4-FFF2-40B4-BE49-F238E27FC236}">
              <a16:creationId xmlns:a16="http://schemas.microsoft.com/office/drawing/2014/main" id="{00000000-0008-0000-1800-0000FD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66" name="Imagen 749">
          <a:extLst>
            <a:ext uri="{FF2B5EF4-FFF2-40B4-BE49-F238E27FC236}">
              <a16:creationId xmlns:a16="http://schemas.microsoft.com/office/drawing/2014/main" id="{00000000-0008-0000-1800-0000FE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67" name="Imagen 750">
          <a:extLst>
            <a:ext uri="{FF2B5EF4-FFF2-40B4-BE49-F238E27FC236}">
              <a16:creationId xmlns:a16="http://schemas.microsoft.com/office/drawing/2014/main" id="{00000000-0008-0000-1800-0000FF02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68" name="Imagen 751">
          <a:extLst>
            <a:ext uri="{FF2B5EF4-FFF2-40B4-BE49-F238E27FC236}">
              <a16:creationId xmlns:a16="http://schemas.microsoft.com/office/drawing/2014/main" id="{00000000-0008-0000-1800-000000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69" name="Imagen 752">
          <a:extLst>
            <a:ext uri="{FF2B5EF4-FFF2-40B4-BE49-F238E27FC236}">
              <a16:creationId xmlns:a16="http://schemas.microsoft.com/office/drawing/2014/main" id="{00000000-0008-0000-1800-000001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70" name="Imagen 753">
          <a:extLst>
            <a:ext uri="{FF2B5EF4-FFF2-40B4-BE49-F238E27FC236}">
              <a16:creationId xmlns:a16="http://schemas.microsoft.com/office/drawing/2014/main" id="{00000000-0008-0000-1800-000002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71" name="Imagen 754">
          <a:extLst>
            <a:ext uri="{FF2B5EF4-FFF2-40B4-BE49-F238E27FC236}">
              <a16:creationId xmlns:a16="http://schemas.microsoft.com/office/drawing/2014/main" id="{00000000-0008-0000-1800-000003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72" name="Imagen 755">
          <a:extLst>
            <a:ext uri="{FF2B5EF4-FFF2-40B4-BE49-F238E27FC236}">
              <a16:creationId xmlns:a16="http://schemas.microsoft.com/office/drawing/2014/main" id="{00000000-0008-0000-1800-000004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73" name="Imagen 756">
          <a:extLst>
            <a:ext uri="{FF2B5EF4-FFF2-40B4-BE49-F238E27FC236}">
              <a16:creationId xmlns:a16="http://schemas.microsoft.com/office/drawing/2014/main" id="{00000000-0008-0000-1800-000005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74" name="Imagen 757">
          <a:extLst>
            <a:ext uri="{FF2B5EF4-FFF2-40B4-BE49-F238E27FC236}">
              <a16:creationId xmlns:a16="http://schemas.microsoft.com/office/drawing/2014/main" id="{00000000-0008-0000-1800-000006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75" name="Imagen 758">
          <a:extLst>
            <a:ext uri="{FF2B5EF4-FFF2-40B4-BE49-F238E27FC236}">
              <a16:creationId xmlns:a16="http://schemas.microsoft.com/office/drawing/2014/main" id="{00000000-0008-0000-1800-000007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76" name="Imagen 759">
          <a:extLst>
            <a:ext uri="{FF2B5EF4-FFF2-40B4-BE49-F238E27FC236}">
              <a16:creationId xmlns:a16="http://schemas.microsoft.com/office/drawing/2014/main" id="{00000000-0008-0000-1800-000008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77" name="Imagen 760">
          <a:extLst>
            <a:ext uri="{FF2B5EF4-FFF2-40B4-BE49-F238E27FC236}">
              <a16:creationId xmlns:a16="http://schemas.microsoft.com/office/drawing/2014/main" id="{00000000-0008-0000-1800-000009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78" name="Imagen 761">
          <a:extLst>
            <a:ext uri="{FF2B5EF4-FFF2-40B4-BE49-F238E27FC236}">
              <a16:creationId xmlns:a16="http://schemas.microsoft.com/office/drawing/2014/main" id="{00000000-0008-0000-1800-00000A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79" name="Imagen 762">
          <a:extLst>
            <a:ext uri="{FF2B5EF4-FFF2-40B4-BE49-F238E27FC236}">
              <a16:creationId xmlns:a16="http://schemas.microsoft.com/office/drawing/2014/main" id="{00000000-0008-0000-1800-00000B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80" name="Imagen 763">
          <a:extLst>
            <a:ext uri="{FF2B5EF4-FFF2-40B4-BE49-F238E27FC236}">
              <a16:creationId xmlns:a16="http://schemas.microsoft.com/office/drawing/2014/main" id="{00000000-0008-0000-1800-00000C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81" name="Imagen 764">
          <a:extLst>
            <a:ext uri="{FF2B5EF4-FFF2-40B4-BE49-F238E27FC236}">
              <a16:creationId xmlns:a16="http://schemas.microsoft.com/office/drawing/2014/main" id="{00000000-0008-0000-1800-00000D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82" name="Imagen 765">
          <a:extLst>
            <a:ext uri="{FF2B5EF4-FFF2-40B4-BE49-F238E27FC236}">
              <a16:creationId xmlns:a16="http://schemas.microsoft.com/office/drawing/2014/main" id="{00000000-0008-0000-1800-00000E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83" name="Imagen 766">
          <a:extLst>
            <a:ext uri="{FF2B5EF4-FFF2-40B4-BE49-F238E27FC236}">
              <a16:creationId xmlns:a16="http://schemas.microsoft.com/office/drawing/2014/main" id="{00000000-0008-0000-1800-00000F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84" name="Imagen 767">
          <a:extLst>
            <a:ext uri="{FF2B5EF4-FFF2-40B4-BE49-F238E27FC236}">
              <a16:creationId xmlns:a16="http://schemas.microsoft.com/office/drawing/2014/main" id="{00000000-0008-0000-1800-000010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85" name="Imagen 768">
          <a:extLst>
            <a:ext uri="{FF2B5EF4-FFF2-40B4-BE49-F238E27FC236}">
              <a16:creationId xmlns:a16="http://schemas.microsoft.com/office/drawing/2014/main" id="{00000000-0008-0000-1800-000011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86" name="Imagen 769">
          <a:extLst>
            <a:ext uri="{FF2B5EF4-FFF2-40B4-BE49-F238E27FC236}">
              <a16:creationId xmlns:a16="http://schemas.microsoft.com/office/drawing/2014/main" id="{00000000-0008-0000-1800-000012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87" name="Imagen 770">
          <a:extLst>
            <a:ext uri="{FF2B5EF4-FFF2-40B4-BE49-F238E27FC236}">
              <a16:creationId xmlns:a16="http://schemas.microsoft.com/office/drawing/2014/main" id="{00000000-0008-0000-1800-000013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88" name="Imagen 771">
          <a:extLst>
            <a:ext uri="{FF2B5EF4-FFF2-40B4-BE49-F238E27FC236}">
              <a16:creationId xmlns:a16="http://schemas.microsoft.com/office/drawing/2014/main" id="{00000000-0008-0000-1800-000014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89" name="Imagen 772">
          <a:extLst>
            <a:ext uri="{FF2B5EF4-FFF2-40B4-BE49-F238E27FC236}">
              <a16:creationId xmlns:a16="http://schemas.microsoft.com/office/drawing/2014/main" id="{00000000-0008-0000-1800-000015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90" name="Imagen 773">
          <a:extLst>
            <a:ext uri="{FF2B5EF4-FFF2-40B4-BE49-F238E27FC236}">
              <a16:creationId xmlns:a16="http://schemas.microsoft.com/office/drawing/2014/main" id="{00000000-0008-0000-1800-000016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91" name="Imagen 774">
          <a:extLst>
            <a:ext uri="{FF2B5EF4-FFF2-40B4-BE49-F238E27FC236}">
              <a16:creationId xmlns:a16="http://schemas.microsoft.com/office/drawing/2014/main" id="{00000000-0008-0000-1800-000017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92" name="Imagen 775">
          <a:extLst>
            <a:ext uri="{FF2B5EF4-FFF2-40B4-BE49-F238E27FC236}">
              <a16:creationId xmlns:a16="http://schemas.microsoft.com/office/drawing/2014/main" id="{00000000-0008-0000-1800-000018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93" name="Imagen 776">
          <a:extLst>
            <a:ext uri="{FF2B5EF4-FFF2-40B4-BE49-F238E27FC236}">
              <a16:creationId xmlns:a16="http://schemas.microsoft.com/office/drawing/2014/main" id="{00000000-0008-0000-1800-000019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94" name="Imagen 777">
          <a:extLst>
            <a:ext uri="{FF2B5EF4-FFF2-40B4-BE49-F238E27FC236}">
              <a16:creationId xmlns:a16="http://schemas.microsoft.com/office/drawing/2014/main" id="{00000000-0008-0000-1800-00001A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95" name="Imagen 778">
          <a:extLst>
            <a:ext uri="{FF2B5EF4-FFF2-40B4-BE49-F238E27FC236}">
              <a16:creationId xmlns:a16="http://schemas.microsoft.com/office/drawing/2014/main" id="{00000000-0008-0000-1800-00001B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96" name="Imagen 779">
          <a:extLst>
            <a:ext uri="{FF2B5EF4-FFF2-40B4-BE49-F238E27FC236}">
              <a16:creationId xmlns:a16="http://schemas.microsoft.com/office/drawing/2014/main" id="{00000000-0008-0000-1800-00001C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97" name="Imagen 780">
          <a:extLst>
            <a:ext uri="{FF2B5EF4-FFF2-40B4-BE49-F238E27FC236}">
              <a16:creationId xmlns:a16="http://schemas.microsoft.com/office/drawing/2014/main" id="{00000000-0008-0000-1800-00001D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98" name="Imagen 781">
          <a:extLst>
            <a:ext uri="{FF2B5EF4-FFF2-40B4-BE49-F238E27FC236}">
              <a16:creationId xmlns:a16="http://schemas.microsoft.com/office/drawing/2014/main" id="{00000000-0008-0000-1800-00001E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799" name="Imagen 782">
          <a:extLst>
            <a:ext uri="{FF2B5EF4-FFF2-40B4-BE49-F238E27FC236}">
              <a16:creationId xmlns:a16="http://schemas.microsoft.com/office/drawing/2014/main" id="{00000000-0008-0000-1800-00001F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00" name="Imagen 783">
          <a:extLst>
            <a:ext uri="{FF2B5EF4-FFF2-40B4-BE49-F238E27FC236}">
              <a16:creationId xmlns:a16="http://schemas.microsoft.com/office/drawing/2014/main" id="{00000000-0008-0000-1800-000020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01" name="Imagen 784">
          <a:extLst>
            <a:ext uri="{FF2B5EF4-FFF2-40B4-BE49-F238E27FC236}">
              <a16:creationId xmlns:a16="http://schemas.microsoft.com/office/drawing/2014/main" id="{00000000-0008-0000-1800-000021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02" name="Imagen 785">
          <a:extLst>
            <a:ext uri="{FF2B5EF4-FFF2-40B4-BE49-F238E27FC236}">
              <a16:creationId xmlns:a16="http://schemas.microsoft.com/office/drawing/2014/main" id="{00000000-0008-0000-1800-000022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03" name="Imagen 786">
          <a:extLst>
            <a:ext uri="{FF2B5EF4-FFF2-40B4-BE49-F238E27FC236}">
              <a16:creationId xmlns:a16="http://schemas.microsoft.com/office/drawing/2014/main" id="{00000000-0008-0000-1800-000023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04" name="Imagen 787">
          <a:extLst>
            <a:ext uri="{FF2B5EF4-FFF2-40B4-BE49-F238E27FC236}">
              <a16:creationId xmlns:a16="http://schemas.microsoft.com/office/drawing/2014/main" id="{00000000-0008-0000-1800-000024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05" name="Imagen 788">
          <a:extLst>
            <a:ext uri="{FF2B5EF4-FFF2-40B4-BE49-F238E27FC236}">
              <a16:creationId xmlns:a16="http://schemas.microsoft.com/office/drawing/2014/main" id="{00000000-0008-0000-1800-000025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06" name="Imagen 789">
          <a:extLst>
            <a:ext uri="{FF2B5EF4-FFF2-40B4-BE49-F238E27FC236}">
              <a16:creationId xmlns:a16="http://schemas.microsoft.com/office/drawing/2014/main" id="{00000000-0008-0000-1800-000026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07" name="Imagen 790">
          <a:extLst>
            <a:ext uri="{FF2B5EF4-FFF2-40B4-BE49-F238E27FC236}">
              <a16:creationId xmlns:a16="http://schemas.microsoft.com/office/drawing/2014/main" id="{00000000-0008-0000-1800-000027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08" name="Imagen 791">
          <a:extLst>
            <a:ext uri="{FF2B5EF4-FFF2-40B4-BE49-F238E27FC236}">
              <a16:creationId xmlns:a16="http://schemas.microsoft.com/office/drawing/2014/main" id="{00000000-0008-0000-1800-000028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09" name="Imagen 792">
          <a:extLst>
            <a:ext uri="{FF2B5EF4-FFF2-40B4-BE49-F238E27FC236}">
              <a16:creationId xmlns:a16="http://schemas.microsoft.com/office/drawing/2014/main" id="{00000000-0008-0000-1800-000029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10" name="Imagen 793">
          <a:extLst>
            <a:ext uri="{FF2B5EF4-FFF2-40B4-BE49-F238E27FC236}">
              <a16:creationId xmlns:a16="http://schemas.microsoft.com/office/drawing/2014/main" id="{00000000-0008-0000-1800-00002A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11" name="Imagen 794">
          <a:extLst>
            <a:ext uri="{FF2B5EF4-FFF2-40B4-BE49-F238E27FC236}">
              <a16:creationId xmlns:a16="http://schemas.microsoft.com/office/drawing/2014/main" id="{00000000-0008-0000-1800-00002B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12" name="Imagen 795">
          <a:extLst>
            <a:ext uri="{FF2B5EF4-FFF2-40B4-BE49-F238E27FC236}">
              <a16:creationId xmlns:a16="http://schemas.microsoft.com/office/drawing/2014/main" id="{00000000-0008-0000-1800-00002C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13" name="Imagen 796">
          <a:extLst>
            <a:ext uri="{FF2B5EF4-FFF2-40B4-BE49-F238E27FC236}">
              <a16:creationId xmlns:a16="http://schemas.microsoft.com/office/drawing/2014/main" id="{00000000-0008-0000-1800-00002D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14" name="Imagen 797">
          <a:extLst>
            <a:ext uri="{FF2B5EF4-FFF2-40B4-BE49-F238E27FC236}">
              <a16:creationId xmlns:a16="http://schemas.microsoft.com/office/drawing/2014/main" id="{00000000-0008-0000-1800-00002E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15" name="Imagen 798">
          <a:extLst>
            <a:ext uri="{FF2B5EF4-FFF2-40B4-BE49-F238E27FC236}">
              <a16:creationId xmlns:a16="http://schemas.microsoft.com/office/drawing/2014/main" id="{00000000-0008-0000-1800-00002F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16" name="Imagen 799">
          <a:extLst>
            <a:ext uri="{FF2B5EF4-FFF2-40B4-BE49-F238E27FC236}">
              <a16:creationId xmlns:a16="http://schemas.microsoft.com/office/drawing/2014/main" id="{00000000-0008-0000-1800-000030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17" name="Imagen 800">
          <a:extLst>
            <a:ext uri="{FF2B5EF4-FFF2-40B4-BE49-F238E27FC236}">
              <a16:creationId xmlns:a16="http://schemas.microsoft.com/office/drawing/2014/main" id="{00000000-0008-0000-1800-000031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18" name="Imagen 801">
          <a:extLst>
            <a:ext uri="{FF2B5EF4-FFF2-40B4-BE49-F238E27FC236}">
              <a16:creationId xmlns:a16="http://schemas.microsoft.com/office/drawing/2014/main" id="{00000000-0008-0000-1800-000032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19" name="Imagen 802">
          <a:extLst>
            <a:ext uri="{FF2B5EF4-FFF2-40B4-BE49-F238E27FC236}">
              <a16:creationId xmlns:a16="http://schemas.microsoft.com/office/drawing/2014/main" id="{00000000-0008-0000-1800-000033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20" name="Imagen 803">
          <a:extLst>
            <a:ext uri="{FF2B5EF4-FFF2-40B4-BE49-F238E27FC236}">
              <a16:creationId xmlns:a16="http://schemas.microsoft.com/office/drawing/2014/main" id="{00000000-0008-0000-1800-000034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21" name="Imagen 804">
          <a:extLst>
            <a:ext uri="{FF2B5EF4-FFF2-40B4-BE49-F238E27FC236}">
              <a16:creationId xmlns:a16="http://schemas.microsoft.com/office/drawing/2014/main" id="{00000000-0008-0000-1800-000035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22" name="Imagen 805">
          <a:extLst>
            <a:ext uri="{FF2B5EF4-FFF2-40B4-BE49-F238E27FC236}">
              <a16:creationId xmlns:a16="http://schemas.microsoft.com/office/drawing/2014/main" id="{00000000-0008-0000-1800-000036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23" name="Imagen 806">
          <a:extLst>
            <a:ext uri="{FF2B5EF4-FFF2-40B4-BE49-F238E27FC236}">
              <a16:creationId xmlns:a16="http://schemas.microsoft.com/office/drawing/2014/main" id="{00000000-0008-0000-1800-000037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24" name="Imagen 807">
          <a:extLst>
            <a:ext uri="{FF2B5EF4-FFF2-40B4-BE49-F238E27FC236}">
              <a16:creationId xmlns:a16="http://schemas.microsoft.com/office/drawing/2014/main" id="{00000000-0008-0000-1800-000038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25" name="Imagen 808">
          <a:extLst>
            <a:ext uri="{FF2B5EF4-FFF2-40B4-BE49-F238E27FC236}">
              <a16:creationId xmlns:a16="http://schemas.microsoft.com/office/drawing/2014/main" id="{00000000-0008-0000-1800-000039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26" name="Imagen 809">
          <a:extLst>
            <a:ext uri="{FF2B5EF4-FFF2-40B4-BE49-F238E27FC236}">
              <a16:creationId xmlns:a16="http://schemas.microsoft.com/office/drawing/2014/main" id="{00000000-0008-0000-1800-00003A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27" name="Imagen 810">
          <a:extLst>
            <a:ext uri="{FF2B5EF4-FFF2-40B4-BE49-F238E27FC236}">
              <a16:creationId xmlns:a16="http://schemas.microsoft.com/office/drawing/2014/main" id="{00000000-0008-0000-1800-00003B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28" name="Imagen 811">
          <a:extLst>
            <a:ext uri="{FF2B5EF4-FFF2-40B4-BE49-F238E27FC236}">
              <a16:creationId xmlns:a16="http://schemas.microsoft.com/office/drawing/2014/main" id="{00000000-0008-0000-1800-00003C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29" name="Imagen 812">
          <a:extLst>
            <a:ext uri="{FF2B5EF4-FFF2-40B4-BE49-F238E27FC236}">
              <a16:creationId xmlns:a16="http://schemas.microsoft.com/office/drawing/2014/main" id="{00000000-0008-0000-1800-00003D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30" name="Imagen 813">
          <a:extLst>
            <a:ext uri="{FF2B5EF4-FFF2-40B4-BE49-F238E27FC236}">
              <a16:creationId xmlns:a16="http://schemas.microsoft.com/office/drawing/2014/main" id="{00000000-0008-0000-1800-00003E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31" name="Imagen 814">
          <a:extLst>
            <a:ext uri="{FF2B5EF4-FFF2-40B4-BE49-F238E27FC236}">
              <a16:creationId xmlns:a16="http://schemas.microsoft.com/office/drawing/2014/main" id="{00000000-0008-0000-1800-00003F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32" name="Imagen 815">
          <a:extLst>
            <a:ext uri="{FF2B5EF4-FFF2-40B4-BE49-F238E27FC236}">
              <a16:creationId xmlns:a16="http://schemas.microsoft.com/office/drawing/2014/main" id="{00000000-0008-0000-1800-000040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33" name="Imagen 816">
          <a:extLst>
            <a:ext uri="{FF2B5EF4-FFF2-40B4-BE49-F238E27FC236}">
              <a16:creationId xmlns:a16="http://schemas.microsoft.com/office/drawing/2014/main" id="{00000000-0008-0000-1800-000041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34" name="Imagen 817">
          <a:extLst>
            <a:ext uri="{FF2B5EF4-FFF2-40B4-BE49-F238E27FC236}">
              <a16:creationId xmlns:a16="http://schemas.microsoft.com/office/drawing/2014/main" id="{00000000-0008-0000-1800-000042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35" name="Imagen 818">
          <a:extLst>
            <a:ext uri="{FF2B5EF4-FFF2-40B4-BE49-F238E27FC236}">
              <a16:creationId xmlns:a16="http://schemas.microsoft.com/office/drawing/2014/main" id="{00000000-0008-0000-1800-000043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36" name="Imagen 819">
          <a:extLst>
            <a:ext uri="{FF2B5EF4-FFF2-40B4-BE49-F238E27FC236}">
              <a16:creationId xmlns:a16="http://schemas.microsoft.com/office/drawing/2014/main" id="{00000000-0008-0000-1800-000044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37" name="Imagen 820">
          <a:extLst>
            <a:ext uri="{FF2B5EF4-FFF2-40B4-BE49-F238E27FC236}">
              <a16:creationId xmlns:a16="http://schemas.microsoft.com/office/drawing/2014/main" id="{00000000-0008-0000-1800-000045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38" name="Imagen 821">
          <a:extLst>
            <a:ext uri="{FF2B5EF4-FFF2-40B4-BE49-F238E27FC236}">
              <a16:creationId xmlns:a16="http://schemas.microsoft.com/office/drawing/2014/main" id="{00000000-0008-0000-1800-000046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39" name="Imagen 822">
          <a:extLst>
            <a:ext uri="{FF2B5EF4-FFF2-40B4-BE49-F238E27FC236}">
              <a16:creationId xmlns:a16="http://schemas.microsoft.com/office/drawing/2014/main" id="{00000000-0008-0000-1800-000047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40" name="Imagen 823">
          <a:extLst>
            <a:ext uri="{FF2B5EF4-FFF2-40B4-BE49-F238E27FC236}">
              <a16:creationId xmlns:a16="http://schemas.microsoft.com/office/drawing/2014/main" id="{00000000-0008-0000-1800-000048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41" name="Imagen 824">
          <a:extLst>
            <a:ext uri="{FF2B5EF4-FFF2-40B4-BE49-F238E27FC236}">
              <a16:creationId xmlns:a16="http://schemas.microsoft.com/office/drawing/2014/main" id="{00000000-0008-0000-1800-000049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42" name="Imagen 825">
          <a:extLst>
            <a:ext uri="{FF2B5EF4-FFF2-40B4-BE49-F238E27FC236}">
              <a16:creationId xmlns:a16="http://schemas.microsoft.com/office/drawing/2014/main" id="{00000000-0008-0000-1800-00004A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43" name="Imagen 826">
          <a:extLst>
            <a:ext uri="{FF2B5EF4-FFF2-40B4-BE49-F238E27FC236}">
              <a16:creationId xmlns:a16="http://schemas.microsoft.com/office/drawing/2014/main" id="{00000000-0008-0000-1800-00004B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44" name="Imagen 827">
          <a:extLst>
            <a:ext uri="{FF2B5EF4-FFF2-40B4-BE49-F238E27FC236}">
              <a16:creationId xmlns:a16="http://schemas.microsoft.com/office/drawing/2014/main" id="{00000000-0008-0000-1800-00004C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45" name="Imagen 828">
          <a:extLst>
            <a:ext uri="{FF2B5EF4-FFF2-40B4-BE49-F238E27FC236}">
              <a16:creationId xmlns:a16="http://schemas.microsoft.com/office/drawing/2014/main" id="{00000000-0008-0000-1800-00004D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46" name="Imagen 829">
          <a:extLst>
            <a:ext uri="{FF2B5EF4-FFF2-40B4-BE49-F238E27FC236}">
              <a16:creationId xmlns:a16="http://schemas.microsoft.com/office/drawing/2014/main" id="{00000000-0008-0000-1800-00004E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47" name="Imagen 830">
          <a:extLst>
            <a:ext uri="{FF2B5EF4-FFF2-40B4-BE49-F238E27FC236}">
              <a16:creationId xmlns:a16="http://schemas.microsoft.com/office/drawing/2014/main" id="{00000000-0008-0000-1800-00004F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48" name="Imagen 831">
          <a:extLst>
            <a:ext uri="{FF2B5EF4-FFF2-40B4-BE49-F238E27FC236}">
              <a16:creationId xmlns:a16="http://schemas.microsoft.com/office/drawing/2014/main" id="{00000000-0008-0000-1800-000050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49" name="Imagen 832">
          <a:extLst>
            <a:ext uri="{FF2B5EF4-FFF2-40B4-BE49-F238E27FC236}">
              <a16:creationId xmlns:a16="http://schemas.microsoft.com/office/drawing/2014/main" id="{00000000-0008-0000-1800-000051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50" name="Imagen 833">
          <a:extLst>
            <a:ext uri="{FF2B5EF4-FFF2-40B4-BE49-F238E27FC236}">
              <a16:creationId xmlns:a16="http://schemas.microsoft.com/office/drawing/2014/main" id="{00000000-0008-0000-1800-000052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51" name="Imagen 834">
          <a:extLst>
            <a:ext uri="{FF2B5EF4-FFF2-40B4-BE49-F238E27FC236}">
              <a16:creationId xmlns:a16="http://schemas.microsoft.com/office/drawing/2014/main" id="{00000000-0008-0000-1800-000053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52" name="Imagen 835">
          <a:extLst>
            <a:ext uri="{FF2B5EF4-FFF2-40B4-BE49-F238E27FC236}">
              <a16:creationId xmlns:a16="http://schemas.microsoft.com/office/drawing/2014/main" id="{00000000-0008-0000-1800-000054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53" name="Imagen 836">
          <a:extLst>
            <a:ext uri="{FF2B5EF4-FFF2-40B4-BE49-F238E27FC236}">
              <a16:creationId xmlns:a16="http://schemas.microsoft.com/office/drawing/2014/main" id="{00000000-0008-0000-1800-000055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54" name="Imagen 837">
          <a:extLst>
            <a:ext uri="{FF2B5EF4-FFF2-40B4-BE49-F238E27FC236}">
              <a16:creationId xmlns:a16="http://schemas.microsoft.com/office/drawing/2014/main" id="{00000000-0008-0000-1800-000056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55" name="Imagen 838">
          <a:extLst>
            <a:ext uri="{FF2B5EF4-FFF2-40B4-BE49-F238E27FC236}">
              <a16:creationId xmlns:a16="http://schemas.microsoft.com/office/drawing/2014/main" id="{00000000-0008-0000-1800-000057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56" name="Imagen 839">
          <a:extLst>
            <a:ext uri="{FF2B5EF4-FFF2-40B4-BE49-F238E27FC236}">
              <a16:creationId xmlns:a16="http://schemas.microsoft.com/office/drawing/2014/main" id="{00000000-0008-0000-1800-000058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57" name="Imagen 840">
          <a:extLst>
            <a:ext uri="{FF2B5EF4-FFF2-40B4-BE49-F238E27FC236}">
              <a16:creationId xmlns:a16="http://schemas.microsoft.com/office/drawing/2014/main" id="{00000000-0008-0000-1800-000059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58" name="Imagen 841">
          <a:extLst>
            <a:ext uri="{FF2B5EF4-FFF2-40B4-BE49-F238E27FC236}">
              <a16:creationId xmlns:a16="http://schemas.microsoft.com/office/drawing/2014/main" id="{00000000-0008-0000-1800-00005A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59" name="Imagen 842">
          <a:extLst>
            <a:ext uri="{FF2B5EF4-FFF2-40B4-BE49-F238E27FC236}">
              <a16:creationId xmlns:a16="http://schemas.microsoft.com/office/drawing/2014/main" id="{00000000-0008-0000-1800-00005B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60" name="Imagen 843">
          <a:extLst>
            <a:ext uri="{FF2B5EF4-FFF2-40B4-BE49-F238E27FC236}">
              <a16:creationId xmlns:a16="http://schemas.microsoft.com/office/drawing/2014/main" id="{00000000-0008-0000-1800-00005C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61" name="Imagen 844">
          <a:extLst>
            <a:ext uri="{FF2B5EF4-FFF2-40B4-BE49-F238E27FC236}">
              <a16:creationId xmlns:a16="http://schemas.microsoft.com/office/drawing/2014/main" id="{00000000-0008-0000-1800-00005D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62" name="Imagen 845">
          <a:extLst>
            <a:ext uri="{FF2B5EF4-FFF2-40B4-BE49-F238E27FC236}">
              <a16:creationId xmlns:a16="http://schemas.microsoft.com/office/drawing/2014/main" id="{00000000-0008-0000-1800-00005E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63" name="Imagen 846">
          <a:extLst>
            <a:ext uri="{FF2B5EF4-FFF2-40B4-BE49-F238E27FC236}">
              <a16:creationId xmlns:a16="http://schemas.microsoft.com/office/drawing/2014/main" id="{00000000-0008-0000-1800-00005F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64" name="Imagen 847">
          <a:extLst>
            <a:ext uri="{FF2B5EF4-FFF2-40B4-BE49-F238E27FC236}">
              <a16:creationId xmlns:a16="http://schemas.microsoft.com/office/drawing/2014/main" id="{00000000-0008-0000-1800-000060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65" name="Imagen 848">
          <a:extLst>
            <a:ext uri="{FF2B5EF4-FFF2-40B4-BE49-F238E27FC236}">
              <a16:creationId xmlns:a16="http://schemas.microsoft.com/office/drawing/2014/main" id="{00000000-0008-0000-1800-000061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66" name="Imagen 849">
          <a:extLst>
            <a:ext uri="{FF2B5EF4-FFF2-40B4-BE49-F238E27FC236}">
              <a16:creationId xmlns:a16="http://schemas.microsoft.com/office/drawing/2014/main" id="{00000000-0008-0000-1800-000062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67" name="Imagen 850">
          <a:extLst>
            <a:ext uri="{FF2B5EF4-FFF2-40B4-BE49-F238E27FC236}">
              <a16:creationId xmlns:a16="http://schemas.microsoft.com/office/drawing/2014/main" id="{00000000-0008-0000-1800-000063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68" name="Imagen 851">
          <a:extLst>
            <a:ext uri="{FF2B5EF4-FFF2-40B4-BE49-F238E27FC236}">
              <a16:creationId xmlns:a16="http://schemas.microsoft.com/office/drawing/2014/main" id="{00000000-0008-0000-1800-000064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69" name="Imagen 852">
          <a:extLst>
            <a:ext uri="{FF2B5EF4-FFF2-40B4-BE49-F238E27FC236}">
              <a16:creationId xmlns:a16="http://schemas.microsoft.com/office/drawing/2014/main" id="{00000000-0008-0000-1800-000065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70" name="Imagen 853">
          <a:extLst>
            <a:ext uri="{FF2B5EF4-FFF2-40B4-BE49-F238E27FC236}">
              <a16:creationId xmlns:a16="http://schemas.microsoft.com/office/drawing/2014/main" id="{00000000-0008-0000-1800-000066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71" name="Imagen 854">
          <a:extLst>
            <a:ext uri="{FF2B5EF4-FFF2-40B4-BE49-F238E27FC236}">
              <a16:creationId xmlns:a16="http://schemas.microsoft.com/office/drawing/2014/main" id="{00000000-0008-0000-1800-000067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72" name="Imagen 855">
          <a:extLst>
            <a:ext uri="{FF2B5EF4-FFF2-40B4-BE49-F238E27FC236}">
              <a16:creationId xmlns:a16="http://schemas.microsoft.com/office/drawing/2014/main" id="{00000000-0008-0000-1800-000068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73" name="Imagen 856">
          <a:extLst>
            <a:ext uri="{FF2B5EF4-FFF2-40B4-BE49-F238E27FC236}">
              <a16:creationId xmlns:a16="http://schemas.microsoft.com/office/drawing/2014/main" id="{00000000-0008-0000-1800-000069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74" name="Imagen 857">
          <a:extLst>
            <a:ext uri="{FF2B5EF4-FFF2-40B4-BE49-F238E27FC236}">
              <a16:creationId xmlns:a16="http://schemas.microsoft.com/office/drawing/2014/main" id="{00000000-0008-0000-1800-00006A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75" name="Imagen 858">
          <a:extLst>
            <a:ext uri="{FF2B5EF4-FFF2-40B4-BE49-F238E27FC236}">
              <a16:creationId xmlns:a16="http://schemas.microsoft.com/office/drawing/2014/main" id="{00000000-0008-0000-1800-00006B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76" name="Imagen 859">
          <a:extLst>
            <a:ext uri="{FF2B5EF4-FFF2-40B4-BE49-F238E27FC236}">
              <a16:creationId xmlns:a16="http://schemas.microsoft.com/office/drawing/2014/main" id="{00000000-0008-0000-1800-00006C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77" name="Imagen 860">
          <a:extLst>
            <a:ext uri="{FF2B5EF4-FFF2-40B4-BE49-F238E27FC236}">
              <a16:creationId xmlns:a16="http://schemas.microsoft.com/office/drawing/2014/main" id="{00000000-0008-0000-1800-00006D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78" name="Imagen 861">
          <a:extLst>
            <a:ext uri="{FF2B5EF4-FFF2-40B4-BE49-F238E27FC236}">
              <a16:creationId xmlns:a16="http://schemas.microsoft.com/office/drawing/2014/main" id="{00000000-0008-0000-1800-00006E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79" name="Imagen 862">
          <a:extLst>
            <a:ext uri="{FF2B5EF4-FFF2-40B4-BE49-F238E27FC236}">
              <a16:creationId xmlns:a16="http://schemas.microsoft.com/office/drawing/2014/main" id="{00000000-0008-0000-1800-00006F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80" name="Imagen 863">
          <a:extLst>
            <a:ext uri="{FF2B5EF4-FFF2-40B4-BE49-F238E27FC236}">
              <a16:creationId xmlns:a16="http://schemas.microsoft.com/office/drawing/2014/main" id="{00000000-0008-0000-1800-000070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81" name="Imagen 864">
          <a:extLst>
            <a:ext uri="{FF2B5EF4-FFF2-40B4-BE49-F238E27FC236}">
              <a16:creationId xmlns:a16="http://schemas.microsoft.com/office/drawing/2014/main" id="{00000000-0008-0000-1800-000071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82" name="Imagen 865">
          <a:extLst>
            <a:ext uri="{FF2B5EF4-FFF2-40B4-BE49-F238E27FC236}">
              <a16:creationId xmlns:a16="http://schemas.microsoft.com/office/drawing/2014/main" id="{00000000-0008-0000-1800-000072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83" name="Imagen 866">
          <a:extLst>
            <a:ext uri="{FF2B5EF4-FFF2-40B4-BE49-F238E27FC236}">
              <a16:creationId xmlns:a16="http://schemas.microsoft.com/office/drawing/2014/main" id="{00000000-0008-0000-1800-000073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84" name="Imagen 867">
          <a:extLst>
            <a:ext uri="{FF2B5EF4-FFF2-40B4-BE49-F238E27FC236}">
              <a16:creationId xmlns:a16="http://schemas.microsoft.com/office/drawing/2014/main" id="{00000000-0008-0000-1800-000074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85" name="Imagen 868">
          <a:extLst>
            <a:ext uri="{FF2B5EF4-FFF2-40B4-BE49-F238E27FC236}">
              <a16:creationId xmlns:a16="http://schemas.microsoft.com/office/drawing/2014/main" id="{00000000-0008-0000-1800-000075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86" name="Imagen 869">
          <a:extLst>
            <a:ext uri="{FF2B5EF4-FFF2-40B4-BE49-F238E27FC236}">
              <a16:creationId xmlns:a16="http://schemas.microsoft.com/office/drawing/2014/main" id="{00000000-0008-0000-1800-000076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87" name="Imagen 870">
          <a:extLst>
            <a:ext uri="{FF2B5EF4-FFF2-40B4-BE49-F238E27FC236}">
              <a16:creationId xmlns:a16="http://schemas.microsoft.com/office/drawing/2014/main" id="{00000000-0008-0000-1800-000077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88" name="Imagen 871">
          <a:extLst>
            <a:ext uri="{FF2B5EF4-FFF2-40B4-BE49-F238E27FC236}">
              <a16:creationId xmlns:a16="http://schemas.microsoft.com/office/drawing/2014/main" id="{00000000-0008-0000-1800-000078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89" name="Imagen 872">
          <a:extLst>
            <a:ext uri="{FF2B5EF4-FFF2-40B4-BE49-F238E27FC236}">
              <a16:creationId xmlns:a16="http://schemas.microsoft.com/office/drawing/2014/main" id="{00000000-0008-0000-1800-000079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90" name="Imagen 873">
          <a:extLst>
            <a:ext uri="{FF2B5EF4-FFF2-40B4-BE49-F238E27FC236}">
              <a16:creationId xmlns:a16="http://schemas.microsoft.com/office/drawing/2014/main" id="{00000000-0008-0000-1800-00007A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91" name="Imagen 874">
          <a:extLst>
            <a:ext uri="{FF2B5EF4-FFF2-40B4-BE49-F238E27FC236}">
              <a16:creationId xmlns:a16="http://schemas.microsoft.com/office/drawing/2014/main" id="{00000000-0008-0000-1800-00007B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92" name="Imagen 875">
          <a:extLst>
            <a:ext uri="{FF2B5EF4-FFF2-40B4-BE49-F238E27FC236}">
              <a16:creationId xmlns:a16="http://schemas.microsoft.com/office/drawing/2014/main" id="{00000000-0008-0000-1800-00007C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93" name="Imagen 876">
          <a:extLst>
            <a:ext uri="{FF2B5EF4-FFF2-40B4-BE49-F238E27FC236}">
              <a16:creationId xmlns:a16="http://schemas.microsoft.com/office/drawing/2014/main" id="{00000000-0008-0000-1800-00007D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94" name="Imagen 877">
          <a:extLst>
            <a:ext uri="{FF2B5EF4-FFF2-40B4-BE49-F238E27FC236}">
              <a16:creationId xmlns:a16="http://schemas.microsoft.com/office/drawing/2014/main" id="{00000000-0008-0000-1800-00007E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95" name="Imagen 878">
          <a:extLst>
            <a:ext uri="{FF2B5EF4-FFF2-40B4-BE49-F238E27FC236}">
              <a16:creationId xmlns:a16="http://schemas.microsoft.com/office/drawing/2014/main" id="{00000000-0008-0000-1800-00007F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96" name="Imagen 879">
          <a:extLst>
            <a:ext uri="{FF2B5EF4-FFF2-40B4-BE49-F238E27FC236}">
              <a16:creationId xmlns:a16="http://schemas.microsoft.com/office/drawing/2014/main" id="{00000000-0008-0000-1800-000080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97" name="Imagen 880">
          <a:extLst>
            <a:ext uri="{FF2B5EF4-FFF2-40B4-BE49-F238E27FC236}">
              <a16:creationId xmlns:a16="http://schemas.microsoft.com/office/drawing/2014/main" id="{00000000-0008-0000-1800-000081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98" name="Imagen 881">
          <a:extLst>
            <a:ext uri="{FF2B5EF4-FFF2-40B4-BE49-F238E27FC236}">
              <a16:creationId xmlns:a16="http://schemas.microsoft.com/office/drawing/2014/main" id="{00000000-0008-0000-1800-000082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899" name="Imagen 882">
          <a:extLst>
            <a:ext uri="{FF2B5EF4-FFF2-40B4-BE49-F238E27FC236}">
              <a16:creationId xmlns:a16="http://schemas.microsoft.com/office/drawing/2014/main" id="{00000000-0008-0000-1800-000083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00" name="Imagen 883">
          <a:extLst>
            <a:ext uri="{FF2B5EF4-FFF2-40B4-BE49-F238E27FC236}">
              <a16:creationId xmlns:a16="http://schemas.microsoft.com/office/drawing/2014/main" id="{00000000-0008-0000-1800-000084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01" name="Imagen 884">
          <a:extLst>
            <a:ext uri="{FF2B5EF4-FFF2-40B4-BE49-F238E27FC236}">
              <a16:creationId xmlns:a16="http://schemas.microsoft.com/office/drawing/2014/main" id="{00000000-0008-0000-1800-000085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02" name="Imagen 885">
          <a:extLst>
            <a:ext uri="{FF2B5EF4-FFF2-40B4-BE49-F238E27FC236}">
              <a16:creationId xmlns:a16="http://schemas.microsoft.com/office/drawing/2014/main" id="{00000000-0008-0000-1800-000086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03" name="Imagen 886">
          <a:extLst>
            <a:ext uri="{FF2B5EF4-FFF2-40B4-BE49-F238E27FC236}">
              <a16:creationId xmlns:a16="http://schemas.microsoft.com/office/drawing/2014/main" id="{00000000-0008-0000-1800-000087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04" name="Imagen 887">
          <a:extLst>
            <a:ext uri="{FF2B5EF4-FFF2-40B4-BE49-F238E27FC236}">
              <a16:creationId xmlns:a16="http://schemas.microsoft.com/office/drawing/2014/main" id="{00000000-0008-0000-1800-000088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05" name="Imagen 888">
          <a:extLst>
            <a:ext uri="{FF2B5EF4-FFF2-40B4-BE49-F238E27FC236}">
              <a16:creationId xmlns:a16="http://schemas.microsoft.com/office/drawing/2014/main" id="{00000000-0008-0000-1800-000089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06" name="Imagen 889">
          <a:extLst>
            <a:ext uri="{FF2B5EF4-FFF2-40B4-BE49-F238E27FC236}">
              <a16:creationId xmlns:a16="http://schemas.microsoft.com/office/drawing/2014/main" id="{00000000-0008-0000-1800-00008A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07" name="Imagen 890">
          <a:extLst>
            <a:ext uri="{FF2B5EF4-FFF2-40B4-BE49-F238E27FC236}">
              <a16:creationId xmlns:a16="http://schemas.microsoft.com/office/drawing/2014/main" id="{00000000-0008-0000-1800-00008B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08" name="Imagen 891">
          <a:extLst>
            <a:ext uri="{FF2B5EF4-FFF2-40B4-BE49-F238E27FC236}">
              <a16:creationId xmlns:a16="http://schemas.microsoft.com/office/drawing/2014/main" id="{00000000-0008-0000-1800-00008C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09" name="Imagen 892">
          <a:extLst>
            <a:ext uri="{FF2B5EF4-FFF2-40B4-BE49-F238E27FC236}">
              <a16:creationId xmlns:a16="http://schemas.microsoft.com/office/drawing/2014/main" id="{00000000-0008-0000-1800-00008D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10" name="Imagen 893">
          <a:extLst>
            <a:ext uri="{FF2B5EF4-FFF2-40B4-BE49-F238E27FC236}">
              <a16:creationId xmlns:a16="http://schemas.microsoft.com/office/drawing/2014/main" id="{00000000-0008-0000-1800-00008E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11" name="Imagen 894">
          <a:extLst>
            <a:ext uri="{FF2B5EF4-FFF2-40B4-BE49-F238E27FC236}">
              <a16:creationId xmlns:a16="http://schemas.microsoft.com/office/drawing/2014/main" id="{00000000-0008-0000-1800-00008F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12" name="Imagen 895">
          <a:extLst>
            <a:ext uri="{FF2B5EF4-FFF2-40B4-BE49-F238E27FC236}">
              <a16:creationId xmlns:a16="http://schemas.microsoft.com/office/drawing/2014/main" id="{00000000-0008-0000-1800-000090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13" name="Imagen 896">
          <a:extLst>
            <a:ext uri="{FF2B5EF4-FFF2-40B4-BE49-F238E27FC236}">
              <a16:creationId xmlns:a16="http://schemas.microsoft.com/office/drawing/2014/main" id="{00000000-0008-0000-1800-000091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14" name="Imagen 897">
          <a:extLst>
            <a:ext uri="{FF2B5EF4-FFF2-40B4-BE49-F238E27FC236}">
              <a16:creationId xmlns:a16="http://schemas.microsoft.com/office/drawing/2014/main" id="{00000000-0008-0000-1800-000092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15" name="Imagen 898">
          <a:extLst>
            <a:ext uri="{FF2B5EF4-FFF2-40B4-BE49-F238E27FC236}">
              <a16:creationId xmlns:a16="http://schemas.microsoft.com/office/drawing/2014/main" id="{00000000-0008-0000-1800-000093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16" name="Imagen 899">
          <a:extLst>
            <a:ext uri="{FF2B5EF4-FFF2-40B4-BE49-F238E27FC236}">
              <a16:creationId xmlns:a16="http://schemas.microsoft.com/office/drawing/2014/main" id="{00000000-0008-0000-1800-000094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17" name="Imagen 900">
          <a:extLst>
            <a:ext uri="{FF2B5EF4-FFF2-40B4-BE49-F238E27FC236}">
              <a16:creationId xmlns:a16="http://schemas.microsoft.com/office/drawing/2014/main" id="{00000000-0008-0000-1800-000095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18" name="Imagen 901">
          <a:extLst>
            <a:ext uri="{FF2B5EF4-FFF2-40B4-BE49-F238E27FC236}">
              <a16:creationId xmlns:a16="http://schemas.microsoft.com/office/drawing/2014/main" id="{00000000-0008-0000-1800-000096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19" name="Imagen 902">
          <a:extLst>
            <a:ext uri="{FF2B5EF4-FFF2-40B4-BE49-F238E27FC236}">
              <a16:creationId xmlns:a16="http://schemas.microsoft.com/office/drawing/2014/main" id="{00000000-0008-0000-1800-000097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20" name="Imagen 903">
          <a:extLst>
            <a:ext uri="{FF2B5EF4-FFF2-40B4-BE49-F238E27FC236}">
              <a16:creationId xmlns:a16="http://schemas.microsoft.com/office/drawing/2014/main" id="{00000000-0008-0000-1800-000098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21" name="Imagen 904">
          <a:extLst>
            <a:ext uri="{FF2B5EF4-FFF2-40B4-BE49-F238E27FC236}">
              <a16:creationId xmlns:a16="http://schemas.microsoft.com/office/drawing/2014/main" id="{00000000-0008-0000-1800-000099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22" name="Imagen 905">
          <a:extLst>
            <a:ext uri="{FF2B5EF4-FFF2-40B4-BE49-F238E27FC236}">
              <a16:creationId xmlns:a16="http://schemas.microsoft.com/office/drawing/2014/main" id="{00000000-0008-0000-1800-00009A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23" name="Imagen 906">
          <a:extLst>
            <a:ext uri="{FF2B5EF4-FFF2-40B4-BE49-F238E27FC236}">
              <a16:creationId xmlns:a16="http://schemas.microsoft.com/office/drawing/2014/main" id="{00000000-0008-0000-1800-00009B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24" name="Imagen 907">
          <a:extLst>
            <a:ext uri="{FF2B5EF4-FFF2-40B4-BE49-F238E27FC236}">
              <a16:creationId xmlns:a16="http://schemas.microsoft.com/office/drawing/2014/main" id="{00000000-0008-0000-1800-00009C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25" name="Imagen 908">
          <a:extLst>
            <a:ext uri="{FF2B5EF4-FFF2-40B4-BE49-F238E27FC236}">
              <a16:creationId xmlns:a16="http://schemas.microsoft.com/office/drawing/2014/main" id="{00000000-0008-0000-1800-00009D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26" name="Imagen 909">
          <a:extLst>
            <a:ext uri="{FF2B5EF4-FFF2-40B4-BE49-F238E27FC236}">
              <a16:creationId xmlns:a16="http://schemas.microsoft.com/office/drawing/2014/main" id="{00000000-0008-0000-1800-00009E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27" name="Imagen 910">
          <a:extLst>
            <a:ext uri="{FF2B5EF4-FFF2-40B4-BE49-F238E27FC236}">
              <a16:creationId xmlns:a16="http://schemas.microsoft.com/office/drawing/2014/main" id="{00000000-0008-0000-1800-00009F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28" name="Imagen 911">
          <a:extLst>
            <a:ext uri="{FF2B5EF4-FFF2-40B4-BE49-F238E27FC236}">
              <a16:creationId xmlns:a16="http://schemas.microsoft.com/office/drawing/2014/main" id="{00000000-0008-0000-1800-0000A0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29" name="Imagen 912">
          <a:extLst>
            <a:ext uri="{FF2B5EF4-FFF2-40B4-BE49-F238E27FC236}">
              <a16:creationId xmlns:a16="http://schemas.microsoft.com/office/drawing/2014/main" id="{00000000-0008-0000-1800-0000A1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30" name="Imagen 913">
          <a:extLst>
            <a:ext uri="{FF2B5EF4-FFF2-40B4-BE49-F238E27FC236}">
              <a16:creationId xmlns:a16="http://schemas.microsoft.com/office/drawing/2014/main" id="{00000000-0008-0000-1800-0000A2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31" name="Imagen 914">
          <a:extLst>
            <a:ext uri="{FF2B5EF4-FFF2-40B4-BE49-F238E27FC236}">
              <a16:creationId xmlns:a16="http://schemas.microsoft.com/office/drawing/2014/main" id="{00000000-0008-0000-1800-0000A3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32" name="Imagen 915">
          <a:extLst>
            <a:ext uri="{FF2B5EF4-FFF2-40B4-BE49-F238E27FC236}">
              <a16:creationId xmlns:a16="http://schemas.microsoft.com/office/drawing/2014/main" id="{00000000-0008-0000-1800-0000A4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33" name="Imagen 916">
          <a:extLst>
            <a:ext uri="{FF2B5EF4-FFF2-40B4-BE49-F238E27FC236}">
              <a16:creationId xmlns:a16="http://schemas.microsoft.com/office/drawing/2014/main" id="{00000000-0008-0000-1800-0000A5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34" name="Imagen 917">
          <a:extLst>
            <a:ext uri="{FF2B5EF4-FFF2-40B4-BE49-F238E27FC236}">
              <a16:creationId xmlns:a16="http://schemas.microsoft.com/office/drawing/2014/main" id="{00000000-0008-0000-1800-0000A6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35" name="Imagen 918">
          <a:extLst>
            <a:ext uri="{FF2B5EF4-FFF2-40B4-BE49-F238E27FC236}">
              <a16:creationId xmlns:a16="http://schemas.microsoft.com/office/drawing/2014/main" id="{00000000-0008-0000-1800-0000A7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36" name="Imagen 919">
          <a:extLst>
            <a:ext uri="{FF2B5EF4-FFF2-40B4-BE49-F238E27FC236}">
              <a16:creationId xmlns:a16="http://schemas.microsoft.com/office/drawing/2014/main" id="{00000000-0008-0000-1800-0000A8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37" name="Imagen 920">
          <a:extLst>
            <a:ext uri="{FF2B5EF4-FFF2-40B4-BE49-F238E27FC236}">
              <a16:creationId xmlns:a16="http://schemas.microsoft.com/office/drawing/2014/main" id="{00000000-0008-0000-1800-0000A9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38" name="Imagen 921">
          <a:extLst>
            <a:ext uri="{FF2B5EF4-FFF2-40B4-BE49-F238E27FC236}">
              <a16:creationId xmlns:a16="http://schemas.microsoft.com/office/drawing/2014/main" id="{00000000-0008-0000-1800-0000AA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39" name="Imagen 922">
          <a:extLst>
            <a:ext uri="{FF2B5EF4-FFF2-40B4-BE49-F238E27FC236}">
              <a16:creationId xmlns:a16="http://schemas.microsoft.com/office/drawing/2014/main" id="{00000000-0008-0000-1800-0000AB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40" name="Imagen 923">
          <a:extLst>
            <a:ext uri="{FF2B5EF4-FFF2-40B4-BE49-F238E27FC236}">
              <a16:creationId xmlns:a16="http://schemas.microsoft.com/office/drawing/2014/main" id="{00000000-0008-0000-1800-0000AC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41" name="Imagen 924">
          <a:extLst>
            <a:ext uri="{FF2B5EF4-FFF2-40B4-BE49-F238E27FC236}">
              <a16:creationId xmlns:a16="http://schemas.microsoft.com/office/drawing/2014/main" id="{00000000-0008-0000-1800-0000AD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42" name="Imagen 925">
          <a:extLst>
            <a:ext uri="{FF2B5EF4-FFF2-40B4-BE49-F238E27FC236}">
              <a16:creationId xmlns:a16="http://schemas.microsoft.com/office/drawing/2014/main" id="{00000000-0008-0000-1800-0000AE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43" name="Imagen 926">
          <a:extLst>
            <a:ext uri="{FF2B5EF4-FFF2-40B4-BE49-F238E27FC236}">
              <a16:creationId xmlns:a16="http://schemas.microsoft.com/office/drawing/2014/main" id="{00000000-0008-0000-1800-0000AF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44" name="Imagen 927">
          <a:extLst>
            <a:ext uri="{FF2B5EF4-FFF2-40B4-BE49-F238E27FC236}">
              <a16:creationId xmlns:a16="http://schemas.microsoft.com/office/drawing/2014/main" id="{00000000-0008-0000-1800-0000B0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45" name="Imagen 928">
          <a:extLst>
            <a:ext uri="{FF2B5EF4-FFF2-40B4-BE49-F238E27FC236}">
              <a16:creationId xmlns:a16="http://schemas.microsoft.com/office/drawing/2014/main" id="{00000000-0008-0000-1800-0000B1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46" name="Imagen 929">
          <a:extLst>
            <a:ext uri="{FF2B5EF4-FFF2-40B4-BE49-F238E27FC236}">
              <a16:creationId xmlns:a16="http://schemas.microsoft.com/office/drawing/2014/main" id="{00000000-0008-0000-1800-0000B2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47" name="Imagen 930">
          <a:extLst>
            <a:ext uri="{FF2B5EF4-FFF2-40B4-BE49-F238E27FC236}">
              <a16:creationId xmlns:a16="http://schemas.microsoft.com/office/drawing/2014/main" id="{00000000-0008-0000-1800-0000B3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48" name="Imagen 931">
          <a:extLst>
            <a:ext uri="{FF2B5EF4-FFF2-40B4-BE49-F238E27FC236}">
              <a16:creationId xmlns:a16="http://schemas.microsoft.com/office/drawing/2014/main" id="{00000000-0008-0000-1800-0000B4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49" name="Imagen 932">
          <a:extLst>
            <a:ext uri="{FF2B5EF4-FFF2-40B4-BE49-F238E27FC236}">
              <a16:creationId xmlns:a16="http://schemas.microsoft.com/office/drawing/2014/main" id="{00000000-0008-0000-1800-0000B5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50" name="Imagen 933">
          <a:extLst>
            <a:ext uri="{FF2B5EF4-FFF2-40B4-BE49-F238E27FC236}">
              <a16:creationId xmlns:a16="http://schemas.microsoft.com/office/drawing/2014/main" id="{00000000-0008-0000-1800-0000B6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51" name="Imagen 934">
          <a:extLst>
            <a:ext uri="{FF2B5EF4-FFF2-40B4-BE49-F238E27FC236}">
              <a16:creationId xmlns:a16="http://schemas.microsoft.com/office/drawing/2014/main" id="{00000000-0008-0000-1800-0000B7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52" name="Imagen 935">
          <a:extLst>
            <a:ext uri="{FF2B5EF4-FFF2-40B4-BE49-F238E27FC236}">
              <a16:creationId xmlns:a16="http://schemas.microsoft.com/office/drawing/2014/main" id="{00000000-0008-0000-1800-0000B8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53" name="Imagen 936">
          <a:extLst>
            <a:ext uri="{FF2B5EF4-FFF2-40B4-BE49-F238E27FC236}">
              <a16:creationId xmlns:a16="http://schemas.microsoft.com/office/drawing/2014/main" id="{00000000-0008-0000-1800-0000B9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54" name="Imagen 937">
          <a:extLst>
            <a:ext uri="{FF2B5EF4-FFF2-40B4-BE49-F238E27FC236}">
              <a16:creationId xmlns:a16="http://schemas.microsoft.com/office/drawing/2014/main" id="{00000000-0008-0000-1800-0000BA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55" name="Imagen 938">
          <a:extLst>
            <a:ext uri="{FF2B5EF4-FFF2-40B4-BE49-F238E27FC236}">
              <a16:creationId xmlns:a16="http://schemas.microsoft.com/office/drawing/2014/main" id="{00000000-0008-0000-1800-0000BB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56" name="Imagen 939">
          <a:extLst>
            <a:ext uri="{FF2B5EF4-FFF2-40B4-BE49-F238E27FC236}">
              <a16:creationId xmlns:a16="http://schemas.microsoft.com/office/drawing/2014/main" id="{00000000-0008-0000-1800-0000BC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57" name="Imagen 940">
          <a:extLst>
            <a:ext uri="{FF2B5EF4-FFF2-40B4-BE49-F238E27FC236}">
              <a16:creationId xmlns:a16="http://schemas.microsoft.com/office/drawing/2014/main" id="{00000000-0008-0000-1800-0000BD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58" name="Imagen 941">
          <a:extLst>
            <a:ext uri="{FF2B5EF4-FFF2-40B4-BE49-F238E27FC236}">
              <a16:creationId xmlns:a16="http://schemas.microsoft.com/office/drawing/2014/main" id="{00000000-0008-0000-1800-0000BE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59" name="Imagen 942">
          <a:extLst>
            <a:ext uri="{FF2B5EF4-FFF2-40B4-BE49-F238E27FC236}">
              <a16:creationId xmlns:a16="http://schemas.microsoft.com/office/drawing/2014/main" id="{00000000-0008-0000-1800-0000BF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60" name="Imagen 943">
          <a:extLst>
            <a:ext uri="{FF2B5EF4-FFF2-40B4-BE49-F238E27FC236}">
              <a16:creationId xmlns:a16="http://schemas.microsoft.com/office/drawing/2014/main" id="{00000000-0008-0000-1800-0000C0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61" name="Imagen 944">
          <a:extLst>
            <a:ext uri="{FF2B5EF4-FFF2-40B4-BE49-F238E27FC236}">
              <a16:creationId xmlns:a16="http://schemas.microsoft.com/office/drawing/2014/main" id="{00000000-0008-0000-1800-0000C1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62" name="Imagen 945">
          <a:extLst>
            <a:ext uri="{FF2B5EF4-FFF2-40B4-BE49-F238E27FC236}">
              <a16:creationId xmlns:a16="http://schemas.microsoft.com/office/drawing/2014/main" id="{00000000-0008-0000-1800-0000C2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63" name="Imagen 946">
          <a:extLst>
            <a:ext uri="{FF2B5EF4-FFF2-40B4-BE49-F238E27FC236}">
              <a16:creationId xmlns:a16="http://schemas.microsoft.com/office/drawing/2014/main" id="{00000000-0008-0000-1800-0000C3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64" name="Imagen 947">
          <a:extLst>
            <a:ext uri="{FF2B5EF4-FFF2-40B4-BE49-F238E27FC236}">
              <a16:creationId xmlns:a16="http://schemas.microsoft.com/office/drawing/2014/main" id="{00000000-0008-0000-1800-0000C4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65" name="Imagen 948">
          <a:extLst>
            <a:ext uri="{FF2B5EF4-FFF2-40B4-BE49-F238E27FC236}">
              <a16:creationId xmlns:a16="http://schemas.microsoft.com/office/drawing/2014/main" id="{00000000-0008-0000-1800-0000C5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66" name="Imagen 949">
          <a:extLst>
            <a:ext uri="{FF2B5EF4-FFF2-40B4-BE49-F238E27FC236}">
              <a16:creationId xmlns:a16="http://schemas.microsoft.com/office/drawing/2014/main" id="{00000000-0008-0000-1800-0000C6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67" name="Imagen 950">
          <a:extLst>
            <a:ext uri="{FF2B5EF4-FFF2-40B4-BE49-F238E27FC236}">
              <a16:creationId xmlns:a16="http://schemas.microsoft.com/office/drawing/2014/main" id="{00000000-0008-0000-1800-0000C7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68" name="Imagen 951">
          <a:extLst>
            <a:ext uri="{FF2B5EF4-FFF2-40B4-BE49-F238E27FC236}">
              <a16:creationId xmlns:a16="http://schemas.microsoft.com/office/drawing/2014/main" id="{00000000-0008-0000-1800-0000C8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69" name="Imagen 952">
          <a:extLst>
            <a:ext uri="{FF2B5EF4-FFF2-40B4-BE49-F238E27FC236}">
              <a16:creationId xmlns:a16="http://schemas.microsoft.com/office/drawing/2014/main" id="{00000000-0008-0000-1800-0000C9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70" name="Imagen 953">
          <a:extLst>
            <a:ext uri="{FF2B5EF4-FFF2-40B4-BE49-F238E27FC236}">
              <a16:creationId xmlns:a16="http://schemas.microsoft.com/office/drawing/2014/main" id="{00000000-0008-0000-1800-0000CA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71" name="Imagen 954">
          <a:extLst>
            <a:ext uri="{FF2B5EF4-FFF2-40B4-BE49-F238E27FC236}">
              <a16:creationId xmlns:a16="http://schemas.microsoft.com/office/drawing/2014/main" id="{00000000-0008-0000-1800-0000CB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72" name="Imagen 955">
          <a:extLst>
            <a:ext uri="{FF2B5EF4-FFF2-40B4-BE49-F238E27FC236}">
              <a16:creationId xmlns:a16="http://schemas.microsoft.com/office/drawing/2014/main" id="{00000000-0008-0000-1800-0000CC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73" name="Imagen 956">
          <a:extLst>
            <a:ext uri="{FF2B5EF4-FFF2-40B4-BE49-F238E27FC236}">
              <a16:creationId xmlns:a16="http://schemas.microsoft.com/office/drawing/2014/main" id="{00000000-0008-0000-1800-0000CD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74" name="Imagen 957">
          <a:extLst>
            <a:ext uri="{FF2B5EF4-FFF2-40B4-BE49-F238E27FC236}">
              <a16:creationId xmlns:a16="http://schemas.microsoft.com/office/drawing/2014/main" id="{00000000-0008-0000-1800-0000CE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75" name="Imagen 958">
          <a:extLst>
            <a:ext uri="{FF2B5EF4-FFF2-40B4-BE49-F238E27FC236}">
              <a16:creationId xmlns:a16="http://schemas.microsoft.com/office/drawing/2014/main" id="{00000000-0008-0000-1800-0000CF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76" name="Imagen 959">
          <a:extLst>
            <a:ext uri="{FF2B5EF4-FFF2-40B4-BE49-F238E27FC236}">
              <a16:creationId xmlns:a16="http://schemas.microsoft.com/office/drawing/2014/main" id="{00000000-0008-0000-1800-0000D0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77" name="Imagen 960">
          <a:extLst>
            <a:ext uri="{FF2B5EF4-FFF2-40B4-BE49-F238E27FC236}">
              <a16:creationId xmlns:a16="http://schemas.microsoft.com/office/drawing/2014/main" id="{00000000-0008-0000-1800-0000D1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78" name="Imagen 961">
          <a:extLst>
            <a:ext uri="{FF2B5EF4-FFF2-40B4-BE49-F238E27FC236}">
              <a16:creationId xmlns:a16="http://schemas.microsoft.com/office/drawing/2014/main" id="{00000000-0008-0000-1800-0000D2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79" name="Imagen 962">
          <a:extLst>
            <a:ext uri="{FF2B5EF4-FFF2-40B4-BE49-F238E27FC236}">
              <a16:creationId xmlns:a16="http://schemas.microsoft.com/office/drawing/2014/main" id="{00000000-0008-0000-1800-0000D3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80" name="Imagen 963">
          <a:extLst>
            <a:ext uri="{FF2B5EF4-FFF2-40B4-BE49-F238E27FC236}">
              <a16:creationId xmlns:a16="http://schemas.microsoft.com/office/drawing/2014/main" id="{00000000-0008-0000-1800-0000D4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81" name="Imagen 964">
          <a:extLst>
            <a:ext uri="{FF2B5EF4-FFF2-40B4-BE49-F238E27FC236}">
              <a16:creationId xmlns:a16="http://schemas.microsoft.com/office/drawing/2014/main" id="{00000000-0008-0000-1800-0000D5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82" name="Imagen 965">
          <a:extLst>
            <a:ext uri="{FF2B5EF4-FFF2-40B4-BE49-F238E27FC236}">
              <a16:creationId xmlns:a16="http://schemas.microsoft.com/office/drawing/2014/main" id="{00000000-0008-0000-1800-0000D6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83" name="Imagen 966">
          <a:extLst>
            <a:ext uri="{FF2B5EF4-FFF2-40B4-BE49-F238E27FC236}">
              <a16:creationId xmlns:a16="http://schemas.microsoft.com/office/drawing/2014/main" id="{00000000-0008-0000-1800-0000D7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84" name="Imagen 967">
          <a:extLst>
            <a:ext uri="{FF2B5EF4-FFF2-40B4-BE49-F238E27FC236}">
              <a16:creationId xmlns:a16="http://schemas.microsoft.com/office/drawing/2014/main" id="{00000000-0008-0000-1800-0000D8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85" name="Imagen 968">
          <a:extLst>
            <a:ext uri="{FF2B5EF4-FFF2-40B4-BE49-F238E27FC236}">
              <a16:creationId xmlns:a16="http://schemas.microsoft.com/office/drawing/2014/main" id="{00000000-0008-0000-1800-0000D9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86" name="Imagen 969">
          <a:extLst>
            <a:ext uri="{FF2B5EF4-FFF2-40B4-BE49-F238E27FC236}">
              <a16:creationId xmlns:a16="http://schemas.microsoft.com/office/drawing/2014/main" id="{00000000-0008-0000-1800-0000DA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87" name="Imagen 970">
          <a:extLst>
            <a:ext uri="{FF2B5EF4-FFF2-40B4-BE49-F238E27FC236}">
              <a16:creationId xmlns:a16="http://schemas.microsoft.com/office/drawing/2014/main" id="{00000000-0008-0000-1800-0000DB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88" name="Imagen 971">
          <a:extLst>
            <a:ext uri="{FF2B5EF4-FFF2-40B4-BE49-F238E27FC236}">
              <a16:creationId xmlns:a16="http://schemas.microsoft.com/office/drawing/2014/main" id="{00000000-0008-0000-1800-0000DC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89" name="Imagen 972">
          <a:extLst>
            <a:ext uri="{FF2B5EF4-FFF2-40B4-BE49-F238E27FC236}">
              <a16:creationId xmlns:a16="http://schemas.microsoft.com/office/drawing/2014/main" id="{00000000-0008-0000-1800-0000DD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90" name="Imagen 973">
          <a:extLst>
            <a:ext uri="{FF2B5EF4-FFF2-40B4-BE49-F238E27FC236}">
              <a16:creationId xmlns:a16="http://schemas.microsoft.com/office/drawing/2014/main" id="{00000000-0008-0000-1800-0000DE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91" name="Imagen 974">
          <a:extLst>
            <a:ext uri="{FF2B5EF4-FFF2-40B4-BE49-F238E27FC236}">
              <a16:creationId xmlns:a16="http://schemas.microsoft.com/office/drawing/2014/main" id="{00000000-0008-0000-1800-0000DF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92" name="Imagen 975">
          <a:extLst>
            <a:ext uri="{FF2B5EF4-FFF2-40B4-BE49-F238E27FC236}">
              <a16:creationId xmlns:a16="http://schemas.microsoft.com/office/drawing/2014/main" id="{00000000-0008-0000-1800-0000E0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93" name="Imagen 976">
          <a:extLst>
            <a:ext uri="{FF2B5EF4-FFF2-40B4-BE49-F238E27FC236}">
              <a16:creationId xmlns:a16="http://schemas.microsoft.com/office/drawing/2014/main" id="{00000000-0008-0000-1800-0000E1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94" name="Imagen 977">
          <a:extLst>
            <a:ext uri="{FF2B5EF4-FFF2-40B4-BE49-F238E27FC236}">
              <a16:creationId xmlns:a16="http://schemas.microsoft.com/office/drawing/2014/main" id="{00000000-0008-0000-1800-0000E2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95" name="Imagen 978">
          <a:extLst>
            <a:ext uri="{FF2B5EF4-FFF2-40B4-BE49-F238E27FC236}">
              <a16:creationId xmlns:a16="http://schemas.microsoft.com/office/drawing/2014/main" id="{00000000-0008-0000-1800-0000E3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96" name="Imagen 979">
          <a:extLst>
            <a:ext uri="{FF2B5EF4-FFF2-40B4-BE49-F238E27FC236}">
              <a16:creationId xmlns:a16="http://schemas.microsoft.com/office/drawing/2014/main" id="{00000000-0008-0000-1800-0000E4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97" name="Imagen 980">
          <a:extLst>
            <a:ext uri="{FF2B5EF4-FFF2-40B4-BE49-F238E27FC236}">
              <a16:creationId xmlns:a16="http://schemas.microsoft.com/office/drawing/2014/main" id="{00000000-0008-0000-1800-0000E5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98" name="Imagen 981">
          <a:extLst>
            <a:ext uri="{FF2B5EF4-FFF2-40B4-BE49-F238E27FC236}">
              <a16:creationId xmlns:a16="http://schemas.microsoft.com/office/drawing/2014/main" id="{00000000-0008-0000-1800-0000E6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999" name="Imagen 982">
          <a:extLst>
            <a:ext uri="{FF2B5EF4-FFF2-40B4-BE49-F238E27FC236}">
              <a16:creationId xmlns:a16="http://schemas.microsoft.com/office/drawing/2014/main" id="{00000000-0008-0000-1800-0000E7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00" name="Imagen 983">
          <a:extLst>
            <a:ext uri="{FF2B5EF4-FFF2-40B4-BE49-F238E27FC236}">
              <a16:creationId xmlns:a16="http://schemas.microsoft.com/office/drawing/2014/main" id="{00000000-0008-0000-1800-0000E8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01" name="Imagen 984">
          <a:extLst>
            <a:ext uri="{FF2B5EF4-FFF2-40B4-BE49-F238E27FC236}">
              <a16:creationId xmlns:a16="http://schemas.microsoft.com/office/drawing/2014/main" id="{00000000-0008-0000-1800-0000E9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02" name="Imagen 985">
          <a:extLst>
            <a:ext uri="{FF2B5EF4-FFF2-40B4-BE49-F238E27FC236}">
              <a16:creationId xmlns:a16="http://schemas.microsoft.com/office/drawing/2014/main" id="{00000000-0008-0000-1800-0000EA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03" name="Imagen 986">
          <a:extLst>
            <a:ext uri="{FF2B5EF4-FFF2-40B4-BE49-F238E27FC236}">
              <a16:creationId xmlns:a16="http://schemas.microsoft.com/office/drawing/2014/main" id="{00000000-0008-0000-1800-0000EB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04" name="Imagen 987">
          <a:extLst>
            <a:ext uri="{FF2B5EF4-FFF2-40B4-BE49-F238E27FC236}">
              <a16:creationId xmlns:a16="http://schemas.microsoft.com/office/drawing/2014/main" id="{00000000-0008-0000-1800-0000EC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05" name="Imagen 988">
          <a:extLst>
            <a:ext uri="{FF2B5EF4-FFF2-40B4-BE49-F238E27FC236}">
              <a16:creationId xmlns:a16="http://schemas.microsoft.com/office/drawing/2014/main" id="{00000000-0008-0000-1800-0000ED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06" name="Imagen 989">
          <a:extLst>
            <a:ext uri="{FF2B5EF4-FFF2-40B4-BE49-F238E27FC236}">
              <a16:creationId xmlns:a16="http://schemas.microsoft.com/office/drawing/2014/main" id="{00000000-0008-0000-1800-0000EE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07" name="Imagen 990">
          <a:extLst>
            <a:ext uri="{FF2B5EF4-FFF2-40B4-BE49-F238E27FC236}">
              <a16:creationId xmlns:a16="http://schemas.microsoft.com/office/drawing/2014/main" id="{00000000-0008-0000-1800-0000EF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08" name="Imagen 991">
          <a:extLst>
            <a:ext uri="{FF2B5EF4-FFF2-40B4-BE49-F238E27FC236}">
              <a16:creationId xmlns:a16="http://schemas.microsoft.com/office/drawing/2014/main" id="{00000000-0008-0000-1800-0000F0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09" name="Imagen 992">
          <a:extLst>
            <a:ext uri="{FF2B5EF4-FFF2-40B4-BE49-F238E27FC236}">
              <a16:creationId xmlns:a16="http://schemas.microsoft.com/office/drawing/2014/main" id="{00000000-0008-0000-1800-0000F1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10" name="Imagen 993">
          <a:extLst>
            <a:ext uri="{FF2B5EF4-FFF2-40B4-BE49-F238E27FC236}">
              <a16:creationId xmlns:a16="http://schemas.microsoft.com/office/drawing/2014/main" id="{00000000-0008-0000-1800-0000F2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11" name="Imagen 994">
          <a:extLst>
            <a:ext uri="{FF2B5EF4-FFF2-40B4-BE49-F238E27FC236}">
              <a16:creationId xmlns:a16="http://schemas.microsoft.com/office/drawing/2014/main" id="{00000000-0008-0000-1800-0000F3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12" name="Imagen 995">
          <a:extLst>
            <a:ext uri="{FF2B5EF4-FFF2-40B4-BE49-F238E27FC236}">
              <a16:creationId xmlns:a16="http://schemas.microsoft.com/office/drawing/2014/main" id="{00000000-0008-0000-1800-0000F4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13" name="Imagen 996">
          <a:extLst>
            <a:ext uri="{FF2B5EF4-FFF2-40B4-BE49-F238E27FC236}">
              <a16:creationId xmlns:a16="http://schemas.microsoft.com/office/drawing/2014/main" id="{00000000-0008-0000-1800-0000F5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14" name="Imagen 997">
          <a:extLst>
            <a:ext uri="{FF2B5EF4-FFF2-40B4-BE49-F238E27FC236}">
              <a16:creationId xmlns:a16="http://schemas.microsoft.com/office/drawing/2014/main" id="{00000000-0008-0000-1800-0000F6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15" name="Imagen 998">
          <a:extLst>
            <a:ext uri="{FF2B5EF4-FFF2-40B4-BE49-F238E27FC236}">
              <a16:creationId xmlns:a16="http://schemas.microsoft.com/office/drawing/2014/main" id="{00000000-0008-0000-1800-0000F7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16" name="Imagen 999">
          <a:extLst>
            <a:ext uri="{FF2B5EF4-FFF2-40B4-BE49-F238E27FC236}">
              <a16:creationId xmlns:a16="http://schemas.microsoft.com/office/drawing/2014/main" id="{00000000-0008-0000-1800-0000F8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17" name="Imagen 1000">
          <a:extLst>
            <a:ext uri="{FF2B5EF4-FFF2-40B4-BE49-F238E27FC236}">
              <a16:creationId xmlns:a16="http://schemas.microsoft.com/office/drawing/2014/main" id="{00000000-0008-0000-1800-0000F9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18" name="Imagen 1001">
          <a:extLst>
            <a:ext uri="{FF2B5EF4-FFF2-40B4-BE49-F238E27FC236}">
              <a16:creationId xmlns:a16="http://schemas.microsoft.com/office/drawing/2014/main" id="{00000000-0008-0000-1800-0000FA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19" name="Imagen 1002">
          <a:extLst>
            <a:ext uri="{FF2B5EF4-FFF2-40B4-BE49-F238E27FC236}">
              <a16:creationId xmlns:a16="http://schemas.microsoft.com/office/drawing/2014/main" id="{00000000-0008-0000-1800-0000FB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20" name="Imagen 1003">
          <a:extLst>
            <a:ext uri="{FF2B5EF4-FFF2-40B4-BE49-F238E27FC236}">
              <a16:creationId xmlns:a16="http://schemas.microsoft.com/office/drawing/2014/main" id="{00000000-0008-0000-1800-0000FC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21" name="Imagen 1004">
          <a:extLst>
            <a:ext uri="{FF2B5EF4-FFF2-40B4-BE49-F238E27FC236}">
              <a16:creationId xmlns:a16="http://schemas.microsoft.com/office/drawing/2014/main" id="{00000000-0008-0000-1800-0000FD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22" name="Imagen 1005">
          <a:extLst>
            <a:ext uri="{FF2B5EF4-FFF2-40B4-BE49-F238E27FC236}">
              <a16:creationId xmlns:a16="http://schemas.microsoft.com/office/drawing/2014/main" id="{00000000-0008-0000-1800-0000FE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23" name="Imagen 1006">
          <a:extLst>
            <a:ext uri="{FF2B5EF4-FFF2-40B4-BE49-F238E27FC236}">
              <a16:creationId xmlns:a16="http://schemas.microsoft.com/office/drawing/2014/main" id="{00000000-0008-0000-1800-0000FF03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24" name="Imagen 1007">
          <a:extLst>
            <a:ext uri="{FF2B5EF4-FFF2-40B4-BE49-F238E27FC236}">
              <a16:creationId xmlns:a16="http://schemas.microsoft.com/office/drawing/2014/main" id="{00000000-0008-0000-1800-000000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25" name="Imagen 1008">
          <a:extLst>
            <a:ext uri="{FF2B5EF4-FFF2-40B4-BE49-F238E27FC236}">
              <a16:creationId xmlns:a16="http://schemas.microsoft.com/office/drawing/2014/main" id="{00000000-0008-0000-1800-000001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26" name="Imagen 1009">
          <a:extLst>
            <a:ext uri="{FF2B5EF4-FFF2-40B4-BE49-F238E27FC236}">
              <a16:creationId xmlns:a16="http://schemas.microsoft.com/office/drawing/2014/main" id="{00000000-0008-0000-1800-000002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27" name="Imagen 1010">
          <a:extLst>
            <a:ext uri="{FF2B5EF4-FFF2-40B4-BE49-F238E27FC236}">
              <a16:creationId xmlns:a16="http://schemas.microsoft.com/office/drawing/2014/main" id="{00000000-0008-0000-1800-000003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28" name="Imagen 1011">
          <a:extLst>
            <a:ext uri="{FF2B5EF4-FFF2-40B4-BE49-F238E27FC236}">
              <a16:creationId xmlns:a16="http://schemas.microsoft.com/office/drawing/2014/main" id="{00000000-0008-0000-1800-000004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29" name="Imagen 1012">
          <a:extLst>
            <a:ext uri="{FF2B5EF4-FFF2-40B4-BE49-F238E27FC236}">
              <a16:creationId xmlns:a16="http://schemas.microsoft.com/office/drawing/2014/main" id="{00000000-0008-0000-1800-000005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30" name="Imagen 1013">
          <a:extLst>
            <a:ext uri="{FF2B5EF4-FFF2-40B4-BE49-F238E27FC236}">
              <a16:creationId xmlns:a16="http://schemas.microsoft.com/office/drawing/2014/main" id="{00000000-0008-0000-1800-000006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31" name="Imagen 1014">
          <a:extLst>
            <a:ext uri="{FF2B5EF4-FFF2-40B4-BE49-F238E27FC236}">
              <a16:creationId xmlns:a16="http://schemas.microsoft.com/office/drawing/2014/main" id="{00000000-0008-0000-1800-000007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32" name="Imagen 1015">
          <a:extLst>
            <a:ext uri="{FF2B5EF4-FFF2-40B4-BE49-F238E27FC236}">
              <a16:creationId xmlns:a16="http://schemas.microsoft.com/office/drawing/2014/main" id="{00000000-0008-0000-1800-000008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33" name="Imagen 1016">
          <a:extLst>
            <a:ext uri="{FF2B5EF4-FFF2-40B4-BE49-F238E27FC236}">
              <a16:creationId xmlns:a16="http://schemas.microsoft.com/office/drawing/2014/main" id="{00000000-0008-0000-1800-000009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34" name="Imagen 1017">
          <a:extLst>
            <a:ext uri="{FF2B5EF4-FFF2-40B4-BE49-F238E27FC236}">
              <a16:creationId xmlns:a16="http://schemas.microsoft.com/office/drawing/2014/main" id="{00000000-0008-0000-1800-00000A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35" name="Imagen 1018">
          <a:extLst>
            <a:ext uri="{FF2B5EF4-FFF2-40B4-BE49-F238E27FC236}">
              <a16:creationId xmlns:a16="http://schemas.microsoft.com/office/drawing/2014/main" id="{00000000-0008-0000-1800-00000B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36" name="Imagen 1019">
          <a:extLst>
            <a:ext uri="{FF2B5EF4-FFF2-40B4-BE49-F238E27FC236}">
              <a16:creationId xmlns:a16="http://schemas.microsoft.com/office/drawing/2014/main" id="{00000000-0008-0000-1800-00000C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37" name="Imagen 1020">
          <a:extLst>
            <a:ext uri="{FF2B5EF4-FFF2-40B4-BE49-F238E27FC236}">
              <a16:creationId xmlns:a16="http://schemas.microsoft.com/office/drawing/2014/main" id="{00000000-0008-0000-1800-00000D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38" name="Imagen 1021">
          <a:extLst>
            <a:ext uri="{FF2B5EF4-FFF2-40B4-BE49-F238E27FC236}">
              <a16:creationId xmlns:a16="http://schemas.microsoft.com/office/drawing/2014/main" id="{00000000-0008-0000-1800-00000E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39" name="Imagen 1022">
          <a:extLst>
            <a:ext uri="{FF2B5EF4-FFF2-40B4-BE49-F238E27FC236}">
              <a16:creationId xmlns:a16="http://schemas.microsoft.com/office/drawing/2014/main" id="{00000000-0008-0000-1800-00000F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40" name="Imagen 1023">
          <a:extLst>
            <a:ext uri="{FF2B5EF4-FFF2-40B4-BE49-F238E27FC236}">
              <a16:creationId xmlns:a16="http://schemas.microsoft.com/office/drawing/2014/main" id="{00000000-0008-0000-1800-000010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41" name="Imagen 1024">
          <a:extLst>
            <a:ext uri="{FF2B5EF4-FFF2-40B4-BE49-F238E27FC236}">
              <a16:creationId xmlns:a16="http://schemas.microsoft.com/office/drawing/2014/main" id="{00000000-0008-0000-1800-000011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42" name="Imagen 1025">
          <a:extLst>
            <a:ext uri="{FF2B5EF4-FFF2-40B4-BE49-F238E27FC236}">
              <a16:creationId xmlns:a16="http://schemas.microsoft.com/office/drawing/2014/main" id="{00000000-0008-0000-1800-000012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43" name="Imagen 1026">
          <a:extLst>
            <a:ext uri="{FF2B5EF4-FFF2-40B4-BE49-F238E27FC236}">
              <a16:creationId xmlns:a16="http://schemas.microsoft.com/office/drawing/2014/main" id="{00000000-0008-0000-1800-000013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44" name="Imagen 1027">
          <a:extLst>
            <a:ext uri="{FF2B5EF4-FFF2-40B4-BE49-F238E27FC236}">
              <a16:creationId xmlns:a16="http://schemas.microsoft.com/office/drawing/2014/main" id="{00000000-0008-0000-1800-000014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45" name="Imagen 1028">
          <a:extLst>
            <a:ext uri="{FF2B5EF4-FFF2-40B4-BE49-F238E27FC236}">
              <a16:creationId xmlns:a16="http://schemas.microsoft.com/office/drawing/2014/main" id="{00000000-0008-0000-1800-000015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46" name="Imagen 1029">
          <a:extLst>
            <a:ext uri="{FF2B5EF4-FFF2-40B4-BE49-F238E27FC236}">
              <a16:creationId xmlns:a16="http://schemas.microsoft.com/office/drawing/2014/main" id="{00000000-0008-0000-1800-000016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47" name="Imagen 1030">
          <a:extLst>
            <a:ext uri="{FF2B5EF4-FFF2-40B4-BE49-F238E27FC236}">
              <a16:creationId xmlns:a16="http://schemas.microsoft.com/office/drawing/2014/main" id="{00000000-0008-0000-1800-000017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48" name="Imagen 1031">
          <a:extLst>
            <a:ext uri="{FF2B5EF4-FFF2-40B4-BE49-F238E27FC236}">
              <a16:creationId xmlns:a16="http://schemas.microsoft.com/office/drawing/2014/main" id="{00000000-0008-0000-1800-000018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49" name="Imagen 1032">
          <a:extLst>
            <a:ext uri="{FF2B5EF4-FFF2-40B4-BE49-F238E27FC236}">
              <a16:creationId xmlns:a16="http://schemas.microsoft.com/office/drawing/2014/main" id="{00000000-0008-0000-1800-000019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50" name="Imagen 1033">
          <a:extLst>
            <a:ext uri="{FF2B5EF4-FFF2-40B4-BE49-F238E27FC236}">
              <a16:creationId xmlns:a16="http://schemas.microsoft.com/office/drawing/2014/main" id="{00000000-0008-0000-1800-00001A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51" name="Imagen 1034">
          <a:extLst>
            <a:ext uri="{FF2B5EF4-FFF2-40B4-BE49-F238E27FC236}">
              <a16:creationId xmlns:a16="http://schemas.microsoft.com/office/drawing/2014/main" id="{00000000-0008-0000-1800-00001B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52" name="Imagen 1035">
          <a:extLst>
            <a:ext uri="{FF2B5EF4-FFF2-40B4-BE49-F238E27FC236}">
              <a16:creationId xmlns:a16="http://schemas.microsoft.com/office/drawing/2014/main" id="{00000000-0008-0000-1800-00001C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53" name="Imagen 1036">
          <a:extLst>
            <a:ext uri="{FF2B5EF4-FFF2-40B4-BE49-F238E27FC236}">
              <a16:creationId xmlns:a16="http://schemas.microsoft.com/office/drawing/2014/main" id="{00000000-0008-0000-1800-00001D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54" name="Imagen 1037">
          <a:extLst>
            <a:ext uri="{FF2B5EF4-FFF2-40B4-BE49-F238E27FC236}">
              <a16:creationId xmlns:a16="http://schemas.microsoft.com/office/drawing/2014/main" id="{00000000-0008-0000-1800-00001E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55" name="Imagen 1038">
          <a:extLst>
            <a:ext uri="{FF2B5EF4-FFF2-40B4-BE49-F238E27FC236}">
              <a16:creationId xmlns:a16="http://schemas.microsoft.com/office/drawing/2014/main" id="{00000000-0008-0000-1800-00001F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56" name="Imagen 1039">
          <a:extLst>
            <a:ext uri="{FF2B5EF4-FFF2-40B4-BE49-F238E27FC236}">
              <a16:creationId xmlns:a16="http://schemas.microsoft.com/office/drawing/2014/main" id="{00000000-0008-0000-1800-000020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57" name="Imagen 1040">
          <a:extLst>
            <a:ext uri="{FF2B5EF4-FFF2-40B4-BE49-F238E27FC236}">
              <a16:creationId xmlns:a16="http://schemas.microsoft.com/office/drawing/2014/main" id="{00000000-0008-0000-1800-000021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58" name="Imagen 1041">
          <a:extLst>
            <a:ext uri="{FF2B5EF4-FFF2-40B4-BE49-F238E27FC236}">
              <a16:creationId xmlns:a16="http://schemas.microsoft.com/office/drawing/2014/main" id="{00000000-0008-0000-1800-000022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59" name="Imagen 1042">
          <a:extLst>
            <a:ext uri="{FF2B5EF4-FFF2-40B4-BE49-F238E27FC236}">
              <a16:creationId xmlns:a16="http://schemas.microsoft.com/office/drawing/2014/main" id="{00000000-0008-0000-1800-000023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60" name="Imagen 1043">
          <a:extLst>
            <a:ext uri="{FF2B5EF4-FFF2-40B4-BE49-F238E27FC236}">
              <a16:creationId xmlns:a16="http://schemas.microsoft.com/office/drawing/2014/main" id="{00000000-0008-0000-1800-000024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61" name="Imagen 1044">
          <a:extLst>
            <a:ext uri="{FF2B5EF4-FFF2-40B4-BE49-F238E27FC236}">
              <a16:creationId xmlns:a16="http://schemas.microsoft.com/office/drawing/2014/main" id="{00000000-0008-0000-1800-000025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62" name="Imagen 1045">
          <a:extLst>
            <a:ext uri="{FF2B5EF4-FFF2-40B4-BE49-F238E27FC236}">
              <a16:creationId xmlns:a16="http://schemas.microsoft.com/office/drawing/2014/main" id="{00000000-0008-0000-1800-000026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63" name="Imagen 1046">
          <a:extLst>
            <a:ext uri="{FF2B5EF4-FFF2-40B4-BE49-F238E27FC236}">
              <a16:creationId xmlns:a16="http://schemas.microsoft.com/office/drawing/2014/main" id="{00000000-0008-0000-1800-000027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64" name="Imagen 1047">
          <a:extLst>
            <a:ext uri="{FF2B5EF4-FFF2-40B4-BE49-F238E27FC236}">
              <a16:creationId xmlns:a16="http://schemas.microsoft.com/office/drawing/2014/main" id="{00000000-0008-0000-1800-000028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65" name="Imagen 1048">
          <a:extLst>
            <a:ext uri="{FF2B5EF4-FFF2-40B4-BE49-F238E27FC236}">
              <a16:creationId xmlns:a16="http://schemas.microsoft.com/office/drawing/2014/main" id="{00000000-0008-0000-1800-000029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66" name="Imagen 1049">
          <a:extLst>
            <a:ext uri="{FF2B5EF4-FFF2-40B4-BE49-F238E27FC236}">
              <a16:creationId xmlns:a16="http://schemas.microsoft.com/office/drawing/2014/main" id="{00000000-0008-0000-1800-00002A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67" name="Imagen 1050">
          <a:extLst>
            <a:ext uri="{FF2B5EF4-FFF2-40B4-BE49-F238E27FC236}">
              <a16:creationId xmlns:a16="http://schemas.microsoft.com/office/drawing/2014/main" id="{00000000-0008-0000-1800-00002B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68" name="Imagen 1051">
          <a:extLst>
            <a:ext uri="{FF2B5EF4-FFF2-40B4-BE49-F238E27FC236}">
              <a16:creationId xmlns:a16="http://schemas.microsoft.com/office/drawing/2014/main" id="{00000000-0008-0000-1800-00002C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69" name="Imagen 1052">
          <a:extLst>
            <a:ext uri="{FF2B5EF4-FFF2-40B4-BE49-F238E27FC236}">
              <a16:creationId xmlns:a16="http://schemas.microsoft.com/office/drawing/2014/main" id="{00000000-0008-0000-1800-00002D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70" name="Imagen 1053">
          <a:extLst>
            <a:ext uri="{FF2B5EF4-FFF2-40B4-BE49-F238E27FC236}">
              <a16:creationId xmlns:a16="http://schemas.microsoft.com/office/drawing/2014/main" id="{00000000-0008-0000-1800-00002E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71" name="Imagen 1054">
          <a:extLst>
            <a:ext uri="{FF2B5EF4-FFF2-40B4-BE49-F238E27FC236}">
              <a16:creationId xmlns:a16="http://schemas.microsoft.com/office/drawing/2014/main" id="{00000000-0008-0000-1800-00002F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72" name="Imagen 1055">
          <a:extLst>
            <a:ext uri="{FF2B5EF4-FFF2-40B4-BE49-F238E27FC236}">
              <a16:creationId xmlns:a16="http://schemas.microsoft.com/office/drawing/2014/main" id="{00000000-0008-0000-1800-000030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73" name="Imagen 1056">
          <a:extLst>
            <a:ext uri="{FF2B5EF4-FFF2-40B4-BE49-F238E27FC236}">
              <a16:creationId xmlns:a16="http://schemas.microsoft.com/office/drawing/2014/main" id="{00000000-0008-0000-1800-000031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74" name="Imagen 1057">
          <a:extLst>
            <a:ext uri="{FF2B5EF4-FFF2-40B4-BE49-F238E27FC236}">
              <a16:creationId xmlns:a16="http://schemas.microsoft.com/office/drawing/2014/main" id="{00000000-0008-0000-1800-000032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75" name="Imagen 1058">
          <a:extLst>
            <a:ext uri="{FF2B5EF4-FFF2-40B4-BE49-F238E27FC236}">
              <a16:creationId xmlns:a16="http://schemas.microsoft.com/office/drawing/2014/main" id="{00000000-0008-0000-1800-000033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76" name="Imagen 1059">
          <a:extLst>
            <a:ext uri="{FF2B5EF4-FFF2-40B4-BE49-F238E27FC236}">
              <a16:creationId xmlns:a16="http://schemas.microsoft.com/office/drawing/2014/main" id="{00000000-0008-0000-1800-000034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77" name="Imagen 1060">
          <a:extLst>
            <a:ext uri="{FF2B5EF4-FFF2-40B4-BE49-F238E27FC236}">
              <a16:creationId xmlns:a16="http://schemas.microsoft.com/office/drawing/2014/main" id="{00000000-0008-0000-1800-000035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78" name="Imagen 1061">
          <a:extLst>
            <a:ext uri="{FF2B5EF4-FFF2-40B4-BE49-F238E27FC236}">
              <a16:creationId xmlns:a16="http://schemas.microsoft.com/office/drawing/2014/main" id="{00000000-0008-0000-1800-000036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79" name="Imagen 1062">
          <a:extLst>
            <a:ext uri="{FF2B5EF4-FFF2-40B4-BE49-F238E27FC236}">
              <a16:creationId xmlns:a16="http://schemas.microsoft.com/office/drawing/2014/main" id="{00000000-0008-0000-1800-000037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80" name="Imagen 1063">
          <a:extLst>
            <a:ext uri="{FF2B5EF4-FFF2-40B4-BE49-F238E27FC236}">
              <a16:creationId xmlns:a16="http://schemas.microsoft.com/office/drawing/2014/main" id="{00000000-0008-0000-1800-000038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81" name="Imagen 1064">
          <a:extLst>
            <a:ext uri="{FF2B5EF4-FFF2-40B4-BE49-F238E27FC236}">
              <a16:creationId xmlns:a16="http://schemas.microsoft.com/office/drawing/2014/main" id="{00000000-0008-0000-1800-000039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82" name="Imagen 1065">
          <a:extLst>
            <a:ext uri="{FF2B5EF4-FFF2-40B4-BE49-F238E27FC236}">
              <a16:creationId xmlns:a16="http://schemas.microsoft.com/office/drawing/2014/main" id="{00000000-0008-0000-1800-00003A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83" name="Imagen 1066">
          <a:extLst>
            <a:ext uri="{FF2B5EF4-FFF2-40B4-BE49-F238E27FC236}">
              <a16:creationId xmlns:a16="http://schemas.microsoft.com/office/drawing/2014/main" id="{00000000-0008-0000-1800-00003B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84" name="Imagen 1067">
          <a:extLst>
            <a:ext uri="{FF2B5EF4-FFF2-40B4-BE49-F238E27FC236}">
              <a16:creationId xmlns:a16="http://schemas.microsoft.com/office/drawing/2014/main" id="{00000000-0008-0000-1800-00003C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85" name="Imagen 1068">
          <a:extLst>
            <a:ext uri="{FF2B5EF4-FFF2-40B4-BE49-F238E27FC236}">
              <a16:creationId xmlns:a16="http://schemas.microsoft.com/office/drawing/2014/main" id="{00000000-0008-0000-1800-00003D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86" name="Imagen 1069">
          <a:extLst>
            <a:ext uri="{FF2B5EF4-FFF2-40B4-BE49-F238E27FC236}">
              <a16:creationId xmlns:a16="http://schemas.microsoft.com/office/drawing/2014/main" id="{00000000-0008-0000-1800-00003E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87" name="Imagen 1070">
          <a:extLst>
            <a:ext uri="{FF2B5EF4-FFF2-40B4-BE49-F238E27FC236}">
              <a16:creationId xmlns:a16="http://schemas.microsoft.com/office/drawing/2014/main" id="{00000000-0008-0000-1800-00003F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88" name="Imagen 1071">
          <a:extLst>
            <a:ext uri="{FF2B5EF4-FFF2-40B4-BE49-F238E27FC236}">
              <a16:creationId xmlns:a16="http://schemas.microsoft.com/office/drawing/2014/main" id="{00000000-0008-0000-1800-000040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89" name="Imagen 1072">
          <a:extLst>
            <a:ext uri="{FF2B5EF4-FFF2-40B4-BE49-F238E27FC236}">
              <a16:creationId xmlns:a16="http://schemas.microsoft.com/office/drawing/2014/main" id="{00000000-0008-0000-1800-000041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90" name="Imagen 1073">
          <a:extLst>
            <a:ext uri="{FF2B5EF4-FFF2-40B4-BE49-F238E27FC236}">
              <a16:creationId xmlns:a16="http://schemas.microsoft.com/office/drawing/2014/main" id="{00000000-0008-0000-1800-000042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91" name="Imagen 1074">
          <a:extLst>
            <a:ext uri="{FF2B5EF4-FFF2-40B4-BE49-F238E27FC236}">
              <a16:creationId xmlns:a16="http://schemas.microsoft.com/office/drawing/2014/main" id="{00000000-0008-0000-1800-000043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92" name="Imagen 1075">
          <a:extLst>
            <a:ext uri="{FF2B5EF4-FFF2-40B4-BE49-F238E27FC236}">
              <a16:creationId xmlns:a16="http://schemas.microsoft.com/office/drawing/2014/main" id="{00000000-0008-0000-1800-000044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93" name="Imagen 1076">
          <a:extLst>
            <a:ext uri="{FF2B5EF4-FFF2-40B4-BE49-F238E27FC236}">
              <a16:creationId xmlns:a16="http://schemas.microsoft.com/office/drawing/2014/main" id="{00000000-0008-0000-1800-000045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94" name="Imagen 1077">
          <a:extLst>
            <a:ext uri="{FF2B5EF4-FFF2-40B4-BE49-F238E27FC236}">
              <a16:creationId xmlns:a16="http://schemas.microsoft.com/office/drawing/2014/main" id="{00000000-0008-0000-1800-000046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95" name="Imagen 1078">
          <a:extLst>
            <a:ext uri="{FF2B5EF4-FFF2-40B4-BE49-F238E27FC236}">
              <a16:creationId xmlns:a16="http://schemas.microsoft.com/office/drawing/2014/main" id="{00000000-0008-0000-1800-000047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96" name="Imagen 1079">
          <a:extLst>
            <a:ext uri="{FF2B5EF4-FFF2-40B4-BE49-F238E27FC236}">
              <a16:creationId xmlns:a16="http://schemas.microsoft.com/office/drawing/2014/main" id="{00000000-0008-0000-1800-000048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97" name="Imagen 1080">
          <a:extLst>
            <a:ext uri="{FF2B5EF4-FFF2-40B4-BE49-F238E27FC236}">
              <a16:creationId xmlns:a16="http://schemas.microsoft.com/office/drawing/2014/main" id="{00000000-0008-0000-1800-000049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98" name="Imagen 1081">
          <a:extLst>
            <a:ext uri="{FF2B5EF4-FFF2-40B4-BE49-F238E27FC236}">
              <a16:creationId xmlns:a16="http://schemas.microsoft.com/office/drawing/2014/main" id="{00000000-0008-0000-1800-00004A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099" name="Imagen 1082">
          <a:extLst>
            <a:ext uri="{FF2B5EF4-FFF2-40B4-BE49-F238E27FC236}">
              <a16:creationId xmlns:a16="http://schemas.microsoft.com/office/drawing/2014/main" id="{00000000-0008-0000-1800-00004B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00" name="Imagen 1083">
          <a:extLst>
            <a:ext uri="{FF2B5EF4-FFF2-40B4-BE49-F238E27FC236}">
              <a16:creationId xmlns:a16="http://schemas.microsoft.com/office/drawing/2014/main" id="{00000000-0008-0000-1800-00004C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01" name="Imagen 1084">
          <a:extLst>
            <a:ext uri="{FF2B5EF4-FFF2-40B4-BE49-F238E27FC236}">
              <a16:creationId xmlns:a16="http://schemas.microsoft.com/office/drawing/2014/main" id="{00000000-0008-0000-1800-00004D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02" name="Imagen 1085">
          <a:extLst>
            <a:ext uri="{FF2B5EF4-FFF2-40B4-BE49-F238E27FC236}">
              <a16:creationId xmlns:a16="http://schemas.microsoft.com/office/drawing/2014/main" id="{00000000-0008-0000-1800-00004E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03" name="Imagen 1086">
          <a:extLst>
            <a:ext uri="{FF2B5EF4-FFF2-40B4-BE49-F238E27FC236}">
              <a16:creationId xmlns:a16="http://schemas.microsoft.com/office/drawing/2014/main" id="{00000000-0008-0000-1800-00004F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04" name="Imagen 1087">
          <a:extLst>
            <a:ext uri="{FF2B5EF4-FFF2-40B4-BE49-F238E27FC236}">
              <a16:creationId xmlns:a16="http://schemas.microsoft.com/office/drawing/2014/main" id="{00000000-0008-0000-1800-000050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05" name="Imagen 1088">
          <a:extLst>
            <a:ext uri="{FF2B5EF4-FFF2-40B4-BE49-F238E27FC236}">
              <a16:creationId xmlns:a16="http://schemas.microsoft.com/office/drawing/2014/main" id="{00000000-0008-0000-1800-000051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06" name="Imagen 1089">
          <a:extLst>
            <a:ext uri="{FF2B5EF4-FFF2-40B4-BE49-F238E27FC236}">
              <a16:creationId xmlns:a16="http://schemas.microsoft.com/office/drawing/2014/main" id="{00000000-0008-0000-1800-000052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07" name="Imagen 1090">
          <a:extLst>
            <a:ext uri="{FF2B5EF4-FFF2-40B4-BE49-F238E27FC236}">
              <a16:creationId xmlns:a16="http://schemas.microsoft.com/office/drawing/2014/main" id="{00000000-0008-0000-1800-000053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08" name="Imagen 1091">
          <a:extLst>
            <a:ext uri="{FF2B5EF4-FFF2-40B4-BE49-F238E27FC236}">
              <a16:creationId xmlns:a16="http://schemas.microsoft.com/office/drawing/2014/main" id="{00000000-0008-0000-1800-000054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09" name="Imagen 1092">
          <a:extLst>
            <a:ext uri="{FF2B5EF4-FFF2-40B4-BE49-F238E27FC236}">
              <a16:creationId xmlns:a16="http://schemas.microsoft.com/office/drawing/2014/main" id="{00000000-0008-0000-1800-000055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10" name="Imagen 1093">
          <a:extLst>
            <a:ext uri="{FF2B5EF4-FFF2-40B4-BE49-F238E27FC236}">
              <a16:creationId xmlns:a16="http://schemas.microsoft.com/office/drawing/2014/main" id="{00000000-0008-0000-1800-000056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11" name="Imagen 1094">
          <a:extLst>
            <a:ext uri="{FF2B5EF4-FFF2-40B4-BE49-F238E27FC236}">
              <a16:creationId xmlns:a16="http://schemas.microsoft.com/office/drawing/2014/main" id="{00000000-0008-0000-1800-000057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12" name="Imagen 1095">
          <a:extLst>
            <a:ext uri="{FF2B5EF4-FFF2-40B4-BE49-F238E27FC236}">
              <a16:creationId xmlns:a16="http://schemas.microsoft.com/office/drawing/2014/main" id="{00000000-0008-0000-1800-000058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13" name="Imagen 1096">
          <a:extLst>
            <a:ext uri="{FF2B5EF4-FFF2-40B4-BE49-F238E27FC236}">
              <a16:creationId xmlns:a16="http://schemas.microsoft.com/office/drawing/2014/main" id="{00000000-0008-0000-1800-000059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14" name="Imagen 1097">
          <a:extLst>
            <a:ext uri="{FF2B5EF4-FFF2-40B4-BE49-F238E27FC236}">
              <a16:creationId xmlns:a16="http://schemas.microsoft.com/office/drawing/2014/main" id="{00000000-0008-0000-1800-00005A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15" name="Imagen 1098">
          <a:extLst>
            <a:ext uri="{FF2B5EF4-FFF2-40B4-BE49-F238E27FC236}">
              <a16:creationId xmlns:a16="http://schemas.microsoft.com/office/drawing/2014/main" id="{00000000-0008-0000-1800-00005B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16" name="Imagen 1099">
          <a:extLst>
            <a:ext uri="{FF2B5EF4-FFF2-40B4-BE49-F238E27FC236}">
              <a16:creationId xmlns:a16="http://schemas.microsoft.com/office/drawing/2014/main" id="{00000000-0008-0000-1800-00005C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17" name="Imagen 1100">
          <a:extLst>
            <a:ext uri="{FF2B5EF4-FFF2-40B4-BE49-F238E27FC236}">
              <a16:creationId xmlns:a16="http://schemas.microsoft.com/office/drawing/2014/main" id="{00000000-0008-0000-1800-00005D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18" name="Imagen 1101">
          <a:extLst>
            <a:ext uri="{FF2B5EF4-FFF2-40B4-BE49-F238E27FC236}">
              <a16:creationId xmlns:a16="http://schemas.microsoft.com/office/drawing/2014/main" id="{00000000-0008-0000-1800-00005E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19" name="Imagen 1102">
          <a:extLst>
            <a:ext uri="{FF2B5EF4-FFF2-40B4-BE49-F238E27FC236}">
              <a16:creationId xmlns:a16="http://schemas.microsoft.com/office/drawing/2014/main" id="{00000000-0008-0000-1800-00005F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20" name="Imagen 1103">
          <a:extLst>
            <a:ext uri="{FF2B5EF4-FFF2-40B4-BE49-F238E27FC236}">
              <a16:creationId xmlns:a16="http://schemas.microsoft.com/office/drawing/2014/main" id="{00000000-0008-0000-1800-000060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21" name="Imagen 1104">
          <a:extLst>
            <a:ext uri="{FF2B5EF4-FFF2-40B4-BE49-F238E27FC236}">
              <a16:creationId xmlns:a16="http://schemas.microsoft.com/office/drawing/2014/main" id="{00000000-0008-0000-1800-000061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22" name="Imagen 1105">
          <a:extLst>
            <a:ext uri="{FF2B5EF4-FFF2-40B4-BE49-F238E27FC236}">
              <a16:creationId xmlns:a16="http://schemas.microsoft.com/office/drawing/2014/main" id="{00000000-0008-0000-1800-000062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23" name="Imagen 1106">
          <a:extLst>
            <a:ext uri="{FF2B5EF4-FFF2-40B4-BE49-F238E27FC236}">
              <a16:creationId xmlns:a16="http://schemas.microsoft.com/office/drawing/2014/main" id="{00000000-0008-0000-1800-000063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24" name="Imagen 1107">
          <a:extLst>
            <a:ext uri="{FF2B5EF4-FFF2-40B4-BE49-F238E27FC236}">
              <a16:creationId xmlns:a16="http://schemas.microsoft.com/office/drawing/2014/main" id="{00000000-0008-0000-1800-000064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25" name="Imagen 1108">
          <a:extLst>
            <a:ext uri="{FF2B5EF4-FFF2-40B4-BE49-F238E27FC236}">
              <a16:creationId xmlns:a16="http://schemas.microsoft.com/office/drawing/2014/main" id="{00000000-0008-0000-1800-000065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26" name="Imagen 1109">
          <a:extLst>
            <a:ext uri="{FF2B5EF4-FFF2-40B4-BE49-F238E27FC236}">
              <a16:creationId xmlns:a16="http://schemas.microsoft.com/office/drawing/2014/main" id="{00000000-0008-0000-1800-000066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27" name="Imagen 1110">
          <a:extLst>
            <a:ext uri="{FF2B5EF4-FFF2-40B4-BE49-F238E27FC236}">
              <a16:creationId xmlns:a16="http://schemas.microsoft.com/office/drawing/2014/main" id="{00000000-0008-0000-1800-000067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28" name="Imagen 1111">
          <a:extLst>
            <a:ext uri="{FF2B5EF4-FFF2-40B4-BE49-F238E27FC236}">
              <a16:creationId xmlns:a16="http://schemas.microsoft.com/office/drawing/2014/main" id="{00000000-0008-0000-1800-000068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29" name="Imagen 1112">
          <a:extLst>
            <a:ext uri="{FF2B5EF4-FFF2-40B4-BE49-F238E27FC236}">
              <a16:creationId xmlns:a16="http://schemas.microsoft.com/office/drawing/2014/main" id="{00000000-0008-0000-1800-000069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30" name="Imagen 1113">
          <a:extLst>
            <a:ext uri="{FF2B5EF4-FFF2-40B4-BE49-F238E27FC236}">
              <a16:creationId xmlns:a16="http://schemas.microsoft.com/office/drawing/2014/main" id="{00000000-0008-0000-1800-00006A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31" name="Imagen 1114">
          <a:extLst>
            <a:ext uri="{FF2B5EF4-FFF2-40B4-BE49-F238E27FC236}">
              <a16:creationId xmlns:a16="http://schemas.microsoft.com/office/drawing/2014/main" id="{00000000-0008-0000-1800-00006B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32" name="Imagen 1115">
          <a:extLst>
            <a:ext uri="{FF2B5EF4-FFF2-40B4-BE49-F238E27FC236}">
              <a16:creationId xmlns:a16="http://schemas.microsoft.com/office/drawing/2014/main" id="{00000000-0008-0000-1800-00006C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33" name="Imagen 1116">
          <a:extLst>
            <a:ext uri="{FF2B5EF4-FFF2-40B4-BE49-F238E27FC236}">
              <a16:creationId xmlns:a16="http://schemas.microsoft.com/office/drawing/2014/main" id="{00000000-0008-0000-1800-00006D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34" name="Imagen 1117">
          <a:extLst>
            <a:ext uri="{FF2B5EF4-FFF2-40B4-BE49-F238E27FC236}">
              <a16:creationId xmlns:a16="http://schemas.microsoft.com/office/drawing/2014/main" id="{00000000-0008-0000-1800-00006E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35" name="Imagen 1118">
          <a:extLst>
            <a:ext uri="{FF2B5EF4-FFF2-40B4-BE49-F238E27FC236}">
              <a16:creationId xmlns:a16="http://schemas.microsoft.com/office/drawing/2014/main" id="{00000000-0008-0000-1800-00006F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36" name="Imagen 1119">
          <a:extLst>
            <a:ext uri="{FF2B5EF4-FFF2-40B4-BE49-F238E27FC236}">
              <a16:creationId xmlns:a16="http://schemas.microsoft.com/office/drawing/2014/main" id="{00000000-0008-0000-1800-000070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37" name="Imagen 1120">
          <a:extLst>
            <a:ext uri="{FF2B5EF4-FFF2-40B4-BE49-F238E27FC236}">
              <a16:creationId xmlns:a16="http://schemas.microsoft.com/office/drawing/2014/main" id="{00000000-0008-0000-1800-000071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38" name="Imagen 1121">
          <a:extLst>
            <a:ext uri="{FF2B5EF4-FFF2-40B4-BE49-F238E27FC236}">
              <a16:creationId xmlns:a16="http://schemas.microsoft.com/office/drawing/2014/main" id="{00000000-0008-0000-1800-000072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39" name="Imagen 1122">
          <a:extLst>
            <a:ext uri="{FF2B5EF4-FFF2-40B4-BE49-F238E27FC236}">
              <a16:creationId xmlns:a16="http://schemas.microsoft.com/office/drawing/2014/main" id="{00000000-0008-0000-1800-000073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40" name="Imagen 1123">
          <a:extLst>
            <a:ext uri="{FF2B5EF4-FFF2-40B4-BE49-F238E27FC236}">
              <a16:creationId xmlns:a16="http://schemas.microsoft.com/office/drawing/2014/main" id="{00000000-0008-0000-1800-000074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41" name="Imagen 1124">
          <a:extLst>
            <a:ext uri="{FF2B5EF4-FFF2-40B4-BE49-F238E27FC236}">
              <a16:creationId xmlns:a16="http://schemas.microsoft.com/office/drawing/2014/main" id="{00000000-0008-0000-1800-000075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42" name="Imagen 1125">
          <a:extLst>
            <a:ext uri="{FF2B5EF4-FFF2-40B4-BE49-F238E27FC236}">
              <a16:creationId xmlns:a16="http://schemas.microsoft.com/office/drawing/2014/main" id="{00000000-0008-0000-1800-000076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43" name="Imagen 1126">
          <a:extLst>
            <a:ext uri="{FF2B5EF4-FFF2-40B4-BE49-F238E27FC236}">
              <a16:creationId xmlns:a16="http://schemas.microsoft.com/office/drawing/2014/main" id="{00000000-0008-0000-1800-000077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44" name="Imagen 1127">
          <a:extLst>
            <a:ext uri="{FF2B5EF4-FFF2-40B4-BE49-F238E27FC236}">
              <a16:creationId xmlns:a16="http://schemas.microsoft.com/office/drawing/2014/main" id="{00000000-0008-0000-1800-000078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45" name="Imagen 1128">
          <a:extLst>
            <a:ext uri="{FF2B5EF4-FFF2-40B4-BE49-F238E27FC236}">
              <a16:creationId xmlns:a16="http://schemas.microsoft.com/office/drawing/2014/main" id="{00000000-0008-0000-1800-000079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46" name="Imagen 1129">
          <a:extLst>
            <a:ext uri="{FF2B5EF4-FFF2-40B4-BE49-F238E27FC236}">
              <a16:creationId xmlns:a16="http://schemas.microsoft.com/office/drawing/2014/main" id="{00000000-0008-0000-1800-00007A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47" name="Imagen 1130">
          <a:extLst>
            <a:ext uri="{FF2B5EF4-FFF2-40B4-BE49-F238E27FC236}">
              <a16:creationId xmlns:a16="http://schemas.microsoft.com/office/drawing/2014/main" id="{00000000-0008-0000-1800-00007B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48" name="Imagen 1131">
          <a:extLst>
            <a:ext uri="{FF2B5EF4-FFF2-40B4-BE49-F238E27FC236}">
              <a16:creationId xmlns:a16="http://schemas.microsoft.com/office/drawing/2014/main" id="{00000000-0008-0000-1800-00007C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49" name="Imagen 1132">
          <a:extLst>
            <a:ext uri="{FF2B5EF4-FFF2-40B4-BE49-F238E27FC236}">
              <a16:creationId xmlns:a16="http://schemas.microsoft.com/office/drawing/2014/main" id="{00000000-0008-0000-1800-00007D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50" name="Imagen 1133">
          <a:extLst>
            <a:ext uri="{FF2B5EF4-FFF2-40B4-BE49-F238E27FC236}">
              <a16:creationId xmlns:a16="http://schemas.microsoft.com/office/drawing/2014/main" id="{00000000-0008-0000-1800-00007E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51" name="Imagen 1134">
          <a:extLst>
            <a:ext uri="{FF2B5EF4-FFF2-40B4-BE49-F238E27FC236}">
              <a16:creationId xmlns:a16="http://schemas.microsoft.com/office/drawing/2014/main" id="{00000000-0008-0000-1800-00007F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52" name="Imagen 1135">
          <a:extLst>
            <a:ext uri="{FF2B5EF4-FFF2-40B4-BE49-F238E27FC236}">
              <a16:creationId xmlns:a16="http://schemas.microsoft.com/office/drawing/2014/main" id="{00000000-0008-0000-1800-000080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53" name="Imagen 1136">
          <a:extLst>
            <a:ext uri="{FF2B5EF4-FFF2-40B4-BE49-F238E27FC236}">
              <a16:creationId xmlns:a16="http://schemas.microsoft.com/office/drawing/2014/main" id="{00000000-0008-0000-1800-000081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54" name="Imagen 1137">
          <a:extLst>
            <a:ext uri="{FF2B5EF4-FFF2-40B4-BE49-F238E27FC236}">
              <a16:creationId xmlns:a16="http://schemas.microsoft.com/office/drawing/2014/main" id="{00000000-0008-0000-1800-000082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55" name="Imagen 1138">
          <a:extLst>
            <a:ext uri="{FF2B5EF4-FFF2-40B4-BE49-F238E27FC236}">
              <a16:creationId xmlns:a16="http://schemas.microsoft.com/office/drawing/2014/main" id="{00000000-0008-0000-1800-000083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56" name="Imagen 1139">
          <a:extLst>
            <a:ext uri="{FF2B5EF4-FFF2-40B4-BE49-F238E27FC236}">
              <a16:creationId xmlns:a16="http://schemas.microsoft.com/office/drawing/2014/main" id="{00000000-0008-0000-1800-000084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57" name="Imagen 1140">
          <a:extLst>
            <a:ext uri="{FF2B5EF4-FFF2-40B4-BE49-F238E27FC236}">
              <a16:creationId xmlns:a16="http://schemas.microsoft.com/office/drawing/2014/main" id="{00000000-0008-0000-1800-000085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58" name="Imagen 1141">
          <a:extLst>
            <a:ext uri="{FF2B5EF4-FFF2-40B4-BE49-F238E27FC236}">
              <a16:creationId xmlns:a16="http://schemas.microsoft.com/office/drawing/2014/main" id="{00000000-0008-0000-1800-000086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59" name="Imagen 1142">
          <a:extLst>
            <a:ext uri="{FF2B5EF4-FFF2-40B4-BE49-F238E27FC236}">
              <a16:creationId xmlns:a16="http://schemas.microsoft.com/office/drawing/2014/main" id="{00000000-0008-0000-1800-000087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60" name="Imagen 1143">
          <a:extLst>
            <a:ext uri="{FF2B5EF4-FFF2-40B4-BE49-F238E27FC236}">
              <a16:creationId xmlns:a16="http://schemas.microsoft.com/office/drawing/2014/main" id="{00000000-0008-0000-1800-000088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61" name="Imagen 1144">
          <a:extLst>
            <a:ext uri="{FF2B5EF4-FFF2-40B4-BE49-F238E27FC236}">
              <a16:creationId xmlns:a16="http://schemas.microsoft.com/office/drawing/2014/main" id="{00000000-0008-0000-1800-000089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62" name="Imagen 1145">
          <a:extLst>
            <a:ext uri="{FF2B5EF4-FFF2-40B4-BE49-F238E27FC236}">
              <a16:creationId xmlns:a16="http://schemas.microsoft.com/office/drawing/2014/main" id="{00000000-0008-0000-1800-00008A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63" name="Imagen 1146">
          <a:extLst>
            <a:ext uri="{FF2B5EF4-FFF2-40B4-BE49-F238E27FC236}">
              <a16:creationId xmlns:a16="http://schemas.microsoft.com/office/drawing/2014/main" id="{00000000-0008-0000-1800-00008B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64" name="Imagen 1147">
          <a:extLst>
            <a:ext uri="{FF2B5EF4-FFF2-40B4-BE49-F238E27FC236}">
              <a16:creationId xmlns:a16="http://schemas.microsoft.com/office/drawing/2014/main" id="{00000000-0008-0000-1800-00008C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65" name="Imagen 1148">
          <a:extLst>
            <a:ext uri="{FF2B5EF4-FFF2-40B4-BE49-F238E27FC236}">
              <a16:creationId xmlns:a16="http://schemas.microsoft.com/office/drawing/2014/main" id="{00000000-0008-0000-1800-00008D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66" name="Imagen 1149">
          <a:extLst>
            <a:ext uri="{FF2B5EF4-FFF2-40B4-BE49-F238E27FC236}">
              <a16:creationId xmlns:a16="http://schemas.microsoft.com/office/drawing/2014/main" id="{00000000-0008-0000-1800-00008E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67" name="Imagen 1150">
          <a:extLst>
            <a:ext uri="{FF2B5EF4-FFF2-40B4-BE49-F238E27FC236}">
              <a16:creationId xmlns:a16="http://schemas.microsoft.com/office/drawing/2014/main" id="{00000000-0008-0000-1800-00008F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68" name="Imagen 1151">
          <a:extLst>
            <a:ext uri="{FF2B5EF4-FFF2-40B4-BE49-F238E27FC236}">
              <a16:creationId xmlns:a16="http://schemas.microsoft.com/office/drawing/2014/main" id="{00000000-0008-0000-1800-000090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69" name="Imagen 1152">
          <a:extLst>
            <a:ext uri="{FF2B5EF4-FFF2-40B4-BE49-F238E27FC236}">
              <a16:creationId xmlns:a16="http://schemas.microsoft.com/office/drawing/2014/main" id="{00000000-0008-0000-1800-000091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70" name="Imagen 1153">
          <a:extLst>
            <a:ext uri="{FF2B5EF4-FFF2-40B4-BE49-F238E27FC236}">
              <a16:creationId xmlns:a16="http://schemas.microsoft.com/office/drawing/2014/main" id="{00000000-0008-0000-1800-000092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71" name="Imagen 1154">
          <a:extLst>
            <a:ext uri="{FF2B5EF4-FFF2-40B4-BE49-F238E27FC236}">
              <a16:creationId xmlns:a16="http://schemas.microsoft.com/office/drawing/2014/main" id="{00000000-0008-0000-1800-000093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72" name="Imagen 1155">
          <a:extLst>
            <a:ext uri="{FF2B5EF4-FFF2-40B4-BE49-F238E27FC236}">
              <a16:creationId xmlns:a16="http://schemas.microsoft.com/office/drawing/2014/main" id="{00000000-0008-0000-1800-000094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73" name="Imagen 1156">
          <a:extLst>
            <a:ext uri="{FF2B5EF4-FFF2-40B4-BE49-F238E27FC236}">
              <a16:creationId xmlns:a16="http://schemas.microsoft.com/office/drawing/2014/main" id="{00000000-0008-0000-1800-000095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74" name="Imagen 1157">
          <a:extLst>
            <a:ext uri="{FF2B5EF4-FFF2-40B4-BE49-F238E27FC236}">
              <a16:creationId xmlns:a16="http://schemas.microsoft.com/office/drawing/2014/main" id="{00000000-0008-0000-1800-000096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75" name="Imagen 1158">
          <a:extLst>
            <a:ext uri="{FF2B5EF4-FFF2-40B4-BE49-F238E27FC236}">
              <a16:creationId xmlns:a16="http://schemas.microsoft.com/office/drawing/2014/main" id="{00000000-0008-0000-1800-000097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76" name="Imagen 1159">
          <a:extLst>
            <a:ext uri="{FF2B5EF4-FFF2-40B4-BE49-F238E27FC236}">
              <a16:creationId xmlns:a16="http://schemas.microsoft.com/office/drawing/2014/main" id="{00000000-0008-0000-1800-000098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77" name="Imagen 1160">
          <a:extLst>
            <a:ext uri="{FF2B5EF4-FFF2-40B4-BE49-F238E27FC236}">
              <a16:creationId xmlns:a16="http://schemas.microsoft.com/office/drawing/2014/main" id="{00000000-0008-0000-1800-000099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78" name="Imagen 1161">
          <a:extLst>
            <a:ext uri="{FF2B5EF4-FFF2-40B4-BE49-F238E27FC236}">
              <a16:creationId xmlns:a16="http://schemas.microsoft.com/office/drawing/2014/main" id="{00000000-0008-0000-1800-00009A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79" name="Imagen 1162">
          <a:extLst>
            <a:ext uri="{FF2B5EF4-FFF2-40B4-BE49-F238E27FC236}">
              <a16:creationId xmlns:a16="http://schemas.microsoft.com/office/drawing/2014/main" id="{00000000-0008-0000-1800-00009B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80" name="Imagen 1163">
          <a:extLst>
            <a:ext uri="{FF2B5EF4-FFF2-40B4-BE49-F238E27FC236}">
              <a16:creationId xmlns:a16="http://schemas.microsoft.com/office/drawing/2014/main" id="{00000000-0008-0000-1800-00009C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81" name="Imagen 1164">
          <a:extLst>
            <a:ext uri="{FF2B5EF4-FFF2-40B4-BE49-F238E27FC236}">
              <a16:creationId xmlns:a16="http://schemas.microsoft.com/office/drawing/2014/main" id="{00000000-0008-0000-1800-00009D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82" name="Imagen 1165">
          <a:extLst>
            <a:ext uri="{FF2B5EF4-FFF2-40B4-BE49-F238E27FC236}">
              <a16:creationId xmlns:a16="http://schemas.microsoft.com/office/drawing/2014/main" id="{00000000-0008-0000-1800-00009E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83" name="Imagen 1166">
          <a:extLst>
            <a:ext uri="{FF2B5EF4-FFF2-40B4-BE49-F238E27FC236}">
              <a16:creationId xmlns:a16="http://schemas.microsoft.com/office/drawing/2014/main" id="{00000000-0008-0000-1800-00009F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84" name="Imagen 1167">
          <a:extLst>
            <a:ext uri="{FF2B5EF4-FFF2-40B4-BE49-F238E27FC236}">
              <a16:creationId xmlns:a16="http://schemas.microsoft.com/office/drawing/2014/main" id="{00000000-0008-0000-1800-0000A0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85" name="Imagen 1168">
          <a:extLst>
            <a:ext uri="{FF2B5EF4-FFF2-40B4-BE49-F238E27FC236}">
              <a16:creationId xmlns:a16="http://schemas.microsoft.com/office/drawing/2014/main" id="{00000000-0008-0000-1800-0000A1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86" name="Imagen 1169">
          <a:extLst>
            <a:ext uri="{FF2B5EF4-FFF2-40B4-BE49-F238E27FC236}">
              <a16:creationId xmlns:a16="http://schemas.microsoft.com/office/drawing/2014/main" id="{00000000-0008-0000-1800-0000A2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87" name="Imagen 1170">
          <a:extLst>
            <a:ext uri="{FF2B5EF4-FFF2-40B4-BE49-F238E27FC236}">
              <a16:creationId xmlns:a16="http://schemas.microsoft.com/office/drawing/2014/main" id="{00000000-0008-0000-1800-0000A3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88" name="Imagen 1171">
          <a:extLst>
            <a:ext uri="{FF2B5EF4-FFF2-40B4-BE49-F238E27FC236}">
              <a16:creationId xmlns:a16="http://schemas.microsoft.com/office/drawing/2014/main" id="{00000000-0008-0000-1800-0000A4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89" name="Imagen 1172">
          <a:extLst>
            <a:ext uri="{FF2B5EF4-FFF2-40B4-BE49-F238E27FC236}">
              <a16:creationId xmlns:a16="http://schemas.microsoft.com/office/drawing/2014/main" id="{00000000-0008-0000-1800-0000A5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90" name="Imagen 1173">
          <a:extLst>
            <a:ext uri="{FF2B5EF4-FFF2-40B4-BE49-F238E27FC236}">
              <a16:creationId xmlns:a16="http://schemas.microsoft.com/office/drawing/2014/main" id="{00000000-0008-0000-1800-0000A6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91" name="Imagen 1174">
          <a:extLst>
            <a:ext uri="{FF2B5EF4-FFF2-40B4-BE49-F238E27FC236}">
              <a16:creationId xmlns:a16="http://schemas.microsoft.com/office/drawing/2014/main" id="{00000000-0008-0000-1800-0000A7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92" name="Imagen 1175">
          <a:extLst>
            <a:ext uri="{FF2B5EF4-FFF2-40B4-BE49-F238E27FC236}">
              <a16:creationId xmlns:a16="http://schemas.microsoft.com/office/drawing/2014/main" id="{00000000-0008-0000-1800-0000A8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93" name="Imagen 1176">
          <a:extLst>
            <a:ext uri="{FF2B5EF4-FFF2-40B4-BE49-F238E27FC236}">
              <a16:creationId xmlns:a16="http://schemas.microsoft.com/office/drawing/2014/main" id="{00000000-0008-0000-1800-0000A9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94" name="Imagen 1177">
          <a:extLst>
            <a:ext uri="{FF2B5EF4-FFF2-40B4-BE49-F238E27FC236}">
              <a16:creationId xmlns:a16="http://schemas.microsoft.com/office/drawing/2014/main" id="{00000000-0008-0000-1800-0000AA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95" name="Imagen 1178">
          <a:extLst>
            <a:ext uri="{FF2B5EF4-FFF2-40B4-BE49-F238E27FC236}">
              <a16:creationId xmlns:a16="http://schemas.microsoft.com/office/drawing/2014/main" id="{00000000-0008-0000-1800-0000AB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96" name="Imagen 1179">
          <a:extLst>
            <a:ext uri="{FF2B5EF4-FFF2-40B4-BE49-F238E27FC236}">
              <a16:creationId xmlns:a16="http://schemas.microsoft.com/office/drawing/2014/main" id="{00000000-0008-0000-1800-0000AC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97" name="Imagen 1180">
          <a:extLst>
            <a:ext uri="{FF2B5EF4-FFF2-40B4-BE49-F238E27FC236}">
              <a16:creationId xmlns:a16="http://schemas.microsoft.com/office/drawing/2014/main" id="{00000000-0008-0000-1800-0000AD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98" name="Imagen 1181">
          <a:extLst>
            <a:ext uri="{FF2B5EF4-FFF2-40B4-BE49-F238E27FC236}">
              <a16:creationId xmlns:a16="http://schemas.microsoft.com/office/drawing/2014/main" id="{00000000-0008-0000-1800-0000AE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199" name="Imagen 1182">
          <a:extLst>
            <a:ext uri="{FF2B5EF4-FFF2-40B4-BE49-F238E27FC236}">
              <a16:creationId xmlns:a16="http://schemas.microsoft.com/office/drawing/2014/main" id="{00000000-0008-0000-1800-0000AF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00" name="Imagen 1183">
          <a:extLst>
            <a:ext uri="{FF2B5EF4-FFF2-40B4-BE49-F238E27FC236}">
              <a16:creationId xmlns:a16="http://schemas.microsoft.com/office/drawing/2014/main" id="{00000000-0008-0000-1800-0000B0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01" name="Imagen 1184">
          <a:extLst>
            <a:ext uri="{FF2B5EF4-FFF2-40B4-BE49-F238E27FC236}">
              <a16:creationId xmlns:a16="http://schemas.microsoft.com/office/drawing/2014/main" id="{00000000-0008-0000-1800-0000B1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02" name="Imagen 1185">
          <a:extLst>
            <a:ext uri="{FF2B5EF4-FFF2-40B4-BE49-F238E27FC236}">
              <a16:creationId xmlns:a16="http://schemas.microsoft.com/office/drawing/2014/main" id="{00000000-0008-0000-1800-0000B2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03" name="Imagen 1186">
          <a:extLst>
            <a:ext uri="{FF2B5EF4-FFF2-40B4-BE49-F238E27FC236}">
              <a16:creationId xmlns:a16="http://schemas.microsoft.com/office/drawing/2014/main" id="{00000000-0008-0000-1800-0000B3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04" name="Imagen 1187">
          <a:extLst>
            <a:ext uri="{FF2B5EF4-FFF2-40B4-BE49-F238E27FC236}">
              <a16:creationId xmlns:a16="http://schemas.microsoft.com/office/drawing/2014/main" id="{00000000-0008-0000-1800-0000B4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05" name="Imagen 1188">
          <a:extLst>
            <a:ext uri="{FF2B5EF4-FFF2-40B4-BE49-F238E27FC236}">
              <a16:creationId xmlns:a16="http://schemas.microsoft.com/office/drawing/2014/main" id="{00000000-0008-0000-1800-0000B5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06" name="Imagen 1189">
          <a:extLst>
            <a:ext uri="{FF2B5EF4-FFF2-40B4-BE49-F238E27FC236}">
              <a16:creationId xmlns:a16="http://schemas.microsoft.com/office/drawing/2014/main" id="{00000000-0008-0000-1800-0000B6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07" name="Imagen 1190">
          <a:extLst>
            <a:ext uri="{FF2B5EF4-FFF2-40B4-BE49-F238E27FC236}">
              <a16:creationId xmlns:a16="http://schemas.microsoft.com/office/drawing/2014/main" id="{00000000-0008-0000-1800-0000B7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08" name="Imagen 1191">
          <a:extLst>
            <a:ext uri="{FF2B5EF4-FFF2-40B4-BE49-F238E27FC236}">
              <a16:creationId xmlns:a16="http://schemas.microsoft.com/office/drawing/2014/main" id="{00000000-0008-0000-1800-0000B8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09" name="Imagen 1192">
          <a:extLst>
            <a:ext uri="{FF2B5EF4-FFF2-40B4-BE49-F238E27FC236}">
              <a16:creationId xmlns:a16="http://schemas.microsoft.com/office/drawing/2014/main" id="{00000000-0008-0000-1800-0000B9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10" name="Imagen 1193">
          <a:extLst>
            <a:ext uri="{FF2B5EF4-FFF2-40B4-BE49-F238E27FC236}">
              <a16:creationId xmlns:a16="http://schemas.microsoft.com/office/drawing/2014/main" id="{00000000-0008-0000-1800-0000BA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11" name="Imagen 1194">
          <a:extLst>
            <a:ext uri="{FF2B5EF4-FFF2-40B4-BE49-F238E27FC236}">
              <a16:creationId xmlns:a16="http://schemas.microsoft.com/office/drawing/2014/main" id="{00000000-0008-0000-1800-0000BB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12" name="Imagen 1195">
          <a:extLst>
            <a:ext uri="{FF2B5EF4-FFF2-40B4-BE49-F238E27FC236}">
              <a16:creationId xmlns:a16="http://schemas.microsoft.com/office/drawing/2014/main" id="{00000000-0008-0000-1800-0000BC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13" name="Imagen 1196">
          <a:extLst>
            <a:ext uri="{FF2B5EF4-FFF2-40B4-BE49-F238E27FC236}">
              <a16:creationId xmlns:a16="http://schemas.microsoft.com/office/drawing/2014/main" id="{00000000-0008-0000-1800-0000BD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14" name="Imagen 1197">
          <a:extLst>
            <a:ext uri="{FF2B5EF4-FFF2-40B4-BE49-F238E27FC236}">
              <a16:creationId xmlns:a16="http://schemas.microsoft.com/office/drawing/2014/main" id="{00000000-0008-0000-1800-0000BE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15" name="Imagen 1198">
          <a:extLst>
            <a:ext uri="{FF2B5EF4-FFF2-40B4-BE49-F238E27FC236}">
              <a16:creationId xmlns:a16="http://schemas.microsoft.com/office/drawing/2014/main" id="{00000000-0008-0000-1800-0000BF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16" name="Imagen 1199">
          <a:extLst>
            <a:ext uri="{FF2B5EF4-FFF2-40B4-BE49-F238E27FC236}">
              <a16:creationId xmlns:a16="http://schemas.microsoft.com/office/drawing/2014/main" id="{00000000-0008-0000-1800-0000C0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17" name="Imagen 1200">
          <a:extLst>
            <a:ext uri="{FF2B5EF4-FFF2-40B4-BE49-F238E27FC236}">
              <a16:creationId xmlns:a16="http://schemas.microsoft.com/office/drawing/2014/main" id="{00000000-0008-0000-1800-0000C1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18" name="Imagen 1201">
          <a:extLst>
            <a:ext uri="{FF2B5EF4-FFF2-40B4-BE49-F238E27FC236}">
              <a16:creationId xmlns:a16="http://schemas.microsoft.com/office/drawing/2014/main" id="{00000000-0008-0000-1800-0000C2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19" name="Imagen 1202">
          <a:extLst>
            <a:ext uri="{FF2B5EF4-FFF2-40B4-BE49-F238E27FC236}">
              <a16:creationId xmlns:a16="http://schemas.microsoft.com/office/drawing/2014/main" id="{00000000-0008-0000-1800-0000C3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20" name="Imagen 1203">
          <a:extLst>
            <a:ext uri="{FF2B5EF4-FFF2-40B4-BE49-F238E27FC236}">
              <a16:creationId xmlns:a16="http://schemas.microsoft.com/office/drawing/2014/main" id="{00000000-0008-0000-1800-0000C4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21" name="Imagen 1204">
          <a:extLst>
            <a:ext uri="{FF2B5EF4-FFF2-40B4-BE49-F238E27FC236}">
              <a16:creationId xmlns:a16="http://schemas.microsoft.com/office/drawing/2014/main" id="{00000000-0008-0000-1800-0000C5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22" name="Imagen 1205">
          <a:extLst>
            <a:ext uri="{FF2B5EF4-FFF2-40B4-BE49-F238E27FC236}">
              <a16:creationId xmlns:a16="http://schemas.microsoft.com/office/drawing/2014/main" id="{00000000-0008-0000-1800-0000C6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23" name="Imagen 1206">
          <a:extLst>
            <a:ext uri="{FF2B5EF4-FFF2-40B4-BE49-F238E27FC236}">
              <a16:creationId xmlns:a16="http://schemas.microsoft.com/office/drawing/2014/main" id="{00000000-0008-0000-1800-0000C7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24" name="Imagen 1207">
          <a:extLst>
            <a:ext uri="{FF2B5EF4-FFF2-40B4-BE49-F238E27FC236}">
              <a16:creationId xmlns:a16="http://schemas.microsoft.com/office/drawing/2014/main" id="{00000000-0008-0000-1800-0000C8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25" name="Imagen 1208">
          <a:extLst>
            <a:ext uri="{FF2B5EF4-FFF2-40B4-BE49-F238E27FC236}">
              <a16:creationId xmlns:a16="http://schemas.microsoft.com/office/drawing/2014/main" id="{00000000-0008-0000-1800-0000C9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26" name="Imagen 1209">
          <a:extLst>
            <a:ext uri="{FF2B5EF4-FFF2-40B4-BE49-F238E27FC236}">
              <a16:creationId xmlns:a16="http://schemas.microsoft.com/office/drawing/2014/main" id="{00000000-0008-0000-1800-0000CA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27" name="Imagen 1210">
          <a:extLst>
            <a:ext uri="{FF2B5EF4-FFF2-40B4-BE49-F238E27FC236}">
              <a16:creationId xmlns:a16="http://schemas.microsoft.com/office/drawing/2014/main" id="{00000000-0008-0000-1800-0000CB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28" name="Imagen 1211">
          <a:extLst>
            <a:ext uri="{FF2B5EF4-FFF2-40B4-BE49-F238E27FC236}">
              <a16:creationId xmlns:a16="http://schemas.microsoft.com/office/drawing/2014/main" id="{00000000-0008-0000-1800-0000CC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29" name="Imagen 1212">
          <a:extLst>
            <a:ext uri="{FF2B5EF4-FFF2-40B4-BE49-F238E27FC236}">
              <a16:creationId xmlns:a16="http://schemas.microsoft.com/office/drawing/2014/main" id="{00000000-0008-0000-1800-0000CD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30" name="Imagen 1213">
          <a:extLst>
            <a:ext uri="{FF2B5EF4-FFF2-40B4-BE49-F238E27FC236}">
              <a16:creationId xmlns:a16="http://schemas.microsoft.com/office/drawing/2014/main" id="{00000000-0008-0000-1800-0000CE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31" name="Imagen 1214">
          <a:extLst>
            <a:ext uri="{FF2B5EF4-FFF2-40B4-BE49-F238E27FC236}">
              <a16:creationId xmlns:a16="http://schemas.microsoft.com/office/drawing/2014/main" id="{00000000-0008-0000-1800-0000CF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32" name="Imagen 1215">
          <a:extLst>
            <a:ext uri="{FF2B5EF4-FFF2-40B4-BE49-F238E27FC236}">
              <a16:creationId xmlns:a16="http://schemas.microsoft.com/office/drawing/2014/main" id="{00000000-0008-0000-1800-0000D0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33" name="Imagen 1216">
          <a:extLst>
            <a:ext uri="{FF2B5EF4-FFF2-40B4-BE49-F238E27FC236}">
              <a16:creationId xmlns:a16="http://schemas.microsoft.com/office/drawing/2014/main" id="{00000000-0008-0000-1800-0000D1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34" name="Imagen 1217">
          <a:extLst>
            <a:ext uri="{FF2B5EF4-FFF2-40B4-BE49-F238E27FC236}">
              <a16:creationId xmlns:a16="http://schemas.microsoft.com/office/drawing/2014/main" id="{00000000-0008-0000-1800-0000D2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35" name="Imagen 1218">
          <a:extLst>
            <a:ext uri="{FF2B5EF4-FFF2-40B4-BE49-F238E27FC236}">
              <a16:creationId xmlns:a16="http://schemas.microsoft.com/office/drawing/2014/main" id="{00000000-0008-0000-1800-0000D3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36" name="Imagen 1219">
          <a:extLst>
            <a:ext uri="{FF2B5EF4-FFF2-40B4-BE49-F238E27FC236}">
              <a16:creationId xmlns:a16="http://schemas.microsoft.com/office/drawing/2014/main" id="{00000000-0008-0000-1800-0000D4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37" name="Imagen 1220">
          <a:extLst>
            <a:ext uri="{FF2B5EF4-FFF2-40B4-BE49-F238E27FC236}">
              <a16:creationId xmlns:a16="http://schemas.microsoft.com/office/drawing/2014/main" id="{00000000-0008-0000-1800-0000D5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38" name="Imagen 1221">
          <a:extLst>
            <a:ext uri="{FF2B5EF4-FFF2-40B4-BE49-F238E27FC236}">
              <a16:creationId xmlns:a16="http://schemas.microsoft.com/office/drawing/2014/main" id="{00000000-0008-0000-1800-0000D6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39" name="Imagen 1222">
          <a:extLst>
            <a:ext uri="{FF2B5EF4-FFF2-40B4-BE49-F238E27FC236}">
              <a16:creationId xmlns:a16="http://schemas.microsoft.com/office/drawing/2014/main" id="{00000000-0008-0000-1800-0000D7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40" name="Imagen 1223">
          <a:extLst>
            <a:ext uri="{FF2B5EF4-FFF2-40B4-BE49-F238E27FC236}">
              <a16:creationId xmlns:a16="http://schemas.microsoft.com/office/drawing/2014/main" id="{00000000-0008-0000-1800-0000D8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41" name="Imagen 1224">
          <a:extLst>
            <a:ext uri="{FF2B5EF4-FFF2-40B4-BE49-F238E27FC236}">
              <a16:creationId xmlns:a16="http://schemas.microsoft.com/office/drawing/2014/main" id="{00000000-0008-0000-1800-0000D9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42" name="Imagen 1225">
          <a:extLst>
            <a:ext uri="{FF2B5EF4-FFF2-40B4-BE49-F238E27FC236}">
              <a16:creationId xmlns:a16="http://schemas.microsoft.com/office/drawing/2014/main" id="{00000000-0008-0000-1800-0000DA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43" name="Imagen 1226">
          <a:extLst>
            <a:ext uri="{FF2B5EF4-FFF2-40B4-BE49-F238E27FC236}">
              <a16:creationId xmlns:a16="http://schemas.microsoft.com/office/drawing/2014/main" id="{00000000-0008-0000-1800-0000DB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44" name="Imagen 1227">
          <a:extLst>
            <a:ext uri="{FF2B5EF4-FFF2-40B4-BE49-F238E27FC236}">
              <a16:creationId xmlns:a16="http://schemas.microsoft.com/office/drawing/2014/main" id="{00000000-0008-0000-1800-0000DC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45" name="Imagen 1228">
          <a:extLst>
            <a:ext uri="{FF2B5EF4-FFF2-40B4-BE49-F238E27FC236}">
              <a16:creationId xmlns:a16="http://schemas.microsoft.com/office/drawing/2014/main" id="{00000000-0008-0000-1800-0000DD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46" name="Imagen 1229">
          <a:extLst>
            <a:ext uri="{FF2B5EF4-FFF2-40B4-BE49-F238E27FC236}">
              <a16:creationId xmlns:a16="http://schemas.microsoft.com/office/drawing/2014/main" id="{00000000-0008-0000-1800-0000DE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47" name="Imagen 1230">
          <a:extLst>
            <a:ext uri="{FF2B5EF4-FFF2-40B4-BE49-F238E27FC236}">
              <a16:creationId xmlns:a16="http://schemas.microsoft.com/office/drawing/2014/main" id="{00000000-0008-0000-1800-0000DF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48" name="Imagen 1231">
          <a:extLst>
            <a:ext uri="{FF2B5EF4-FFF2-40B4-BE49-F238E27FC236}">
              <a16:creationId xmlns:a16="http://schemas.microsoft.com/office/drawing/2014/main" id="{00000000-0008-0000-1800-0000E0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49" name="Imagen 1232">
          <a:extLst>
            <a:ext uri="{FF2B5EF4-FFF2-40B4-BE49-F238E27FC236}">
              <a16:creationId xmlns:a16="http://schemas.microsoft.com/office/drawing/2014/main" id="{00000000-0008-0000-1800-0000E1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50" name="Imagen 1233">
          <a:extLst>
            <a:ext uri="{FF2B5EF4-FFF2-40B4-BE49-F238E27FC236}">
              <a16:creationId xmlns:a16="http://schemas.microsoft.com/office/drawing/2014/main" id="{00000000-0008-0000-1800-0000E2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51" name="Imagen 1234">
          <a:extLst>
            <a:ext uri="{FF2B5EF4-FFF2-40B4-BE49-F238E27FC236}">
              <a16:creationId xmlns:a16="http://schemas.microsoft.com/office/drawing/2014/main" id="{00000000-0008-0000-1800-0000E3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52" name="Imagen 1235">
          <a:extLst>
            <a:ext uri="{FF2B5EF4-FFF2-40B4-BE49-F238E27FC236}">
              <a16:creationId xmlns:a16="http://schemas.microsoft.com/office/drawing/2014/main" id="{00000000-0008-0000-1800-0000E4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53" name="Imagen 1236">
          <a:extLst>
            <a:ext uri="{FF2B5EF4-FFF2-40B4-BE49-F238E27FC236}">
              <a16:creationId xmlns:a16="http://schemas.microsoft.com/office/drawing/2014/main" id="{00000000-0008-0000-1800-0000E5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54" name="Imagen 1237">
          <a:extLst>
            <a:ext uri="{FF2B5EF4-FFF2-40B4-BE49-F238E27FC236}">
              <a16:creationId xmlns:a16="http://schemas.microsoft.com/office/drawing/2014/main" id="{00000000-0008-0000-1800-0000E6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55" name="Imagen 1238">
          <a:extLst>
            <a:ext uri="{FF2B5EF4-FFF2-40B4-BE49-F238E27FC236}">
              <a16:creationId xmlns:a16="http://schemas.microsoft.com/office/drawing/2014/main" id="{00000000-0008-0000-1800-0000E7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56" name="Imagen 1239">
          <a:extLst>
            <a:ext uri="{FF2B5EF4-FFF2-40B4-BE49-F238E27FC236}">
              <a16:creationId xmlns:a16="http://schemas.microsoft.com/office/drawing/2014/main" id="{00000000-0008-0000-1800-0000E8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57" name="Imagen 1240">
          <a:extLst>
            <a:ext uri="{FF2B5EF4-FFF2-40B4-BE49-F238E27FC236}">
              <a16:creationId xmlns:a16="http://schemas.microsoft.com/office/drawing/2014/main" id="{00000000-0008-0000-1800-0000E9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58" name="Imagen 1241">
          <a:extLst>
            <a:ext uri="{FF2B5EF4-FFF2-40B4-BE49-F238E27FC236}">
              <a16:creationId xmlns:a16="http://schemas.microsoft.com/office/drawing/2014/main" id="{00000000-0008-0000-1800-0000EA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59" name="Imagen 1242">
          <a:extLst>
            <a:ext uri="{FF2B5EF4-FFF2-40B4-BE49-F238E27FC236}">
              <a16:creationId xmlns:a16="http://schemas.microsoft.com/office/drawing/2014/main" id="{00000000-0008-0000-1800-0000EB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60" name="Imagen 1243">
          <a:extLst>
            <a:ext uri="{FF2B5EF4-FFF2-40B4-BE49-F238E27FC236}">
              <a16:creationId xmlns:a16="http://schemas.microsoft.com/office/drawing/2014/main" id="{00000000-0008-0000-1800-0000EC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61" name="Imagen 1244">
          <a:extLst>
            <a:ext uri="{FF2B5EF4-FFF2-40B4-BE49-F238E27FC236}">
              <a16:creationId xmlns:a16="http://schemas.microsoft.com/office/drawing/2014/main" id="{00000000-0008-0000-1800-0000ED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62" name="Imagen 1245">
          <a:extLst>
            <a:ext uri="{FF2B5EF4-FFF2-40B4-BE49-F238E27FC236}">
              <a16:creationId xmlns:a16="http://schemas.microsoft.com/office/drawing/2014/main" id="{00000000-0008-0000-1800-0000EE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63" name="Imagen 1246">
          <a:extLst>
            <a:ext uri="{FF2B5EF4-FFF2-40B4-BE49-F238E27FC236}">
              <a16:creationId xmlns:a16="http://schemas.microsoft.com/office/drawing/2014/main" id="{00000000-0008-0000-1800-0000EF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64" name="Imagen 1247">
          <a:extLst>
            <a:ext uri="{FF2B5EF4-FFF2-40B4-BE49-F238E27FC236}">
              <a16:creationId xmlns:a16="http://schemas.microsoft.com/office/drawing/2014/main" id="{00000000-0008-0000-1800-0000F0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65" name="Imagen 1248">
          <a:extLst>
            <a:ext uri="{FF2B5EF4-FFF2-40B4-BE49-F238E27FC236}">
              <a16:creationId xmlns:a16="http://schemas.microsoft.com/office/drawing/2014/main" id="{00000000-0008-0000-1800-0000F1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66" name="Imagen 1249">
          <a:extLst>
            <a:ext uri="{FF2B5EF4-FFF2-40B4-BE49-F238E27FC236}">
              <a16:creationId xmlns:a16="http://schemas.microsoft.com/office/drawing/2014/main" id="{00000000-0008-0000-1800-0000F2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67" name="Imagen 1250">
          <a:extLst>
            <a:ext uri="{FF2B5EF4-FFF2-40B4-BE49-F238E27FC236}">
              <a16:creationId xmlns:a16="http://schemas.microsoft.com/office/drawing/2014/main" id="{00000000-0008-0000-1800-0000F3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68" name="Imagen 1251">
          <a:extLst>
            <a:ext uri="{FF2B5EF4-FFF2-40B4-BE49-F238E27FC236}">
              <a16:creationId xmlns:a16="http://schemas.microsoft.com/office/drawing/2014/main" id="{00000000-0008-0000-1800-0000F4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69" name="Imagen 1252">
          <a:extLst>
            <a:ext uri="{FF2B5EF4-FFF2-40B4-BE49-F238E27FC236}">
              <a16:creationId xmlns:a16="http://schemas.microsoft.com/office/drawing/2014/main" id="{00000000-0008-0000-1800-0000F5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70" name="Imagen 1253">
          <a:extLst>
            <a:ext uri="{FF2B5EF4-FFF2-40B4-BE49-F238E27FC236}">
              <a16:creationId xmlns:a16="http://schemas.microsoft.com/office/drawing/2014/main" id="{00000000-0008-0000-1800-0000F6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71" name="Imagen 1254">
          <a:extLst>
            <a:ext uri="{FF2B5EF4-FFF2-40B4-BE49-F238E27FC236}">
              <a16:creationId xmlns:a16="http://schemas.microsoft.com/office/drawing/2014/main" id="{00000000-0008-0000-1800-0000F7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72" name="Imagen 1255">
          <a:extLst>
            <a:ext uri="{FF2B5EF4-FFF2-40B4-BE49-F238E27FC236}">
              <a16:creationId xmlns:a16="http://schemas.microsoft.com/office/drawing/2014/main" id="{00000000-0008-0000-1800-0000F8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73" name="Imagen 1256">
          <a:extLst>
            <a:ext uri="{FF2B5EF4-FFF2-40B4-BE49-F238E27FC236}">
              <a16:creationId xmlns:a16="http://schemas.microsoft.com/office/drawing/2014/main" id="{00000000-0008-0000-1800-0000F9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74" name="Imagen 1257">
          <a:extLst>
            <a:ext uri="{FF2B5EF4-FFF2-40B4-BE49-F238E27FC236}">
              <a16:creationId xmlns:a16="http://schemas.microsoft.com/office/drawing/2014/main" id="{00000000-0008-0000-1800-0000FA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75" name="Imagen 1258">
          <a:extLst>
            <a:ext uri="{FF2B5EF4-FFF2-40B4-BE49-F238E27FC236}">
              <a16:creationId xmlns:a16="http://schemas.microsoft.com/office/drawing/2014/main" id="{00000000-0008-0000-1800-0000FB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76" name="Imagen 1259">
          <a:extLst>
            <a:ext uri="{FF2B5EF4-FFF2-40B4-BE49-F238E27FC236}">
              <a16:creationId xmlns:a16="http://schemas.microsoft.com/office/drawing/2014/main" id="{00000000-0008-0000-1800-0000FC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77" name="Imagen 1260">
          <a:extLst>
            <a:ext uri="{FF2B5EF4-FFF2-40B4-BE49-F238E27FC236}">
              <a16:creationId xmlns:a16="http://schemas.microsoft.com/office/drawing/2014/main" id="{00000000-0008-0000-1800-0000FD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78" name="Imagen 1261">
          <a:extLst>
            <a:ext uri="{FF2B5EF4-FFF2-40B4-BE49-F238E27FC236}">
              <a16:creationId xmlns:a16="http://schemas.microsoft.com/office/drawing/2014/main" id="{00000000-0008-0000-1800-0000FE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79" name="Imagen 1262">
          <a:extLst>
            <a:ext uri="{FF2B5EF4-FFF2-40B4-BE49-F238E27FC236}">
              <a16:creationId xmlns:a16="http://schemas.microsoft.com/office/drawing/2014/main" id="{00000000-0008-0000-1800-0000FF04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80" name="Imagen 1263">
          <a:extLst>
            <a:ext uri="{FF2B5EF4-FFF2-40B4-BE49-F238E27FC236}">
              <a16:creationId xmlns:a16="http://schemas.microsoft.com/office/drawing/2014/main" id="{00000000-0008-0000-1800-000000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81" name="Imagen 1264">
          <a:extLst>
            <a:ext uri="{FF2B5EF4-FFF2-40B4-BE49-F238E27FC236}">
              <a16:creationId xmlns:a16="http://schemas.microsoft.com/office/drawing/2014/main" id="{00000000-0008-0000-1800-000001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82" name="Imagen 1265">
          <a:extLst>
            <a:ext uri="{FF2B5EF4-FFF2-40B4-BE49-F238E27FC236}">
              <a16:creationId xmlns:a16="http://schemas.microsoft.com/office/drawing/2014/main" id="{00000000-0008-0000-1800-000002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83" name="Imagen 1266">
          <a:extLst>
            <a:ext uri="{FF2B5EF4-FFF2-40B4-BE49-F238E27FC236}">
              <a16:creationId xmlns:a16="http://schemas.microsoft.com/office/drawing/2014/main" id="{00000000-0008-0000-1800-000003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84" name="Imagen 1267">
          <a:extLst>
            <a:ext uri="{FF2B5EF4-FFF2-40B4-BE49-F238E27FC236}">
              <a16:creationId xmlns:a16="http://schemas.microsoft.com/office/drawing/2014/main" id="{00000000-0008-0000-1800-000004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85" name="Imagen 1268">
          <a:extLst>
            <a:ext uri="{FF2B5EF4-FFF2-40B4-BE49-F238E27FC236}">
              <a16:creationId xmlns:a16="http://schemas.microsoft.com/office/drawing/2014/main" id="{00000000-0008-0000-1800-000005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86" name="Imagen 1269">
          <a:extLst>
            <a:ext uri="{FF2B5EF4-FFF2-40B4-BE49-F238E27FC236}">
              <a16:creationId xmlns:a16="http://schemas.microsoft.com/office/drawing/2014/main" id="{00000000-0008-0000-1800-000006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87" name="Imagen 1270">
          <a:extLst>
            <a:ext uri="{FF2B5EF4-FFF2-40B4-BE49-F238E27FC236}">
              <a16:creationId xmlns:a16="http://schemas.microsoft.com/office/drawing/2014/main" id="{00000000-0008-0000-1800-000007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88" name="Imagen 1271">
          <a:extLst>
            <a:ext uri="{FF2B5EF4-FFF2-40B4-BE49-F238E27FC236}">
              <a16:creationId xmlns:a16="http://schemas.microsoft.com/office/drawing/2014/main" id="{00000000-0008-0000-1800-000008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89" name="Imagen 1272">
          <a:extLst>
            <a:ext uri="{FF2B5EF4-FFF2-40B4-BE49-F238E27FC236}">
              <a16:creationId xmlns:a16="http://schemas.microsoft.com/office/drawing/2014/main" id="{00000000-0008-0000-1800-000009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90" name="Imagen 1273">
          <a:extLst>
            <a:ext uri="{FF2B5EF4-FFF2-40B4-BE49-F238E27FC236}">
              <a16:creationId xmlns:a16="http://schemas.microsoft.com/office/drawing/2014/main" id="{00000000-0008-0000-1800-00000A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91" name="Imagen 1274">
          <a:extLst>
            <a:ext uri="{FF2B5EF4-FFF2-40B4-BE49-F238E27FC236}">
              <a16:creationId xmlns:a16="http://schemas.microsoft.com/office/drawing/2014/main" id="{00000000-0008-0000-1800-00000B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92" name="Imagen 1275">
          <a:extLst>
            <a:ext uri="{FF2B5EF4-FFF2-40B4-BE49-F238E27FC236}">
              <a16:creationId xmlns:a16="http://schemas.microsoft.com/office/drawing/2014/main" id="{00000000-0008-0000-1800-00000C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93" name="Imagen 1276">
          <a:extLst>
            <a:ext uri="{FF2B5EF4-FFF2-40B4-BE49-F238E27FC236}">
              <a16:creationId xmlns:a16="http://schemas.microsoft.com/office/drawing/2014/main" id="{00000000-0008-0000-1800-00000D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94" name="Imagen 1277">
          <a:extLst>
            <a:ext uri="{FF2B5EF4-FFF2-40B4-BE49-F238E27FC236}">
              <a16:creationId xmlns:a16="http://schemas.microsoft.com/office/drawing/2014/main" id="{00000000-0008-0000-1800-00000E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95" name="Imagen 1278">
          <a:extLst>
            <a:ext uri="{FF2B5EF4-FFF2-40B4-BE49-F238E27FC236}">
              <a16:creationId xmlns:a16="http://schemas.microsoft.com/office/drawing/2014/main" id="{00000000-0008-0000-1800-00000F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96" name="Imagen 1279">
          <a:extLst>
            <a:ext uri="{FF2B5EF4-FFF2-40B4-BE49-F238E27FC236}">
              <a16:creationId xmlns:a16="http://schemas.microsoft.com/office/drawing/2014/main" id="{00000000-0008-0000-1800-000010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97" name="Imagen 1280">
          <a:extLst>
            <a:ext uri="{FF2B5EF4-FFF2-40B4-BE49-F238E27FC236}">
              <a16:creationId xmlns:a16="http://schemas.microsoft.com/office/drawing/2014/main" id="{00000000-0008-0000-1800-000011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98" name="Imagen 1281">
          <a:extLst>
            <a:ext uri="{FF2B5EF4-FFF2-40B4-BE49-F238E27FC236}">
              <a16:creationId xmlns:a16="http://schemas.microsoft.com/office/drawing/2014/main" id="{00000000-0008-0000-1800-000012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299" name="Imagen 1282">
          <a:extLst>
            <a:ext uri="{FF2B5EF4-FFF2-40B4-BE49-F238E27FC236}">
              <a16:creationId xmlns:a16="http://schemas.microsoft.com/office/drawing/2014/main" id="{00000000-0008-0000-1800-000013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00" name="Imagen 1283">
          <a:extLst>
            <a:ext uri="{FF2B5EF4-FFF2-40B4-BE49-F238E27FC236}">
              <a16:creationId xmlns:a16="http://schemas.microsoft.com/office/drawing/2014/main" id="{00000000-0008-0000-1800-000014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01" name="Imagen 1284">
          <a:extLst>
            <a:ext uri="{FF2B5EF4-FFF2-40B4-BE49-F238E27FC236}">
              <a16:creationId xmlns:a16="http://schemas.microsoft.com/office/drawing/2014/main" id="{00000000-0008-0000-1800-000015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02" name="Imagen 1285">
          <a:extLst>
            <a:ext uri="{FF2B5EF4-FFF2-40B4-BE49-F238E27FC236}">
              <a16:creationId xmlns:a16="http://schemas.microsoft.com/office/drawing/2014/main" id="{00000000-0008-0000-1800-000016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03" name="Imagen 1286">
          <a:extLst>
            <a:ext uri="{FF2B5EF4-FFF2-40B4-BE49-F238E27FC236}">
              <a16:creationId xmlns:a16="http://schemas.microsoft.com/office/drawing/2014/main" id="{00000000-0008-0000-1800-000017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04" name="Imagen 1287">
          <a:extLst>
            <a:ext uri="{FF2B5EF4-FFF2-40B4-BE49-F238E27FC236}">
              <a16:creationId xmlns:a16="http://schemas.microsoft.com/office/drawing/2014/main" id="{00000000-0008-0000-1800-000018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05" name="Imagen 1288">
          <a:extLst>
            <a:ext uri="{FF2B5EF4-FFF2-40B4-BE49-F238E27FC236}">
              <a16:creationId xmlns:a16="http://schemas.microsoft.com/office/drawing/2014/main" id="{00000000-0008-0000-1800-000019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06" name="Imagen 1289">
          <a:extLst>
            <a:ext uri="{FF2B5EF4-FFF2-40B4-BE49-F238E27FC236}">
              <a16:creationId xmlns:a16="http://schemas.microsoft.com/office/drawing/2014/main" id="{00000000-0008-0000-1800-00001A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07" name="Imagen 1290">
          <a:extLst>
            <a:ext uri="{FF2B5EF4-FFF2-40B4-BE49-F238E27FC236}">
              <a16:creationId xmlns:a16="http://schemas.microsoft.com/office/drawing/2014/main" id="{00000000-0008-0000-1800-00001B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08" name="Imagen 1291">
          <a:extLst>
            <a:ext uri="{FF2B5EF4-FFF2-40B4-BE49-F238E27FC236}">
              <a16:creationId xmlns:a16="http://schemas.microsoft.com/office/drawing/2014/main" id="{00000000-0008-0000-1800-00001C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09" name="Imagen 1292">
          <a:extLst>
            <a:ext uri="{FF2B5EF4-FFF2-40B4-BE49-F238E27FC236}">
              <a16:creationId xmlns:a16="http://schemas.microsoft.com/office/drawing/2014/main" id="{00000000-0008-0000-1800-00001D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10" name="Imagen 1293">
          <a:extLst>
            <a:ext uri="{FF2B5EF4-FFF2-40B4-BE49-F238E27FC236}">
              <a16:creationId xmlns:a16="http://schemas.microsoft.com/office/drawing/2014/main" id="{00000000-0008-0000-1800-00001E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11" name="Imagen 1294">
          <a:extLst>
            <a:ext uri="{FF2B5EF4-FFF2-40B4-BE49-F238E27FC236}">
              <a16:creationId xmlns:a16="http://schemas.microsoft.com/office/drawing/2014/main" id="{00000000-0008-0000-1800-00001F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12" name="Imagen 1295">
          <a:extLst>
            <a:ext uri="{FF2B5EF4-FFF2-40B4-BE49-F238E27FC236}">
              <a16:creationId xmlns:a16="http://schemas.microsoft.com/office/drawing/2014/main" id="{00000000-0008-0000-1800-000020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13" name="Imagen 1296">
          <a:extLst>
            <a:ext uri="{FF2B5EF4-FFF2-40B4-BE49-F238E27FC236}">
              <a16:creationId xmlns:a16="http://schemas.microsoft.com/office/drawing/2014/main" id="{00000000-0008-0000-1800-000021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14" name="Imagen 1297">
          <a:extLst>
            <a:ext uri="{FF2B5EF4-FFF2-40B4-BE49-F238E27FC236}">
              <a16:creationId xmlns:a16="http://schemas.microsoft.com/office/drawing/2014/main" id="{00000000-0008-0000-1800-000022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15" name="Imagen 1298">
          <a:extLst>
            <a:ext uri="{FF2B5EF4-FFF2-40B4-BE49-F238E27FC236}">
              <a16:creationId xmlns:a16="http://schemas.microsoft.com/office/drawing/2014/main" id="{00000000-0008-0000-1800-000023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16" name="Imagen 1299">
          <a:extLst>
            <a:ext uri="{FF2B5EF4-FFF2-40B4-BE49-F238E27FC236}">
              <a16:creationId xmlns:a16="http://schemas.microsoft.com/office/drawing/2014/main" id="{00000000-0008-0000-1800-000024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17" name="Imagen 1300">
          <a:extLst>
            <a:ext uri="{FF2B5EF4-FFF2-40B4-BE49-F238E27FC236}">
              <a16:creationId xmlns:a16="http://schemas.microsoft.com/office/drawing/2014/main" id="{00000000-0008-0000-1800-000025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18" name="Imagen 1301">
          <a:extLst>
            <a:ext uri="{FF2B5EF4-FFF2-40B4-BE49-F238E27FC236}">
              <a16:creationId xmlns:a16="http://schemas.microsoft.com/office/drawing/2014/main" id="{00000000-0008-0000-1800-000026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19" name="Imagen 1302">
          <a:extLst>
            <a:ext uri="{FF2B5EF4-FFF2-40B4-BE49-F238E27FC236}">
              <a16:creationId xmlns:a16="http://schemas.microsoft.com/office/drawing/2014/main" id="{00000000-0008-0000-1800-000027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20" name="Imagen 1303">
          <a:extLst>
            <a:ext uri="{FF2B5EF4-FFF2-40B4-BE49-F238E27FC236}">
              <a16:creationId xmlns:a16="http://schemas.microsoft.com/office/drawing/2014/main" id="{00000000-0008-0000-1800-000028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21" name="Imagen 1304">
          <a:extLst>
            <a:ext uri="{FF2B5EF4-FFF2-40B4-BE49-F238E27FC236}">
              <a16:creationId xmlns:a16="http://schemas.microsoft.com/office/drawing/2014/main" id="{00000000-0008-0000-1800-000029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22" name="Imagen 1305">
          <a:extLst>
            <a:ext uri="{FF2B5EF4-FFF2-40B4-BE49-F238E27FC236}">
              <a16:creationId xmlns:a16="http://schemas.microsoft.com/office/drawing/2014/main" id="{00000000-0008-0000-1800-00002A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23" name="Imagen 1306">
          <a:extLst>
            <a:ext uri="{FF2B5EF4-FFF2-40B4-BE49-F238E27FC236}">
              <a16:creationId xmlns:a16="http://schemas.microsoft.com/office/drawing/2014/main" id="{00000000-0008-0000-1800-00002B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24" name="Imagen 1307">
          <a:extLst>
            <a:ext uri="{FF2B5EF4-FFF2-40B4-BE49-F238E27FC236}">
              <a16:creationId xmlns:a16="http://schemas.microsoft.com/office/drawing/2014/main" id="{00000000-0008-0000-1800-00002C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25" name="Imagen 1308">
          <a:extLst>
            <a:ext uri="{FF2B5EF4-FFF2-40B4-BE49-F238E27FC236}">
              <a16:creationId xmlns:a16="http://schemas.microsoft.com/office/drawing/2014/main" id="{00000000-0008-0000-1800-00002D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26" name="Imagen 1309">
          <a:extLst>
            <a:ext uri="{FF2B5EF4-FFF2-40B4-BE49-F238E27FC236}">
              <a16:creationId xmlns:a16="http://schemas.microsoft.com/office/drawing/2014/main" id="{00000000-0008-0000-1800-00002E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27" name="Imagen 1310">
          <a:extLst>
            <a:ext uri="{FF2B5EF4-FFF2-40B4-BE49-F238E27FC236}">
              <a16:creationId xmlns:a16="http://schemas.microsoft.com/office/drawing/2014/main" id="{00000000-0008-0000-1800-00002F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28" name="Imagen 1311">
          <a:extLst>
            <a:ext uri="{FF2B5EF4-FFF2-40B4-BE49-F238E27FC236}">
              <a16:creationId xmlns:a16="http://schemas.microsoft.com/office/drawing/2014/main" id="{00000000-0008-0000-1800-000030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29" name="Imagen 1312">
          <a:extLst>
            <a:ext uri="{FF2B5EF4-FFF2-40B4-BE49-F238E27FC236}">
              <a16:creationId xmlns:a16="http://schemas.microsoft.com/office/drawing/2014/main" id="{00000000-0008-0000-1800-000031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30" name="Imagen 1313">
          <a:extLst>
            <a:ext uri="{FF2B5EF4-FFF2-40B4-BE49-F238E27FC236}">
              <a16:creationId xmlns:a16="http://schemas.microsoft.com/office/drawing/2014/main" id="{00000000-0008-0000-1800-000032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31" name="Imagen 1314">
          <a:extLst>
            <a:ext uri="{FF2B5EF4-FFF2-40B4-BE49-F238E27FC236}">
              <a16:creationId xmlns:a16="http://schemas.microsoft.com/office/drawing/2014/main" id="{00000000-0008-0000-1800-000033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32" name="Imagen 1315">
          <a:extLst>
            <a:ext uri="{FF2B5EF4-FFF2-40B4-BE49-F238E27FC236}">
              <a16:creationId xmlns:a16="http://schemas.microsoft.com/office/drawing/2014/main" id="{00000000-0008-0000-1800-000034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33" name="Imagen 1316">
          <a:extLst>
            <a:ext uri="{FF2B5EF4-FFF2-40B4-BE49-F238E27FC236}">
              <a16:creationId xmlns:a16="http://schemas.microsoft.com/office/drawing/2014/main" id="{00000000-0008-0000-1800-000035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34" name="Imagen 1317">
          <a:extLst>
            <a:ext uri="{FF2B5EF4-FFF2-40B4-BE49-F238E27FC236}">
              <a16:creationId xmlns:a16="http://schemas.microsoft.com/office/drawing/2014/main" id="{00000000-0008-0000-1800-000036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35" name="Imagen 1318">
          <a:extLst>
            <a:ext uri="{FF2B5EF4-FFF2-40B4-BE49-F238E27FC236}">
              <a16:creationId xmlns:a16="http://schemas.microsoft.com/office/drawing/2014/main" id="{00000000-0008-0000-1800-000037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36" name="Imagen 1319">
          <a:extLst>
            <a:ext uri="{FF2B5EF4-FFF2-40B4-BE49-F238E27FC236}">
              <a16:creationId xmlns:a16="http://schemas.microsoft.com/office/drawing/2014/main" id="{00000000-0008-0000-1800-000038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37" name="Imagen 1320">
          <a:extLst>
            <a:ext uri="{FF2B5EF4-FFF2-40B4-BE49-F238E27FC236}">
              <a16:creationId xmlns:a16="http://schemas.microsoft.com/office/drawing/2014/main" id="{00000000-0008-0000-1800-000039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38" name="Imagen 1321">
          <a:extLst>
            <a:ext uri="{FF2B5EF4-FFF2-40B4-BE49-F238E27FC236}">
              <a16:creationId xmlns:a16="http://schemas.microsoft.com/office/drawing/2014/main" id="{00000000-0008-0000-1800-00003A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39" name="Imagen 1322">
          <a:extLst>
            <a:ext uri="{FF2B5EF4-FFF2-40B4-BE49-F238E27FC236}">
              <a16:creationId xmlns:a16="http://schemas.microsoft.com/office/drawing/2014/main" id="{00000000-0008-0000-1800-00003B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40" name="Imagen 1323">
          <a:extLst>
            <a:ext uri="{FF2B5EF4-FFF2-40B4-BE49-F238E27FC236}">
              <a16:creationId xmlns:a16="http://schemas.microsoft.com/office/drawing/2014/main" id="{00000000-0008-0000-1800-00003C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41" name="Imagen 1324">
          <a:extLst>
            <a:ext uri="{FF2B5EF4-FFF2-40B4-BE49-F238E27FC236}">
              <a16:creationId xmlns:a16="http://schemas.microsoft.com/office/drawing/2014/main" id="{00000000-0008-0000-1800-00003D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42" name="Imagen 1325">
          <a:extLst>
            <a:ext uri="{FF2B5EF4-FFF2-40B4-BE49-F238E27FC236}">
              <a16:creationId xmlns:a16="http://schemas.microsoft.com/office/drawing/2014/main" id="{00000000-0008-0000-1800-00003E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43" name="Imagen 1326">
          <a:extLst>
            <a:ext uri="{FF2B5EF4-FFF2-40B4-BE49-F238E27FC236}">
              <a16:creationId xmlns:a16="http://schemas.microsoft.com/office/drawing/2014/main" id="{00000000-0008-0000-1800-00003F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44" name="Imagen 1327">
          <a:extLst>
            <a:ext uri="{FF2B5EF4-FFF2-40B4-BE49-F238E27FC236}">
              <a16:creationId xmlns:a16="http://schemas.microsoft.com/office/drawing/2014/main" id="{00000000-0008-0000-1800-000040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45" name="Imagen 1328">
          <a:extLst>
            <a:ext uri="{FF2B5EF4-FFF2-40B4-BE49-F238E27FC236}">
              <a16:creationId xmlns:a16="http://schemas.microsoft.com/office/drawing/2014/main" id="{00000000-0008-0000-1800-000041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46" name="Imagen 1329">
          <a:extLst>
            <a:ext uri="{FF2B5EF4-FFF2-40B4-BE49-F238E27FC236}">
              <a16:creationId xmlns:a16="http://schemas.microsoft.com/office/drawing/2014/main" id="{00000000-0008-0000-1800-000042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47" name="Imagen 1330">
          <a:extLst>
            <a:ext uri="{FF2B5EF4-FFF2-40B4-BE49-F238E27FC236}">
              <a16:creationId xmlns:a16="http://schemas.microsoft.com/office/drawing/2014/main" id="{00000000-0008-0000-1800-000043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48" name="Imagen 1331">
          <a:extLst>
            <a:ext uri="{FF2B5EF4-FFF2-40B4-BE49-F238E27FC236}">
              <a16:creationId xmlns:a16="http://schemas.microsoft.com/office/drawing/2014/main" id="{00000000-0008-0000-1800-000044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49" name="Imagen 1332">
          <a:extLst>
            <a:ext uri="{FF2B5EF4-FFF2-40B4-BE49-F238E27FC236}">
              <a16:creationId xmlns:a16="http://schemas.microsoft.com/office/drawing/2014/main" id="{00000000-0008-0000-1800-000045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50" name="Imagen 1333">
          <a:extLst>
            <a:ext uri="{FF2B5EF4-FFF2-40B4-BE49-F238E27FC236}">
              <a16:creationId xmlns:a16="http://schemas.microsoft.com/office/drawing/2014/main" id="{00000000-0008-0000-1800-000046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51" name="Imagen 1334">
          <a:extLst>
            <a:ext uri="{FF2B5EF4-FFF2-40B4-BE49-F238E27FC236}">
              <a16:creationId xmlns:a16="http://schemas.microsoft.com/office/drawing/2014/main" id="{00000000-0008-0000-1800-000047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52" name="Imagen 1335">
          <a:extLst>
            <a:ext uri="{FF2B5EF4-FFF2-40B4-BE49-F238E27FC236}">
              <a16:creationId xmlns:a16="http://schemas.microsoft.com/office/drawing/2014/main" id="{00000000-0008-0000-1800-000048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53" name="Imagen 1336">
          <a:extLst>
            <a:ext uri="{FF2B5EF4-FFF2-40B4-BE49-F238E27FC236}">
              <a16:creationId xmlns:a16="http://schemas.microsoft.com/office/drawing/2014/main" id="{00000000-0008-0000-1800-000049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54" name="Imagen 1337">
          <a:extLst>
            <a:ext uri="{FF2B5EF4-FFF2-40B4-BE49-F238E27FC236}">
              <a16:creationId xmlns:a16="http://schemas.microsoft.com/office/drawing/2014/main" id="{00000000-0008-0000-1800-00004A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55" name="Imagen 1338">
          <a:extLst>
            <a:ext uri="{FF2B5EF4-FFF2-40B4-BE49-F238E27FC236}">
              <a16:creationId xmlns:a16="http://schemas.microsoft.com/office/drawing/2014/main" id="{00000000-0008-0000-1800-00004B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56" name="Imagen 1339">
          <a:extLst>
            <a:ext uri="{FF2B5EF4-FFF2-40B4-BE49-F238E27FC236}">
              <a16:creationId xmlns:a16="http://schemas.microsoft.com/office/drawing/2014/main" id="{00000000-0008-0000-1800-00004C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57" name="Imagen 1340">
          <a:extLst>
            <a:ext uri="{FF2B5EF4-FFF2-40B4-BE49-F238E27FC236}">
              <a16:creationId xmlns:a16="http://schemas.microsoft.com/office/drawing/2014/main" id="{00000000-0008-0000-1800-00004D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58" name="Imagen 1341">
          <a:extLst>
            <a:ext uri="{FF2B5EF4-FFF2-40B4-BE49-F238E27FC236}">
              <a16:creationId xmlns:a16="http://schemas.microsoft.com/office/drawing/2014/main" id="{00000000-0008-0000-1800-00004E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59" name="Imagen 1342">
          <a:extLst>
            <a:ext uri="{FF2B5EF4-FFF2-40B4-BE49-F238E27FC236}">
              <a16:creationId xmlns:a16="http://schemas.microsoft.com/office/drawing/2014/main" id="{00000000-0008-0000-1800-00004F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60" name="Imagen 1343">
          <a:extLst>
            <a:ext uri="{FF2B5EF4-FFF2-40B4-BE49-F238E27FC236}">
              <a16:creationId xmlns:a16="http://schemas.microsoft.com/office/drawing/2014/main" id="{00000000-0008-0000-1800-000050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61" name="Imagen 1344">
          <a:extLst>
            <a:ext uri="{FF2B5EF4-FFF2-40B4-BE49-F238E27FC236}">
              <a16:creationId xmlns:a16="http://schemas.microsoft.com/office/drawing/2014/main" id="{00000000-0008-0000-1800-000051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62" name="Imagen 1345">
          <a:extLst>
            <a:ext uri="{FF2B5EF4-FFF2-40B4-BE49-F238E27FC236}">
              <a16:creationId xmlns:a16="http://schemas.microsoft.com/office/drawing/2014/main" id="{00000000-0008-0000-1800-000052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63" name="Imagen 1346">
          <a:extLst>
            <a:ext uri="{FF2B5EF4-FFF2-40B4-BE49-F238E27FC236}">
              <a16:creationId xmlns:a16="http://schemas.microsoft.com/office/drawing/2014/main" id="{00000000-0008-0000-1800-000053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64" name="Imagen 1347">
          <a:extLst>
            <a:ext uri="{FF2B5EF4-FFF2-40B4-BE49-F238E27FC236}">
              <a16:creationId xmlns:a16="http://schemas.microsoft.com/office/drawing/2014/main" id="{00000000-0008-0000-1800-000054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65" name="Imagen 1348">
          <a:extLst>
            <a:ext uri="{FF2B5EF4-FFF2-40B4-BE49-F238E27FC236}">
              <a16:creationId xmlns:a16="http://schemas.microsoft.com/office/drawing/2014/main" id="{00000000-0008-0000-1800-000055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66" name="Imagen 1349">
          <a:extLst>
            <a:ext uri="{FF2B5EF4-FFF2-40B4-BE49-F238E27FC236}">
              <a16:creationId xmlns:a16="http://schemas.microsoft.com/office/drawing/2014/main" id="{00000000-0008-0000-1800-000056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67" name="Imagen 1350">
          <a:extLst>
            <a:ext uri="{FF2B5EF4-FFF2-40B4-BE49-F238E27FC236}">
              <a16:creationId xmlns:a16="http://schemas.microsoft.com/office/drawing/2014/main" id="{00000000-0008-0000-1800-000057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68" name="Imagen 1351">
          <a:extLst>
            <a:ext uri="{FF2B5EF4-FFF2-40B4-BE49-F238E27FC236}">
              <a16:creationId xmlns:a16="http://schemas.microsoft.com/office/drawing/2014/main" id="{00000000-0008-0000-1800-000058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69" name="Imagen 1352">
          <a:extLst>
            <a:ext uri="{FF2B5EF4-FFF2-40B4-BE49-F238E27FC236}">
              <a16:creationId xmlns:a16="http://schemas.microsoft.com/office/drawing/2014/main" id="{00000000-0008-0000-1800-000059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70" name="Imagen 1353">
          <a:extLst>
            <a:ext uri="{FF2B5EF4-FFF2-40B4-BE49-F238E27FC236}">
              <a16:creationId xmlns:a16="http://schemas.microsoft.com/office/drawing/2014/main" id="{00000000-0008-0000-1800-00005A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71" name="Imagen 1354">
          <a:extLst>
            <a:ext uri="{FF2B5EF4-FFF2-40B4-BE49-F238E27FC236}">
              <a16:creationId xmlns:a16="http://schemas.microsoft.com/office/drawing/2014/main" id="{00000000-0008-0000-1800-00005B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72" name="Imagen 1355">
          <a:extLst>
            <a:ext uri="{FF2B5EF4-FFF2-40B4-BE49-F238E27FC236}">
              <a16:creationId xmlns:a16="http://schemas.microsoft.com/office/drawing/2014/main" id="{00000000-0008-0000-1800-00005C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73" name="Imagen 1356">
          <a:extLst>
            <a:ext uri="{FF2B5EF4-FFF2-40B4-BE49-F238E27FC236}">
              <a16:creationId xmlns:a16="http://schemas.microsoft.com/office/drawing/2014/main" id="{00000000-0008-0000-1800-00005D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74" name="Imagen 1357">
          <a:extLst>
            <a:ext uri="{FF2B5EF4-FFF2-40B4-BE49-F238E27FC236}">
              <a16:creationId xmlns:a16="http://schemas.microsoft.com/office/drawing/2014/main" id="{00000000-0008-0000-1800-00005E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75" name="Imagen 1358">
          <a:extLst>
            <a:ext uri="{FF2B5EF4-FFF2-40B4-BE49-F238E27FC236}">
              <a16:creationId xmlns:a16="http://schemas.microsoft.com/office/drawing/2014/main" id="{00000000-0008-0000-1800-00005F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76" name="Imagen 1359">
          <a:extLst>
            <a:ext uri="{FF2B5EF4-FFF2-40B4-BE49-F238E27FC236}">
              <a16:creationId xmlns:a16="http://schemas.microsoft.com/office/drawing/2014/main" id="{00000000-0008-0000-1800-000060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77" name="Imagen 1360">
          <a:extLst>
            <a:ext uri="{FF2B5EF4-FFF2-40B4-BE49-F238E27FC236}">
              <a16:creationId xmlns:a16="http://schemas.microsoft.com/office/drawing/2014/main" id="{00000000-0008-0000-1800-000061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78" name="Imagen 1361">
          <a:extLst>
            <a:ext uri="{FF2B5EF4-FFF2-40B4-BE49-F238E27FC236}">
              <a16:creationId xmlns:a16="http://schemas.microsoft.com/office/drawing/2014/main" id="{00000000-0008-0000-1800-000062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79" name="Imagen 1362">
          <a:extLst>
            <a:ext uri="{FF2B5EF4-FFF2-40B4-BE49-F238E27FC236}">
              <a16:creationId xmlns:a16="http://schemas.microsoft.com/office/drawing/2014/main" id="{00000000-0008-0000-1800-000063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80" name="Imagen 1363">
          <a:extLst>
            <a:ext uri="{FF2B5EF4-FFF2-40B4-BE49-F238E27FC236}">
              <a16:creationId xmlns:a16="http://schemas.microsoft.com/office/drawing/2014/main" id="{00000000-0008-0000-1800-000064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81" name="Imagen 1364">
          <a:extLst>
            <a:ext uri="{FF2B5EF4-FFF2-40B4-BE49-F238E27FC236}">
              <a16:creationId xmlns:a16="http://schemas.microsoft.com/office/drawing/2014/main" id="{00000000-0008-0000-1800-000065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82" name="Imagen 1365">
          <a:extLst>
            <a:ext uri="{FF2B5EF4-FFF2-40B4-BE49-F238E27FC236}">
              <a16:creationId xmlns:a16="http://schemas.microsoft.com/office/drawing/2014/main" id="{00000000-0008-0000-1800-000066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83" name="Imagen 1366">
          <a:extLst>
            <a:ext uri="{FF2B5EF4-FFF2-40B4-BE49-F238E27FC236}">
              <a16:creationId xmlns:a16="http://schemas.microsoft.com/office/drawing/2014/main" id="{00000000-0008-0000-1800-000067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84" name="Imagen 1367">
          <a:extLst>
            <a:ext uri="{FF2B5EF4-FFF2-40B4-BE49-F238E27FC236}">
              <a16:creationId xmlns:a16="http://schemas.microsoft.com/office/drawing/2014/main" id="{00000000-0008-0000-1800-000068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85" name="Imagen 1368">
          <a:extLst>
            <a:ext uri="{FF2B5EF4-FFF2-40B4-BE49-F238E27FC236}">
              <a16:creationId xmlns:a16="http://schemas.microsoft.com/office/drawing/2014/main" id="{00000000-0008-0000-1800-000069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86" name="Imagen 1369">
          <a:extLst>
            <a:ext uri="{FF2B5EF4-FFF2-40B4-BE49-F238E27FC236}">
              <a16:creationId xmlns:a16="http://schemas.microsoft.com/office/drawing/2014/main" id="{00000000-0008-0000-1800-00006A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87" name="Imagen 1370">
          <a:extLst>
            <a:ext uri="{FF2B5EF4-FFF2-40B4-BE49-F238E27FC236}">
              <a16:creationId xmlns:a16="http://schemas.microsoft.com/office/drawing/2014/main" id="{00000000-0008-0000-1800-00006B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88" name="Imagen 1371">
          <a:extLst>
            <a:ext uri="{FF2B5EF4-FFF2-40B4-BE49-F238E27FC236}">
              <a16:creationId xmlns:a16="http://schemas.microsoft.com/office/drawing/2014/main" id="{00000000-0008-0000-1800-00006C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89" name="Imagen 1372">
          <a:extLst>
            <a:ext uri="{FF2B5EF4-FFF2-40B4-BE49-F238E27FC236}">
              <a16:creationId xmlns:a16="http://schemas.microsoft.com/office/drawing/2014/main" id="{00000000-0008-0000-1800-00006D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90" name="Imagen 1373">
          <a:extLst>
            <a:ext uri="{FF2B5EF4-FFF2-40B4-BE49-F238E27FC236}">
              <a16:creationId xmlns:a16="http://schemas.microsoft.com/office/drawing/2014/main" id="{00000000-0008-0000-1800-00006E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91" name="Imagen 1374">
          <a:extLst>
            <a:ext uri="{FF2B5EF4-FFF2-40B4-BE49-F238E27FC236}">
              <a16:creationId xmlns:a16="http://schemas.microsoft.com/office/drawing/2014/main" id="{00000000-0008-0000-1800-00006F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92" name="Imagen 1375">
          <a:extLst>
            <a:ext uri="{FF2B5EF4-FFF2-40B4-BE49-F238E27FC236}">
              <a16:creationId xmlns:a16="http://schemas.microsoft.com/office/drawing/2014/main" id="{00000000-0008-0000-1800-000070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93" name="Imagen 1376">
          <a:extLst>
            <a:ext uri="{FF2B5EF4-FFF2-40B4-BE49-F238E27FC236}">
              <a16:creationId xmlns:a16="http://schemas.microsoft.com/office/drawing/2014/main" id="{00000000-0008-0000-1800-000071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94" name="Imagen 1377">
          <a:extLst>
            <a:ext uri="{FF2B5EF4-FFF2-40B4-BE49-F238E27FC236}">
              <a16:creationId xmlns:a16="http://schemas.microsoft.com/office/drawing/2014/main" id="{00000000-0008-0000-1800-000072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95" name="Imagen 1378">
          <a:extLst>
            <a:ext uri="{FF2B5EF4-FFF2-40B4-BE49-F238E27FC236}">
              <a16:creationId xmlns:a16="http://schemas.microsoft.com/office/drawing/2014/main" id="{00000000-0008-0000-1800-000073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96" name="Imagen 1379">
          <a:extLst>
            <a:ext uri="{FF2B5EF4-FFF2-40B4-BE49-F238E27FC236}">
              <a16:creationId xmlns:a16="http://schemas.microsoft.com/office/drawing/2014/main" id="{00000000-0008-0000-1800-000074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97" name="Imagen 1380">
          <a:extLst>
            <a:ext uri="{FF2B5EF4-FFF2-40B4-BE49-F238E27FC236}">
              <a16:creationId xmlns:a16="http://schemas.microsoft.com/office/drawing/2014/main" id="{00000000-0008-0000-1800-000075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98" name="Imagen 1381">
          <a:extLst>
            <a:ext uri="{FF2B5EF4-FFF2-40B4-BE49-F238E27FC236}">
              <a16:creationId xmlns:a16="http://schemas.microsoft.com/office/drawing/2014/main" id="{00000000-0008-0000-1800-000076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399" name="Imagen 1382">
          <a:extLst>
            <a:ext uri="{FF2B5EF4-FFF2-40B4-BE49-F238E27FC236}">
              <a16:creationId xmlns:a16="http://schemas.microsoft.com/office/drawing/2014/main" id="{00000000-0008-0000-1800-000077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00" name="Imagen 1383">
          <a:extLst>
            <a:ext uri="{FF2B5EF4-FFF2-40B4-BE49-F238E27FC236}">
              <a16:creationId xmlns:a16="http://schemas.microsoft.com/office/drawing/2014/main" id="{00000000-0008-0000-1800-000078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01" name="Imagen 1384">
          <a:extLst>
            <a:ext uri="{FF2B5EF4-FFF2-40B4-BE49-F238E27FC236}">
              <a16:creationId xmlns:a16="http://schemas.microsoft.com/office/drawing/2014/main" id="{00000000-0008-0000-1800-000079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02" name="Imagen 1385">
          <a:extLst>
            <a:ext uri="{FF2B5EF4-FFF2-40B4-BE49-F238E27FC236}">
              <a16:creationId xmlns:a16="http://schemas.microsoft.com/office/drawing/2014/main" id="{00000000-0008-0000-1800-00007A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03" name="Imagen 1386">
          <a:extLst>
            <a:ext uri="{FF2B5EF4-FFF2-40B4-BE49-F238E27FC236}">
              <a16:creationId xmlns:a16="http://schemas.microsoft.com/office/drawing/2014/main" id="{00000000-0008-0000-1800-00007B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04" name="Imagen 1387">
          <a:extLst>
            <a:ext uri="{FF2B5EF4-FFF2-40B4-BE49-F238E27FC236}">
              <a16:creationId xmlns:a16="http://schemas.microsoft.com/office/drawing/2014/main" id="{00000000-0008-0000-1800-00007C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05" name="Imagen 1388">
          <a:extLst>
            <a:ext uri="{FF2B5EF4-FFF2-40B4-BE49-F238E27FC236}">
              <a16:creationId xmlns:a16="http://schemas.microsoft.com/office/drawing/2014/main" id="{00000000-0008-0000-1800-00007D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06" name="Imagen 1389">
          <a:extLst>
            <a:ext uri="{FF2B5EF4-FFF2-40B4-BE49-F238E27FC236}">
              <a16:creationId xmlns:a16="http://schemas.microsoft.com/office/drawing/2014/main" id="{00000000-0008-0000-1800-00007E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07" name="Imagen 1390">
          <a:extLst>
            <a:ext uri="{FF2B5EF4-FFF2-40B4-BE49-F238E27FC236}">
              <a16:creationId xmlns:a16="http://schemas.microsoft.com/office/drawing/2014/main" id="{00000000-0008-0000-1800-00007F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08" name="Imagen 1391">
          <a:extLst>
            <a:ext uri="{FF2B5EF4-FFF2-40B4-BE49-F238E27FC236}">
              <a16:creationId xmlns:a16="http://schemas.microsoft.com/office/drawing/2014/main" id="{00000000-0008-0000-1800-000080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09" name="Imagen 1392">
          <a:extLst>
            <a:ext uri="{FF2B5EF4-FFF2-40B4-BE49-F238E27FC236}">
              <a16:creationId xmlns:a16="http://schemas.microsoft.com/office/drawing/2014/main" id="{00000000-0008-0000-1800-000081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10" name="Imagen 1393">
          <a:extLst>
            <a:ext uri="{FF2B5EF4-FFF2-40B4-BE49-F238E27FC236}">
              <a16:creationId xmlns:a16="http://schemas.microsoft.com/office/drawing/2014/main" id="{00000000-0008-0000-1800-000082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11" name="Imagen 1394">
          <a:extLst>
            <a:ext uri="{FF2B5EF4-FFF2-40B4-BE49-F238E27FC236}">
              <a16:creationId xmlns:a16="http://schemas.microsoft.com/office/drawing/2014/main" id="{00000000-0008-0000-1800-000083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12" name="Imagen 1395">
          <a:extLst>
            <a:ext uri="{FF2B5EF4-FFF2-40B4-BE49-F238E27FC236}">
              <a16:creationId xmlns:a16="http://schemas.microsoft.com/office/drawing/2014/main" id="{00000000-0008-0000-1800-000084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13" name="Imagen 1396">
          <a:extLst>
            <a:ext uri="{FF2B5EF4-FFF2-40B4-BE49-F238E27FC236}">
              <a16:creationId xmlns:a16="http://schemas.microsoft.com/office/drawing/2014/main" id="{00000000-0008-0000-1800-000085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14" name="Imagen 1397">
          <a:extLst>
            <a:ext uri="{FF2B5EF4-FFF2-40B4-BE49-F238E27FC236}">
              <a16:creationId xmlns:a16="http://schemas.microsoft.com/office/drawing/2014/main" id="{00000000-0008-0000-1800-000086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15" name="Imagen 1398">
          <a:extLst>
            <a:ext uri="{FF2B5EF4-FFF2-40B4-BE49-F238E27FC236}">
              <a16:creationId xmlns:a16="http://schemas.microsoft.com/office/drawing/2014/main" id="{00000000-0008-0000-1800-000087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16" name="Imagen 1399">
          <a:extLst>
            <a:ext uri="{FF2B5EF4-FFF2-40B4-BE49-F238E27FC236}">
              <a16:creationId xmlns:a16="http://schemas.microsoft.com/office/drawing/2014/main" id="{00000000-0008-0000-1800-000088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17" name="Imagen 1400">
          <a:extLst>
            <a:ext uri="{FF2B5EF4-FFF2-40B4-BE49-F238E27FC236}">
              <a16:creationId xmlns:a16="http://schemas.microsoft.com/office/drawing/2014/main" id="{00000000-0008-0000-1800-000089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18" name="Imagen 1401">
          <a:extLst>
            <a:ext uri="{FF2B5EF4-FFF2-40B4-BE49-F238E27FC236}">
              <a16:creationId xmlns:a16="http://schemas.microsoft.com/office/drawing/2014/main" id="{00000000-0008-0000-1800-00008A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19" name="Imagen 1402">
          <a:extLst>
            <a:ext uri="{FF2B5EF4-FFF2-40B4-BE49-F238E27FC236}">
              <a16:creationId xmlns:a16="http://schemas.microsoft.com/office/drawing/2014/main" id="{00000000-0008-0000-1800-00008B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20" name="Imagen 1403">
          <a:extLst>
            <a:ext uri="{FF2B5EF4-FFF2-40B4-BE49-F238E27FC236}">
              <a16:creationId xmlns:a16="http://schemas.microsoft.com/office/drawing/2014/main" id="{00000000-0008-0000-1800-00008C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21" name="Imagen 1404">
          <a:extLst>
            <a:ext uri="{FF2B5EF4-FFF2-40B4-BE49-F238E27FC236}">
              <a16:creationId xmlns:a16="http://schemas.microsoft.com/office/drawing/2014/main" id="{00000000-0008-0000-1800-00008D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22" name="Imagen 1405">
          <a:extLst>
            <a:ext uri="{FF2B5EF4-FFF2-40B4-BE49-F238E27FC236}">
              <a16:creationId xmlns:a16="http://schemas.microsoft.com/office/drawing/2014/main" id="{00000000-0008-0000-1800-00008E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23" name="Imagen 1406">
          <a:extLst>
            <a:ext uri="{FF2B5EF4-FFF2-40B4-BE49-F238E27FC236}">
              <a16:creationId xmlns:a16="http://schemas.microsoft.com/office/drawing/2014/main" id="{00000000-0008-0000-1800-00008F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24" name="Imagen 1407">
          <a:extLst>
            <a:ext uri="{FF2B5EF4-FFF2-40B4-BE49-F238E27FC236}">
              <a16:creationId xmlns:a16="http://schemas.microsoft.com/office/drawing/2014/main" id="{00000000-0008-0000-1800-000090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25" name="Imagen 1408">
          <a:extLst>
            <a:ext uri="{FF2B5EF4-FFF2-40B4-BE49-F238E27FC236}">
              <a16:creationId xmlns:a16="http://schemas.microsoft.com/office/drawing/2014/main" id="{00000000-0008-0000-1800-000091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26" name="Imagen 1409">
          <a:extLst>
            <a:ext uri="{FF2B5EF4-FFF2-40B4-BE49-F238E27FC236}">
              <a16:creationId xmlns:a16="http://schemas.microsoft.com/office/drawing/2014/main" id="{00000000-0008-0000-1800-000092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27" name="Imagen 1410">
          <a:extLst>
            <a:ext uri="{FF2B5EF4-FFF2-40B4-BE49-F238E27FC236}">
              <a16:creationId xmlns:a16="http://schemas.microsoft.com/office/drawing/2014/main" id="{00000000-0008-0000-1800-000093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28" name="Imagen 1411">
          <a:extLst>
            <a:ext uri="{FF2B5EF4-FFF2-40B4-BE49-F238E27FC236}">
              <a16:creationId xmlns:a16="http://schemas.microsoft.com/office/drawing/2014/main" id="{00000000-0008-0000-1800-000094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29" name="Imagen 1412">
          <a:extLst>
            <a:ext uri="{FF2B5EF4-FFF2-40B4-BE49-F238E27FC236}">
              <a16:creationId xmlns:a16="http://schemas.microsoft.com/office/drawing/2014/main" id="{00000000-0008-0000-1800-000095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30" name="Imagen 1413">
          <a:extLst>
            <a:ext uri="{FF2B5EF4-FFF2-40B4-BE49-F238E27FC236}">
              <a16:creationId xmlns:a16="http://schemas.microsoft.com/office/drawing/2014/main" id="{00000000-0008-0000-1800-000096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31" name="Imagen 1414">
          <a:extLst>
            <a:ext uri="{FF2B5EF4-FFF2-40B4-BE49-F238E27FC236}">
              <a16:creationId xmlns:a16="http://schemas.microsoft.com/office/drawing/2014/main" id="{00000000-0008-0000-1800-000097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32" name="Imagen 1415">
          <a:extLst>
            <a:ext uri="{FF2B5EF4-FFF2-40B4-BE49-F238E27FC236}">
              <a16:creationId xmlns:a16="http://schemas.microsoft.com/office/drawing/2014/main" id="{00000000-0008-0000-1800-000098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33" name="Imagen 1416">
          <a:extLst>
            <a:ext uri="{FF2B5EF4-FFF2-40B4-BE49-F238E27FC236}">
              <a16:creationId xmlns:a16="http://schemas.microsoft.com/office/drawing/2014/main" id="{00000000-0008-0000-1800-000099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34" name="Imagen 1417">
          <a:extLst>
            <a:ext uri="{FF2B5EF4-FFF2-40B4-BE49-F238E27FC236}">
              <a16:creationId xmlns:a16="http://schemas.microsoft.com/office/drawing/2014/main" id="{00000000-0008-0000-1800-00009A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35" name="Imagen 1418">
          <a:extLst>
            <a:ext uri="{FF2B5EF4-FFF2-40B4-BE49-F238E27FC236}">
              <a16:creationId xmlns:a16="http://schemas.microsoft.com/office/drawing/2014/main" id="{00000000-0008-0000-1800-00009B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36" name="Imagen 1419">
          <a:extLst>
            <a:ext uri="{FF2B5EF4-FFF2-40B4-BE49-F238E27FC236}">
              <a16:creationId xmlns:a16="http://schemas.microsoft.com/office/drawing/2014/main" id="{00000000-0008-0000-1800-00009C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37" name="Imagen 1420">
          <a:extLst>
            <a:ext uri="{FF2B5EF4-FFF2-40B4-BE49-F238E27FC236}">
              <a16:creationId xmlns:a16="http://schemas.microsoft.com/office/drawing/2014/main" id="{00000000-0008-0000-1800-00009D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38" name="Imagen 1421">
          <a:extLst>
            <a:ext uri="{FF2B5EF4-FFF2-40B4-BE49-F238E27FC236}">
              <a16:creationId xmlns:a16="http://schemas.microsoft.com/office/drawing/2014/main" id="{00000000-0008-0000-1800-00009E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39" name="Imagen 1422">
          <a:extLst>
            <a:ext uri="{FF2B5EF4-FFF2-40B4-BE49-F238E27FC236}">
              <a16:creationId xmlns:a16="http://schemas.microsoft.com/office/drawing/2014/main" id="{00000000-0008-0000-1800-00009F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40" name="Imagen 1423">
          <a:extLst>
            <a:ext uri="{FF2B5EF4-FFF2-40B4-BE49-F238E27FC236}">
              <a16:creationId xmlns:a16="http://schemas.microsoft.com/office/drawing/2014/main" id="{00000000-0008-0000-1800-0000A0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41" name="Imagen 1424">
          <a:extLst>
            <a:ext uri="{FF2B5EF4-FFF2-40B4-BE49-F238E27FC236}">
              <a16:creationId xmlns:a16="http://schemas.microsoft.com/office/drawing/2014/main" id="{00000000-0008-0000-1800-0000A1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42" name="Imagen 1425">
          <a:extLst>
            <a:ext uri="{FF2B5EF4-FFF2-40B4-BE49-F238E27FC236}">
              <a16:creationId xmlns:a16="http://schemas.microsoft.com/office/drawing/2014/main" id="{00000000-0008-0000-1800-0000A2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43" name="Imagen 1426">
          <a:extLst>
            <a:ext uri="{FF2B5EF4-FFF2-40B4-BE49-F238E27FC236}">
              <a16:creationId xmlns:a16="http://schemas.microsoft.com/office/drawing/2014/main" id="{00000000-0008-0000-1800-0000A3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44" name="Imagen 1427">
          <a:extLst>
            <a:ext uri="{FF2B5EF4-FFF2-40B4-BE49-F238E27FC236}">
              <a16:creationId xmlns:a16="http://schemas.microsoft.com/office/drawing/2014/main" id="{00000000-0008-0000-1800-0000A4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45" name="Imagen 1428">
          <a:extLst>
            <a:ext uri="{FF2B5EF4-FFF2-40B4-BE49-F238E27FC236}">
              <a16:creationId xmlns:a16="http://schemas.microsoft.com/office/drawing/2014/main" id="{00000000-0008-0000-1800-0000A5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46" name="Imagen 1429">
          <a:extLst>
            <a:ext uri="{FF2B5EF4-FFF2-40B4-BE49-F238E27FC236}">
              <a16:creationId xmlns:a16="http://schemas.microsoft.com/office/drawing/2014/main" id="{00000000-0008-0000-1800-0000A6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47" name="Imagen 1430">
          <a:extLst>
            <a:ext uri="{FF2B5EF4-FFF2-40B4-BE49-F238E27FC236}">
              <a16:creationId xmlns:a16="http://schemas.microsoft.com/office/drawing/2014/main" id="{00000000-0008-0000-1800-0000A7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48" name="Imagen 1431">
          <a:extLst>
            <a:ext uri="{FF2B5EF4-FFF2-40B4-BE49-F238E27FC236}">
              <a16:creationId xmlns:a16="http://schemas.microsoft.com/office/drawing/2014/main" id="{00000000-0008-0000-1800-0000A8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49" name="Imagen 1432">
          <a:extLst>
            <a:ext uri="{FF2B5EF4-FFF2-40B4-BE49-F238E27FC236}">
              <a16:creationId xmlns:a16="http://schemas.microsoft.com/office/drawing/2014/main" id="{00000000-0008-0000-1800-0000A9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50" name="Imagen 1433">
          <a:extLst>
            <a:ext uri="{FF2B5EF4-FFF2-40B4-BE49-F238E27FC236}">
              <a16:creationId xmlns:a16="http://schemas.microsoft.com/office/drawing/2014/main" id="{00000000-0008-0000-1800-0000AA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51" name="Imagen 1434">
          <a:extLst>
            <a:ext uri="{FF2B5EF4-FFF2-40B4-BE49-F238E27FC236}">
              <a16:creationId xmlns:a16="http://schemas.microsoft.com/office/drawing/2014/main" id="{00000000-0008-0000-1800-0000AB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52" name="Imagen 1435">
          <a:extLst>
            <a:ext uri="{FF2B5EF4-FFF2-40B4-BE49-F238E27FC236}">
              <a16:creationId xmlns:a16="http://schemas.microsoft.com/office/drawing/2014/main" id="{00000000-0008-0000-1800-0000AC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53" name="Imagen 1436">
          <a:extLst>
            <a:ext uri="{FF2B5EF4-FFF2-40B4-BE49-F238E27FC236}">
              <a16:creationId xmlns:a16="http://schemas.microsoft.com/office/drawing/2014/main" id="{00000000-0008-0000-1800-0000AD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54" name="Imagen 1437">
          <a:extLst>
            <a:ext uri="{FF2B5EF4-FFF2-40B4-BE49-F238E27FC236}">
              <a16:creationId xmlns:a16="http://schemas.microsoft.com/office/drawing/2014/main" id="{00000000-0008-0000-1800-0000AE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55" name="Imagen 1438">
          <a:extLst>
            <a:ext uri="{FF2B5EF4-FFF2-40B4-BE49-F238E27FC236}">
              <a16:creationId xmlns:a16="http://schemas.microsoft.com/office/drawing/2014/main" id="{00000000-0008-0000-1800-0000AF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56" name="Imagen 1439">
          <a:extLst>
            <a:ext uri="{FF2B5EF4-FFF2-40B4-BE49-F238E27FC236}">
              <a16:creationId xmlns:a16="http://schemas.microsoft.com/office/drawing/2014/main" id="{00000000-0008-0000-1800-0000B0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57" name="Imagen 1440">
          <a:extLst>
            <a:ext uri="{FF2B5EF4-FFF2-40B4-BE49-F238E27FC236}">
              <a16:creationId xmlns:a16="http://schemas.microsoft.com/office/drawing/2014/main" id="{00000000-0008-0000-1800-0000B1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58" name="Imagen 1441">
          <a:extLst>
            <a:ext uri="{FF2B5EF4-FFF2-40B4-BE49-F238E27FC236}">
              <a16:creationId xmlns:a16="http://schemas.microsoft.com/office/drawing/2014/main" id="{00000000-0008-0000-1800-0000B2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59" name="Imagen 1442">
          <a:extLst>
            <a:ext uri="{FF2B5EF4-FFF2-40B4-BE49-F238E27FC236}">
              <a16:creationId xmlns:a16="http://schemas.microsoft.com/office/drawing/2014/main" id="{00000000-0008-0000-1800-0000B3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60" name="Imagen 1443">
          <a:extLst>
            <a:ext uri="{FF2B5EF4-FFF2-40B4-BE49-F238E27FC236}">
              <a16:creationId xmlns:a16="http://schemas.microsoft.com/office/drawing/2014/main" id="{00000000-0008-0000-1800-0000B4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61" name="Imagen 1444">
          <a:extLst>
            <a:ext uri="{FF2B5EF4-FFF2-40B4-BE49-F238E27FC236}">
              <a16:creationId xmlns:a16="http://schemas.microsoft.com/office/drawing/2014/main" id="{00000000-0008-0000-1800-0000B5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62" name="Imagen 1445">
          <a:extLst>
            <a:ext uri="{FF2B5EF4-FFF2-40B4-BE49-F238E27FC236}">
              <a16:creationId xmlns:a16="http://schemas.microsoft.com/office/drawing/2014/main" id="{00000000-0008-0000-1800-0000B6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63" name="Imagen 1446">
          <a:extLst>
            <a:ext uri="{FF2B5EF4-FFF2-40B4-BE49-F238E27FC236}">
              <a16:creationId xmlns:a16="http://schemas.microsoft.com/office/drawing/2014/main" id="{00000000-0008-0000-1800-0000B7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64" name="Imagen 1447">
          <a:extLst>
            <a:ext uri="{FF2B5EF4-FFF2-40B4-BE49-F238E27FC236}">
              <a16:creationId xmlns:a16="http://schemas.microsoft.com/office/drawing/2014/main" id="{00000000-0008-0000-1800-0000B8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65" name="Imagen 1448">
          <a:extLst>
            <a:ext uri="{FF2B5EF4-FFF2-40B4-BE49-F238E27FC236}">
              <a16:creationId xmlns:a16="http://schemas.microsoft.com/office/drawing/2014/main" id="{00000000-0008-0000-1800-0000B9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66" name="Imagen 1449">
          <a:extLst>
            <a:ext uri="{FF2B5EF4-FFF2-40B4-BE49-F238E27FC236}">
              <a16:creationId xmlns:a16="http://schemas.microsoft.com/office/drawing/2014/main" id="{00000000-0008-0000-1800-0000BA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67" name="Imagen 1450">
          <a:extLst>
            <a:ext uri="{FF2B5EF4-FFF2-40B4-BE49-F238E27FC236}">
              <a16:creationId xmlns:a16="http://schemas.microsoft.com/office/drawing/2014/main" id="{00000000-0008-0000-1800-0000BB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68" name="Imagen 1451">
          <a:extLst>
            <a:ext uri="{FF2B5EF4-FFF2-40B4-BE49-F238E27FC236}">
              <a16:creationId xmlns:a16="http://schemas.microsoft.com/office/drawing/2014/main" id="{00000000-0008-0000-1800-0000BC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69" name="Imagen 1452">
          <a:extLst>
            <a:ext uri="{FF2B5EF4-FFF2-40B4-BE49-F238E27FC236}">
              <a16:creationId xmlns:a16="http://schemas.microsoft.com/office/drawing/2014/main" id="{00000000-0008-0000-1800-0000BD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70" name="Imagen 1453">
          <a:extLst>
            <a:ext uri="{FF2B5EF4-FFF2-40B4-BE49-F238E27FC236}">
              <a16:creationId xmlns:a16="http://schemas.microsoft.com/office/drawing/2014/main" id="{00000000-0008-0000-1800-0000BE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71" name="Imagen 1454">
          <a:extLst>
            <a:ext uri="{FF2B5EF4-FFF2-40B4-BE49-F238E27FC236}">
              <a16:creationId xmlns:a16="http://schemas.microsoft.com/office/drawing/2014/main" id="{00000000-0008-0000-1800-0000BF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72" name="Imagen 1455">
          <a:extLst>
            <a:ext uri="{FF2B5EF4-FFF2-40B4-BE49-F238E27FC236}">
              <a16:creationId xmlns:a16="http://schemas.microsoft.com/office/drawing/2014/main" id="{00000000-0008-0000-1800-0000C0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73" name="Imagen 1456">
          <a:extLst>
            <a:ext uri="{FF2B5EF4-FFF2-40B4-BE49-F238E27FC236}">
              <a16:creationId xmlns:a16="http://schemas.microsoft.com/office/drawing/2014/main" id="{00000000-0008-0000-1800-0000C1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74" name="Imagen 1457">
          <a:extLst>
            <a:ext uri="{FF2B5EF4-FFF2-40B4-BE49-F238E27FC236}">
              <a16:creationId xmlns:a16="http://schemas.microsoft.com/office/drawing/2014/main" id="{00000000-0008-0000-1800-0000C2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75" name="Imagen 1458">
          <a:extLst>
            <a:ext uri="{FF2B5EF4-FFF2-40B4-BE49-F238E27FC236}">
              <a16:creationId xmlns:a16="http://schemas.microsoft.com/office/drawing/2014/main" id="{00000000-0008-0000-1800-0000C3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76" name="Imagen 1459">
          <a:extLst>
            <a:ext uri="{FF2B5EF4-FFF2-40B4-BE49-F238E27FC236}">
              <a16:creationId xmlns:a16="http://schemas.microsoft.com/office/drawing/2014/main" id="{00000000-0008-0000-1800-0000C4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77" name="Imagen 1460">
          <a:extLst>
            <a:ext uri="{FF2B5EF4-FFF2-40B4-BE49-F238E27FC236}">
              <a16:creationId xmlns:a16="http://schemas.microsoft.com/office/drawing/2014/main" id="{00000000-0008-0000-1800-0000C5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78" name="Imagen 1461">
          <a:extLst>
            <a:ext uri="{FF2B5EF4-FFF2-40B4-BE49-F238E27FC236}">
              <a16:creationId xmlns:a16="http://schemas.microsoft.com/office/drawing/2014/main" id="{00000000-0008-0000-1800-0000C6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79" name="Imagen 1462">
          <a:extLst>
            <a:ext uri="{FF2B5EF4-FFF2-40B4-BE49-F238E27FC236}">
              <a16:creationId xmlns:a16="http://schemas.microsoft.com/office/drawing/2014/main" id="{00000000-0008-0000-1800-0000C7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80" name="Imagen 1463">
          <a:extLst>
            <a:ext uri="{FF2B5EF4-FFF2-40B4-BE49-F238E27FC236}">
              <a16:creationId xmlns:a16="http://schemas.microsoft.com/office/drawing/2014/main" id="{00000000-0008-0000-1800-0000C8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81" name="Imagen 1464">
          <a:extLst>
            <a:ext uri="{FF2B5EF4-FFF2-40B4-BE49-F238E27FC236}">
              <a16:creationId xmlns:a16="http://schemas.microsoft.com/office/drawing/2014/main" id="{00000000-0008-0000-1800-0000C9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82" name="Imagen 1465">
          <a:extLst>
            <a:ext uri="{FF2B5EF4-FFF2-40B4-BE49-F238E27FC236}">
              <a16:creationId xmlns:a16="http://schemas.microsoft.com/office/drawing/2014/main" id="{00000000-0008-0000-1800-0000CA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83" name="Imagen 1466">
          <a:extLst>
            <a:ext uri="{FF2B5EF4-FFF2-40B4-BE49-F238E27FC236}">
              <a16:creationId xmlns:a16="http://schemas.microsoft.com/office/drawing/2014/main" id="{00000000-0008-0000-1800-0000CB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84" name="Imagen 1467">
          <a:extLst>
            <a:ext uri="{FF2B5EF4-FFF2-40B4-BE49-F238E27FC236}">
              <a16:creationId xmlns:a16="http://schemas.microsoft.com/office/drawing/2014/main" id="{00000000-0008-0000-1800-0000CC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85" name="Imagen 1468">
          <a:extLst>
            <a:ext uri="{FF2B5EF4-FFF2-40B4-BE49-F238E27FC236}">
              <a16:creationId xmlns:a16="http://schemas.microsoft.com/office/drawing/2014/main" id="{00000000-0008-0000-1800-0000CD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86" name="Imagen 1469">
          <a:extLst>
            <a:ext uri="{FF2B5EF4-FFF2-40B4-BE49-F238E27FC236}">
              <a16:creationId xmlns:a16="http://schemas.microsoft.com/office/drawing/2014/main" id="{00000000-0008-0000-1800-0000CE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87" name="Imagen 1470">
          <a:extLst>
            <a:ext uri="{FF2B5EF4-FFF2-40B4-BE49-F238E27FC236}">
              <a16:creationId xmlns:a16="http://schemas.microsoft.com/office/drawing/2014/main" id="{00000000-0008-0000-1800-0000CF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88" name="Imagen 1471">
          <a:extLst>
            <a:ext uri="{FF2B5EF4-FFF2-40B4-BE49-F238E27FC236}">
              <a16:creationId xmlns:a16="http://schemas.microsoft.com/office/drawing/2014/main" id="{00000000-0008-0000-1800-0000D0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89" name="Imagen 1472">
          <a:extLst>
            <a:ext uri="{FF2B5EF4-FFF2-40B4-BE49-F238E27FC236}">
              <a16:creationId xmlns:a16="http://schemas.microsoft.com/office/drawing/2014/main" id="{00000000-0008-0000-1800-0000D1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90" name="Imagen 1473">
          <a:extLst>
            <a:ext uri="{FF2B5EF4-FFF2-40B4-BE49-F238E27FC236}">
              <a16:creationId xmlns:a16="http://schemas.microsoft.com/office/drawing/2014/main" id="{00000000-0008-0000-1800-0000D2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91" name="Imagen 1474">
          <a:extLst>
            <a:ext uri="{FF2B5EF4-FFF2-40B4-BE49-F238E27FC236}">
              <a16:creationId xmlns:a16="http://schemas.microsoft.com/office/drawing/2014/main" id="{00000000-0008-0000-1800-0000D3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92" name="Imagen 1475">
          <a:extLst>
            <a:ext uri="{FF2B5EF4-FFF2-40B4-BE49-F238E27FC236}">
              <a16:creationId xmlns:a16="http://schemas.microsoft.com/office/drawing/2014/main" id="{00000000-0008-0000-1800-0000D4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93" name="Imagen 1476">
          <a:extLst>
            <a:ext uri="{FF2B5EF4-FFF2-40B4-BE49-F238E27FC236}">
              <a16:creationId xmlns:a16="http://schemas.microsoft.com/office/drawing/2014/main" id="{00000000-0008-0000-1800-0000D5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94" name="Imagen 1477">
          <a:extLst>
            <a:ext uri="{FF2B5EF4-FFF2-40B4-BE49-F238E27FC236}">
              <a16:creationId xmlns:a16="http://schemas.microsoft.com/office/drawing/2014/main" id="{00000000-0008-0000-1800-0000D6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95" name="Imagen 1478">
          <a:extLst>
            <a:ext uri="{FF2B5EF4-FFF2-40B4-BE49-F238E27FC236}">
              <a16:creationId xmlns:a16="http://schemas.microsoft.com/office/drawing/2014/main" id="{00000000-0008-0000-1800-0000D7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96" name="Imagen 1479">
          <a:extLst>
            <a:ext uri="{FF2B5EF4-FFF2-40B4-BE49-F238E27FC236}">
              <a16:creationId xmlns:a16="http://schemas.microsoft.com/office/drawing/2014/main" id="{00000000-0008-0000-1800-0000D8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97" name="Imagen 1480">
          <a:extLst>
            <a:ext uri="{FF2B5EF4-FFF2-40B4-BE49-F238E27FC236}">
              <a16:creationId xmlns:a16="http://schemas.microsoft.com/office/drawing/2014/main" id="{00000000-0008-0000-1800-0000D9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98" name="Imagen 1481">
          <a:extLst>
            <a:ext uri="{FF2B5EF4-FFF2-40B4-BE49-F238E27FC236}">
              <a16:creationId xmlns:a16="http://schemas.microsoft.com/office/drawing/2014/main" id="{00000000-0008-0000-1800-0000DA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499" name="Imagen 1482">
          <a:extLst>
            <a:ext uri="{FF2B5EF4-FFF2-40B4-BE49-F238E27FC236}">
              <a16:creationId xmlns:a16="http://schemas.microsoft.com/office/drawing/2014/main" id="{00000000-0008-0000-1800-0000DB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00" name="Imagen 1483">
          <a:extLst>
            <a:ext uri="{FF2B5EF4-FFF2-40B4-BE49-F238E27FC236}">
              <a16:creationId xmlns:a16="http://schemas.microsoft.com/office/drawing/2014/main" id="{00000000-0008-0000-1800-0000DC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01" name="Imagen 1484">
          <a:extLst>
            <a:ext uri="{FF2B5EF4-FFF2-40B4-BE49-F238E27FC236}">
              <a16:creationId xmlns:a16="http://schemas.microsoft.com/office/drawing/2014/main" id="{00000000-0008-0000-1800-0000DD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02" name="Imagen 1485">
          <a:extLst>
            <a:ext uri="{FF2B5EF4-FFF2-40B4-BE49-F238E27FC236}">
              <a16:creationId xmlns:a16="http://schemas.microsoft.com/office/drawing/2014/main" id="{00000000-0008-0000-1800-0000DE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03" name="Imagen 1486">
          <a:extLst>
            <a:ext uri="{FF2B5EF4-FFF2-40B4-BE49-F238E27FC236}">
              <a16:creationId xmlns:a16="http://schemas.microsoft.com/office/drawing/2014/main" id="{00000000-0008-0000-1800-0000DF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04" name="Imagen 1487">
          <a:extLst>
            <a:ext uri="{FF2B5EF4-FFF2-40B4-BE49-F238E27FC236}">
              <a16:creationId xmlns:a16="http://schemas.microsoft.com/office/drawing/2014/main" id="{00000000-0008-0000-1800-0000E0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05" name="Imagen 1488">
          <a:extLst>
            <a:ext uri="{FF2B5EF4-FFF2-40B4-BE49-F238E27FC236}">
              <a16:creationId xmlns:a16="http://schemas.microsoft.com/office/drawing/2014/main" id="{00000000-0008-0000-1800-0000E1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06" name="Imagen 1489">
          <a:extLst>
            <a:ext uri="{FF2B5EF4-FFF2-40B4-BE49-F238E27FC236}">
              <a16:creationId xmlns:a16="http://schemas.microsoft.com/office/drawing/2014/main" id="{00000000-0008-0000-1800-0000E2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07" name="Imagen 1490">
          <a:extLst>
            <a:ext uri="{FF2B5EF4-FFF2-40B4-BE49-F238E27FC236}">
              <a16:creationId xmlns:a16="http://schemas.microsoft.com/office/drawing/2014/main" id="{00000000-0008-0000-1800-0000E3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08" name="Imagen 1491">
          <a:extLst>
            <a:ext uri="{FF2B5EF4-FFF2-40B4-BE49-F238E27FC236}">
              <a16:creationId xmlns:a16="http://schemas.microsoft.com/office/drawing/2014/main" id="{00000000-0008-0000-1800-0000E4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09" name="Imagen 1492">
          <a:extLst>
            <a:ext uri="{FF2B5EF4-FFF2-40B4-BE49-F238E27FC236}">
              <a16:creationId xmlns:a16="http://schemas.microsoft.com/office/drawing/2014/main" id="{00000000-0008-0000-1800-0000E5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10" name="Imagen 1493">
          <a:extLst>
            <a:ext uri="{FF2B5EF4-FFF2-40B4-BE49-F238E27FC236}">
              <a16:creationId xmlns:a16="http://schemas.microsoft.com/office/drawing/2014/main" id="{00000000-0008-0000-1800-0000E6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11" name="Imagen 1494">
          <a:extLst>
            <a:ext uri="{FF2B5EF4-FFF2-40B4-BE49-F238E27FC236}">
              <a16:creationId xmlns:a16="http://schemas.microsoft.com/office/drawing/2014/main" id="{00000000-0008-0000-1800-0000E7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12" name="Imagen 1495">
          <a:extLst>
            <a:ext uri="{FF2B5EF4-FFF2-40B4-BE49-F238E27FC236}">
              <a16:creationId xmlns:a16="http://schemas.microsoft.com/office/drawing/2014/main" id="{00000000-0008-0000-1800-0000E8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13" name="Imagen 1496">
          <a:extLst>
            <a:ext uri="{FF2B5EF4-FFF2-40B4-BE49-F238E27FC236}">
              <a16:creationId xmlns:a16="http://schemas.microsoft.com/office/drawing/2014/main" id="{00000000-0008-0000-1800-0000E9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14" name="Imagen 1497">
          <a:extLst>
            <a:ext uri="{FF2B5EF4-FFF2-40B4-BE49-F238E27FC236}">
              <a16:creationId xmlns:a16="http://schemas.microsoft.com/office/drawing/2014/main" id="{00000000-0008-0000-1800-0000EA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15" name="Imagen 1498">
          <a:extLst>
            <a:ext uri="{FF2B5EF4-FFF2-40B4-BE49-F238E27FC236}">
              <a16:creationId xmlns:a16="http://schemas.microsoft.com/office/drawing/2014/main" id="{00000000-0008-0000-1800-0000EB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16" name="Imagen 1499">
          <a:extLst>
            <a:ext uri="{FF2B5EF4-FFF2-40B4-BE49-F238E27FC236}">
              <a16:creationId xmlns:a16="http://schemas.microsoft.com/office/drawing/2014/main" id="{00000000-0008-0000-1800-0000EC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17" name="Imagen 1500">
          <a:extLst>
            <a:ext uri="{FF2B5EF4-FFF2-40B4-BE49-F238E27FC236}">
              <a16:creationId xmlns:a16="http://schemas.microsoft.com/office/drawing/2014/main" id="{00000000-0008-0000-1800-0000ED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18" name="Imagen 1501">
          <a:extLst>
            <a:ext uri="{FF2B5EF4-FFF2-40B4-BE49-F238E27FC236}">
              <a16:creationId xmlns:a16="http://schemas.microsoft.com/office/drawing/2014/main" id="{00000000-0008-0000-1800-0000EE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19" name="Imagen 1502">
          <a:extLst>
            <a:ext uri="{FF2B5EF4-FFF2-40B4-BE49-F238E27FC236}">
              <a16:creationId xmlns:a16="http://schemas.microsoft.com/office/drawing/2014/main" id="{00000000-0008-0000-1800-0000EF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20" name="Imagen 1503">
          <a:extLst>
            <a:ext uri="{FF2B5EF4-FFF2-40B4-BE49-F238E27FC236}">
              <a16:creationId xmlns:a16="http://schemas.microsoft.com/office/drawing/2014/main" id="{00000000-0008-0000-1800-0000F0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21" name="Imagen 1504">
          <a:extLst>
            <a:ext uri="{FF2B5EF4-FFF2-40B4-BE49-F238E27FC236}">
              <a16:creationId xmlns:a16="http://schemas.microsoft.com/office/drawing/2014/main" id="{00000000-0008-0000-1800-0000F1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22" name="Imagen 1505">
          <a:extLst>
            <a:ext uri="{FF2B5EF4-FFF2-40B4-BE49-F238E27FC236}">
              <a16:creationId xmlns:a16="http://schemas.microsoft.com/office/drawing/2014/main" id="{00000000-0008-0000-1800-0000F2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23" name="Imagen 1506">
          <a:extLst>
            <a:ext uri="{FF2B5EF4-FFF2-40B4-BE49-F238E27FC236}">
              <a16:creationId xmlns:a16="http://schemas.microsoft.com/office/drawing/2014/main" id="{00000000-0008-0000-1800-0000F3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24" name="Imagen 1507">
          <a:extLst>
            <a:ext uri="{FF2B5EF4-FFF2-40B4-BE49-F238E27FC236}">
              <a16:creationId xmlns:a16="http://schemas.microsoft.com/office/drawing/2014/main" id="{00000000-0008-0000-1800-0000F4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25" name="Imagen 1508">
          <a:extLst>
            <a:ext uri="{FF2B5EF4-FFF2-40B4-BE49-F238E27FC236}">
              <a16:creationId xmlns:a16="http://schemas.microsoft.com/office/drawing/2014/main" id="{00000000-0008-0000-1800-0000F5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26" name="Imagen 1509">
          <a:extLst>
            <a:ext uri="{FF2B5EF4-FFF2-40B4-BE49-F238E27FC236}">
              <a16:creationId xmlns:a16="http://schemas.microsoft.com/office/drawing/2014/main" id="{00000000-0008-0000-1800-0000F6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27" name="Imagen 1510">
          <a:extLst>
            <a:ext uri="{FF2B5EF4-FFF2-40B4-BE49-F238E27FC236}">
              <a16:creationId xmlns:a16="http://schemas.microsoft.com/office/drawing/2014/main" id="{00000000-0008-0000-1800-0000F7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28" name="Imagen 1511">
          <a:extLst>
            <a:ext uri="{FF2B5EF4-FFF2-40B4-BE49-F238E27FC236}">
              <a16:creationId xmlns:a16="http://schemas.microsoft.com/office/drawing/2014/main" id="{00000000-0008-0000-1800-0000F8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29" name="Imagen 1512">
          <a:extLst>
            <a:ext uri="{FF2B5EF4-FFF2-40B4-BE49-F238E27FC236}">
              <a16:creationId xmlns:a16="http://schemas.microsoft.com/office/drawing/2014/main" id="{00000000-0008-0000-1800-0000F9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30" name="Imagen 1513">
          <a:extLst>
            <a:ext uri="{FF2B5EF4-FFF2-40B4-BE49-F238E27FC236}">
              <a16:creationId xmlns:a16="http://schemas.microsoft.com/office/drawing/2014/main" id="{00000000-0008-0000-1800-0000FA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31" name="Imagen 1514">
          <a:extLst>
            <a:ext uri="{FF2B5EF4-FFF2-40B4-BE49-F238E27FC236}">
              <a16:creationId xmlns:a16="http://schemas.microsoft.com/office/drawing/2014/main" id="{00000000-0008-0000-1800-0000FB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32" name="Imagen 1515">
          <a:extLst>
            <a:ext uri="{FF2B5EF4-FFF2-40B4-BE49-F238E27FC236}">
              <a16:creationId xmlns:a16="http://schemas.microsoft.com/office/drawing/2014/main" id="{00000000-0008-0000-1800-0000FC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33" name="Imagen 1516">
          <a:extLst>
            <a:ext uri="{FF2B5EF4-FFF2-40B4-BE49-F238E27FC236}">
              <a16:creationId xmlns:a16="http://schemas.microsoft.com/office/drawing/2014/main" id="{00000000-0008-0000-1800-0000FD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34" name="Imagen 1517">
          <a:extLst>
            <a:ext uri="{FF2B5EF4-FFF2-40B4-BE49-F238E27FC236}">
              <a16:creationId xmlns:a16="http://schemas.microsoft.com/office/drawing/2014/main" id="{00000000-0008-0000-1800-0000FE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35" name="Imagen 1518">
          <a:extLst>
            <a:ext uri="{FF2B5EF4-FFF2-40B4-BE49-F238E27FC236}">
              <a16:creationId xmlns:a16="http://schemas.microsoft.com/office/drawing/2014/main" id="{00000000-0008-0000-1800-0000FF05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36" name="Imagen 1519">
          <a:extLst>
            <a:ext uri="{FF2B5EF4-FFF2-40B4-BE49-F238E27FC236}">
              <a16:creationId xmlns:a16="http://schemas.microsoft.com/office/drawing/2014/main" id="{00000000-0008-0000-1800-000000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37" name="Imagen 1520">
          <a:extLst>
            <a:ext uri="{FF2B5EF4-FFF2-40B4-BE49-F238E27FC236}">
              <a16:creationId xmlns:a16="http://schemas.microsoft.com/office/drawing/2014/main" id="{00000000-0008-0000-1800-000001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38" name="Imagen 1521">
          <a:extLst>
            <a:ext uri="{FF2B5EF4-FFF2-40B4-BE49-F238E27FC236}">
              <a16:creationId xmlns:a16="http://schemas.microsoft.com/office/drawing/2014/main" id="{00000000-0008-0000-1800-000002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39" name="Imagen 1522">
          <a:extLst>
            <a:ext uri="{FF2B5EF4-FFF2-40B4-BE49-F238E27FC236}">
              <a16:creationId xmlns:a16="http://schemas.microsoft.com/office/drawing/2014/main" id="{00000000-0008-0000-1800-000003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40" name="Imagen 1523">
          <a:extLst>
            <a:ext uri="{FF2B5EF4-FFF2-40B4-BE49-F238E27FC236}">
              <a16:creationId xmlns:a16="http://schemas.microsoft.com/office/drawing/2014/main" id="{00000000-0008-0000-1800-000004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41" name="Imagen 1524">
          <a:extLst>
            <a:ext uri="{FF2B5EF4-FFF2-40B4-BE49-F238E27FC236}">
              <a16:creationId xmlns:a16="http://schemas.microsoft.com/office/drawing/2014/main" id="{00000000-0008-0000-1800-000005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42" name="Imagen 1525">
          <a:extLst>
            <a:ext uri="{FF2B5EF4-FFF2-40B4-BE49-F238E27FC236}">
              <a16:creationId xmlns:a16="http://schemas.microsoft.com/office/drawing/2014/main" id="{00000000-0008-0000-1800-000006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43" name="Imagen 1526">
          <a:extLst>
            <a:ext uri="{FF2B5EF4-FFF2-40B4-BE49-F238E27FC236}">
              <a16:creationId xmlns:a16="http://schemas.microsoft.com/office/drawing/2014/main" id="{00000000-0008-0000-1800-000007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44" name="Imagen 1527">
          <a:extLst>
            <a:ext uri="{FF2B5EF4-FFF2-40B4-BE49-F238E27FC236}">
              <a16:creationId xmlns:a16="http://schemas.microsoft.com/office/drawing/2014/main" id="{00000000-0008-0000-1800-000008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45" name="Imagen 1528">
          <a:extLst>
            <a:ext uri="{FF2B5EF4-FFF2-40B4-BE49-F238E27FC236}">
              <a16:creationId xmlns:a16="http://schemas.microsoft.com/office/drawing/2014/main" id="{00000000-0008-0000-1800-000009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46" name="Imagen 1529">
          <a:extLst>
            <a:ext uri="{FF2B5EF4-FFF2-40B4-BE49-F238E27FC236}">
              <a16:creationId xmlns:a16="http://schemas.microsoft.com/office/drawing/2014/main" id="{00000000-0008-0000-1800-00000A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47" name="Imagen 1530">
          <a:extLst>
            <a:ext uri="{FF2B5EF4-FFF2-40B4-BE49-F238E27FC236}">
              <a16:creationId xmlns:a16="http://schemas.microsoft.com/office/drawing/2014/main" id="{00000000-0008-0000-1800-00000B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48" name="Imagen 1531">
          <a:extLst>
            <a:ext uri="{FF2B5EF4-FFF2-40B4-BE49-F238E27FC236}">
              <a16:creationId xmlns:a16="http://schemas.microsoft.com/office/drawing/2014/main" id="{00000000-0008-0000-1800-00000C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49" name="Imagen 1532">
          <a:extLst>
            <a:ext uri="{FF2B5EF4-FFF2-40B4-BE49-F238E27FC236}">
              <a16:creationId xmlns:a16="http://schemas.microsoft.com/office/drawing/2014/main" id="{00000000-0008-0000-1800-00000D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50" name="Imagen 1533">
          <a:extLst>
            <a:ext uri="{FF2B5EF4-FFF2-40B4-BE49-F238E27FC236}">
              <a16:creationId xmlns:a16="http://schemas.microsoft.com/office/drawing/2014/main" id="{00000000-0008-0000-1800-00000E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51" name="Imagen 1534">
          <a:extLst>
            <a:ext uri="{FF2B5EF4-FFF2-40B4-BE49-F238E27FC236}">
              <a16:creationId xmlns:a16="http://schemas.microsoft.com/office/drawing/2014/main" id="{00000000-0008-0000-1800-00000F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52" name="Imagen 1535">
          <a:extLst>
            <a:ext uri="{FF2B5EF4-FFF2-40B4-BE49-F238E27FC236}">
              <a16:creationId xmlns:a16="http://schemas.microsoft.com/office/drawing/2014/main" id="{00000000-0008-0000-1800-000010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53" name="Imagen 1536">
          <a:extLst>
            <a:ext uri="{FF2B5EF4-FFF2-40B4-BE49-F238E27FC236}">
              <a16:creationId xmlns:a16="http://schemas.microsoft.com/office/drawing/2014/main" id="{00000000-0008-0000-1800-000011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54" name="Imagen 1537">
          <a:extLst>
            <a:ext uri="{FF2B5EF4-FFF2-40B4-BE49-F238E27FC236}">
              <a16:creationId xmlns:a16="http://schemas.microsoft.com/office/drawing/2014/main" id="{00000000-0008-0000-1800-000012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55" name="Imagen 1538">
          <a:extLst>
            <a:ext uri="{FF2B5EF4-FFF2-40B4-BE49-F238E27FC236}">
              <a16:creationId xmlns:a16="http://schemas.microsoft.com/office/drawing/2014/main" id="{00000000-0008-0000-1800-000013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56" name="Imagen 1539">
          <a:extLst>
            <a:ext uri="{FF2B5EF4-FFF2-40B4-BE49-F238E27FC236}">
              <a16:creationId xmlns:a16="http://schemas.microsoft.com/office/drawing/2014/main" id="{00000000-0008-0000-1800-000014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57" name="Imagen 1540">
          <a:extLst>
            <a:ext uri="{FF2B5EF4-FFF2-40B4-BE49-F238E27FC236}">
              <a16:creationId xmlns:a16="http://schemas.microsoft.com/office/drawing/2014/main" id="{00000000-0008-0000-1800-000015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58" name="Imagen 1541">
          <a:extLst>
            <a:ext uri="{FF2B5EF4-FFF2-40B4-BE49-F238E27FC236}">
              <a16:creationId xmlns:a16="http://schemas.microsoft.com/office/drawing/2014/main" id="{00000000-0008-0000-1800-000016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59" name="Imagen 1542">
          <a:extLst>
            <a:ext uri="{FF2B5EF4-FFF2-40B4-BE49-F238E27FC236}">
              <a16:creationId xmlns:a16="http://schemas.microsoft.com/office/drawing/2014/main" id="{00000000-0008-0000-1800-000017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60" name="Imagen 1543">
          <a:extLst>
            <a:ext uri="{FF2B5EF4-FFF2-40B4-BE49-F238E27FC236}">
              <a16:creationId xmlns:a16="http://schemas.microsoft.com/office/drawing/2014/main" id="{00000000-0008-0000-1800-000018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61" name="Imagen 1544">
          <a:extLst>
            <a:ext uri="{FF2B5EF4-FFF2-40B4-BE49-F238E27FC236}">
              <a16:creationId xmlns:a16="http://schemas.microsoft.com/office/drawing/2014/main" id="{00000000-0008-0000-1800-000019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62" name="Imagen 1545">
          <a:extLst>
            <a:ext uri="{FF2B5EF4-FFF2-40B4-BE49-F238E27FC236}">
              <a16:creationId xmlns:a16="http://schemas.microsoft.com/office/drawing/2014/main" id="{00000000-0008-0000-1800-00001A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63" name="Imagen 1546">
          <a:extLst>
            <a:ext uri="{FF2B5EF4-FFF2-40B4-BE49-F238E27FC236}">
              <a16:creationId xmlns:a16="http://schemas.microsoft.com/office/drawing/2014/main" id="{00000000-0008-0000-1800-00001B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64" name="Imagen 1547">
          <a:extLst>
            <a:ext uri="{FF2B5EF4-FFF2-40B4-BE49-F238E27FC236}">
              <a16:creationId xmlns:a16="http://schemas.microsoft.com/office/drawing/2014/main" id="{00000000-0008-0000-1800-00001C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65" name="Imagen 1548">
          <a:extLst>
            <a:ext uri="{FF2B5EF4-FFF2-40B4-BE49-F238E27FC236}">
              <a16:creationId xmlns:a16="http://schemas.microsoft.com/office/drawing/2014/main" id="{00000000-0008-0000-1800-00001D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66" name="Imagen 1549">
          <a:extLst>
            <a:ext uri="{FF2B5EF4-FFF2-40B4-BE49-F238E27FC236}">
              <a16:creationId xmlns:a16="http://schemas.microsoft.com/office/drawing/2014/main" id="{00000000-0008-0000-1800-00001E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67" name="Imagen 1550">
          <a:extLst>
            <a:ext uri="{FF2B5EF4-FFF2-40B4-BE49-F238E27FC236}">
              <a16:creationId xmlns:a16="http://schemas.microsoft.com/office/drawing/2014/main" id="{00000000-0008-0000-1800-00001F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68" name="Imagen 1551">
          <a:extLst>
            <a:ext uri="{FF2B5EF4-FFF2-40B4-BE49-F238E27FC236}">
              <a16:creationId xmlns:a16="http://schemas.microsoft.com/office/drawing/2014/main" id="{00000000-0008-0000-1800-000020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69" name="Imagen 1552">
          <a:extLst>
            <a:ext uri="{FF2B5EF4-FFF2-40B4-BE49-F238E27FC236}">
              <a16:creationId xmlns:a16="http://schemas.microsoft.com/office/drawing/2014/main" id="{00000000-0008-0000-1800-000021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70" name="Imagen 1553">
          <a:extLst>
            <a:ext uri="{FF2B5EF4-FFF2-40B4-BE49-F238E27FC236}">
              <a16:creationId xmlns:a16="http://schemas.microsoft.com/office/drawing/2014/main" id="{00000000-0008-0000-1800-000022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71" name="Imagen 1554">
          <a:extLst>
            <a:ext uri="{FF2B5EF4-FFF2-40B4-BE49-F238E27FC236}">
              <a16:creationId xmlns:a16="http://schemas.microsoft.com/office/drawing/2014/main" id="{00000000-0008-0000-1800-000023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72" name="Imagen 1555">
          <a:extLst>
            <a:ext uri="{FF2B5EF4-FFF2-40B4-BE49-F238E27FC236}">
              <a16:creationId xmlns:a16="http://schemas.microsoft.com/office/drawing/2014/main" id="{00000000-0008-0000-1800-000024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73" name="Imagen 1556">
          <a:extLst>
            <a:ext uri="{FF2B5EF4-FFF2-40B4-BE49-F238E27FC236}">
              <a16:creationId xmlns:a16="http://schemas.microsoft.com/office/drawing/2014/main" id="{00000000-0008-0000-1800-000025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74" name="Imagen 1557">
          <a:extLst>
            <a:ext uri="{FF2B5EF4-FFF2-40B4-BE49-F238E27FC236}">
              <a16:creationId xmlns:a16="http://schemas.microsoft.com/office/drawing/2014/main" id="{00000000-0008-0000-1800-000026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75" name="Imagen 1558">
          <a:extLst>
            <a:ext uri="{FF2B5EF4-FFF2-40B4-BE49-F238E27FC236}">
              <a16:creationId xmlns:a16="http://schemas.microsoft.com/office/drawing/2014/main" id="{00000000-0008-0000-1800-000027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76" name="Imagen 1559">
          <a:extLst>
            <a:ext uri="{FF2B5EF4-FFF2-40B4-BE49-F238E27FC236}">
              <a16:creationId xmlns:a16="http://schemas.microsoft.com/office/drawing/2014/main" id="{00000000-0008-0000-1800-000028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77" name="Imagen 1560">
          <a:extLst>
            <a:ext uri="{FF2B5EF4-FFF2-40B4-BE49-F238E27FC236}">
              <a16:creationId xmlns:a16="http://schemas.microsoft.com/office/drawing/2014/main" id="{00000000-0008-0000-1800-000029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78" name="Imagen 1561">
          <a:extLst>
            <a:ext uri="{FF2B5EF4-FFF2-40B4-BE49-F238E27FC236}">
              <a16:creationId xmlns:a16="http://schemas.microsoft.com/office/drawing/2014/main" id="{00000000-0008-0000-1800-00002A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79" name="Imagen 1562">
          <a:extLst>
            <a:ext uri="{FF2B5EF4-FFF2-40B4-BE49-F238E27FC236}">
              <a16:creationId xmlns:a16="http://schemas.microsoft.com/office/drawing/2014/main" id="{00000000-0008-0000-1800-00002B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80" name="Imagen 1563">
          <a:extLst>
            <a:ext uri="{FF2B5EF4-FFF2-40B4-BE49-F238E27FC236}">
              <a16:creationId xmlns:a16="http://schemas.microsoft.com/office/drawing/2014/main" id="{00000000-0008-0000-1800-00002C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81" name="Imagen 1564">
          <a:extLst>
            <a:ext uri="{FF2B5EF4-FFF2-40B4-BE49-F238E27FC236}">
              <a16:creationId xmlns:a16="http://schemas.microsoft.com/office/drawing/2014/main" id="{00000000-0008-0000-1800-00002D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82" name="Imagen 1565">
          <a:extLst>
            <a:ext uri="{FF2B5EF4-FFF2-40B4-BE49-F238E27FC236}">
              <a16:creationId xmlns:a16="http://schemas.microsoft.com/office/drawing/2014/main" id="{00000000-0008-0000-1800-00002E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83" name="Imagen 1566">
          <a:extLst>
            <a:ext uri="{FF2B5EF4-FFF2-40B4-BE49-F238E27FC236}">
              <a16:creationId xmlns:a16="http://schemas.microsoft.com/office/drawing/2014/main" id="{00000000-0008-0000-1800-00002F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84" name="Imagen 1567">
          <a:extLst>
            <a:ext uri="{FF2B5EF4-FFF2-40B4-BE49-F238E27FC236}">
              <a16:creationId xmlns:a16="http://schemas.microsoft.com/office/drawing/2014/main" id="{00000000-0008-0000-1800-000030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85" name="Imagen 1568">
          <a:extLst>
            <a:ext uri="{FF2B5EF4-FFF2-40B4-BE49-F238E27FC236}">
              <a16:creationId xmlns:a16="http://schemas.microsoft.com/office/drawing/2014/main" id="{00000000-0008-0000-1800-000031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86" name="Imagen 1569">
          <a:extLst>
            <a:ext uri="{FF2B5EF4-FFF2-40B4-BE49-F238E27FC236}">
              <a16:creationId xmlns:a16="http://schemas.microsoft.com/office/drawing/2014/main" id="{00000000-0008-0000-1800-000032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87" name="Imagen 1570">
          <a:extLst>
            <a:ext uri="{FF2B5EF4-FFF2-40B4-BE49-F238E27FC236}">
              <a16:creationId xmlns:a16="http://schemas.microsoft.com/office/drawing/2014/main" id="{00000000-0008-0000-1800-000033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88" name="Imagen 1571">
          <a:extLst>
            <a:ext uri="{FF2B5EF4-FFF2-40B4-BE49-F238E27FC236}">
              <a16:creationId xmlns:a16="http://schemas.microsoft.com/office/drawing/2014/main" id="{00000000-0008-0000-1800-000034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89" name="Imagen 1572">
          <a:extLst>
            <a:ext uri="{FF2B5EF4-FFF2-40B4-BE49-F238E27FC236}">
              <a16:creationId xmlns:a16="http://schemas.microsoft.com/office/drawing/2014/main" id="{00000000-0008-0000-1800-000035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90" name="Imagen 1573">
          <a:extLst>
            <a:ext uri="{FF2B5EF4-FFF2-40B4-BE49-F238E27FC236}">
              <a16:creationId xmlns:a16="http://schemas.microsoft.com/office/drawing/2014/main" id="{00000000-0008-0000-1800-000036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91" name="Imagen 1574">
          <a:extLst>
            <a:ext uri="{FF2B5EF4-FFF2-40B4-BE49-F238E27FC236}">
              <a16:creationId xmlns:a16="http://schemas.microsoft.com/office/drawing/2014/main" id="{00000000-0008-0000-1800-000037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92" name="Imagen 1575">
          <a:extLst>
            <a:ext uri="{FF2B5EF4-FFF2-40B4-BE49-F238E27FC236}">
              <a16:creationId xmlns:a16="http://schemas.microsoft.com/office/drawing/2014/main" id="{00000000-0008-0000-1800-000038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93" name="Imagen 1576">
          <a:extLst>
            <a:ext uri="{FF2B5EF4-FFF2-40B4-BE49-F238E27FC236}">
              <a16:creationId xmlns:a16="http://schemas.microsoft.com/office/drawing/2014/main" id="{00000000-0008-0000-1800-000039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94" name="Imagen 1577">
          <a:extLst>
            <a:ext uri="{FF2B5EF4-FFF2-40B4-BE49-F238E27FC236}">
              <a16:creationId xmlns:a16="http://schemas.microsoft.com/office/drawing/2014/main" id="{00000000-0008-0000-1800-00003A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95" name="Imagen 1578">
          <a:extLst>
            <a:ext uri="{FF2B5EF4-FFF2-40B4-BE49-F238E27FC236}">
              <a16:creationId xmlns:a16="http://schemas.microsoft.com/office/drawing/2014/main" id="{00000000-0008-0000-1800-00003B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96" name="Imagen 1579">
          <a:extLst>
            <a:ext uri="{FF2B5EF4-FFF2-40B4-BE49-F238E27FC236}">
              <a16:creationId xmlns:a16="http://schemas.microsoft.com/office/drawing/2014/main" id="{00000000-0008-0000-1800-00003C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97" name="Imagen 1580">
          <a:extLst>
            <a:ext uri="{FF2B5EF4-FFF2-40B4-BE49-F238E27FC236}">
              <a16:creationId xmlns:a16="http://schemas.microsoft.com/office/drawing/2014/main" id="{00000000-0008-0000-1800-00003D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98" name="Imagen 1581">
          <a:extLst>
            <a:ext uri="{FF2B5EF4-FFF2-40B4-BE49-F238E27FC236}">
              <a16:creationId xmlns:a16="http://schemas.microsoft.com/office/drawing/2014/main" id="{00000000-0008-0000-1800-00003E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599" name="Imagen 1582">
          <a:extLst>
            <a:ext uri="{FF2B5EF4-FFF2-40B4-BE49-F238E27FC236}">
              <a16:creationId xmlns:a16="http://schemas.microsoft.com/office/drawing/2014/main" id="{00000000-0008-0000-1800-00003F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00" name="Imagen 1583">
          <a:extLst>
            <a:ext uri="{FF2B5EF4-FFF2-40B4-BE49-F238E27FC236}">
              <a16:creationId xmlns:a16="http://schemas.microsoft.com/office/drawing/2014/main" id="{00000000-0008-0000-1800-000040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01" name="Imagen 1584">
          <a:extLst>
            <a:ext uri="{FF2B5EF4-FFF2-40B4-BE49-F238E27FC236}">
              <a16:creationId xmlns:a16="http://schemas.microsoft.com/office/drawing/2014/main" id="{00000000-0008-0000-1800-000041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02" name="Imagen 1585">
          <a:extLst>
            <a:ext uri="{FF2B5EF4-FFF2-40B4-BE49-F238E27FC236}">
              <a16:creationId xmlns:a16="http://schemas.microsoft.com/office/drawing/2014/main" id="{00000000-0008-0000-1800-000042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03" name="Imagen 1586">
          <a:extLst>
            <a:ext uri="{FF2B5EF4-FFF2-40B4-BE49-F238E27FC236}">
              <a16:creationId xmlns:a16="http://schemas.microsoft.com/office/drawing/2014/main" id="{00000000-0008-0000-1800-000043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04" name="Imagen 1587">
          <a:extLst>
            <a:ext uri="{FF2B5EF4-FFF2-40B4-BE49-F238E27FC236}">
              <a16:creationId xmlns:a16="http://schemas.microsoft.com/office/drawing/2014/main" id="{00000000-0008-0000-1800-000044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05" name="Imagen 1588">
          <a:extLst>
            <a:ext uri="{FF2B5EF4-FFF2-40B4-BE49-F238E27FC236}">
              <a16:creationId xmlns:a16="http://schemas.microsoft.com/office/drawing/2014/main" id="{00000000-0008-0000-1800-000045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06" name="Imagen 1589">
          <a:extLst>
            <a:ext uri="{FF2B5EF4-FFF2-40B4-BE49-F238E27FC236}">
              <a16:creationId xmlns:a16="http://schemas.microsoft.com/office/drawing/2014/main" id="{00000000-0008-0000-1800-000046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07" name="Imagen 1590">
          <a:extLst>
            <a:ext uri="{FF2B5EF4-FFF2-40B4-BE49-F238E27FC236}">
              <a16:creationId xmlns:a16="http://schemas.microsoft.com/office/drawing/2014/main" id="{00000000-0008-0000-1800-000047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08" name="Imagen 1591">
          <a:extLst>
            <a:ext uri="{FF2B5EF4-FFF2-40B4-BE49-F238E27FC236}">
              <a16:creationId xmlns:a16="http://schemas.microsoft.com/office/drawing/2014/main" id="{00000000-0008-0000-1800-000048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09" name="Imagen 1592">
          <a:extLst>
            <a:ext uri="{FF2B5EF4-FFF2-40B4-BE49-F238E27FC236}">
              <a16:creationId xmlns:a16="http://schemas.microsoft.com/office/drawing/2014/main" id="{00000000-0008-0000-1800-000049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10" name="Imagen 1593">
          <a:extLst>
            <a:ext uri="{FF2B5EF4-FFF2-40B4-BE49-F238E27FC236}">
              <a16:creationId xmlns:a16="http://schemas.microsoft.com/office/drawing/2014/main" id="{00000000-0008-0000-1800-00004A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11" name="Imagen 1594">
          <a:extLst>
            <a:ext uri="{FF2B5EF4-FFF2-40B4-BE49-F238E27FC236}">
              <a16:creationId xmlns:a16="http://schemas.microsoft.com/office/drawing/2014/main" id="{00000000-0008-0000-1800-00004B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12" name="Imagen 1595">
          <a:extLst>
            <a:ext uri="{FF2B5EF4-FFF2-40B4-BE49-F238E27FC236}">
              <a16:creationId xmlns:a16="http://schemas.microsoft.com/office/drawing/2014/main" id="{00000000-0008-0000-1800-00004C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13" name="Imagen 1596">
          <a:extLst>
            <a:ext uri="{FF2B5EF4-FFF2-40B4-BE49-F238E27FC236}">
              <a16:creationId xmlns:a16="http://schemas.microsoft.com/office/drawing/2014/main" id="{00000000-0008-0000-1800-00004D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14" name="Imagen 1597">
          <a:extLst>
            <a:ext uri="{FF2B5EF4-FFF2-40B4-BE49-F238E27FC236}">
              <a16:creationId xmlns:a16="http://schemas.microsoft.com/office/drawing/2014/main" id="{00000000-0008-0000-1800-00004E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15" name="Imagen 1598">
          <a:extLst>
            <a:ext uri="{FF2B5EF4-FFF2-40B4-BE49-F238E27FC236}">
              <a16:creationId xmlns:a16="http://schemas.microsoft.com/office/drawing/2014/main" id="{00000000-0008-0000-1800-00004F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16" name="Imagen 1599">
          <a:extLst>
            <a:ext uri="{FF2B5EF4-FFF2-40B4-BE49-F238E27FC236}">
              <a16:creationId xmlns:a16="http://schemas.microsoft.com/office/drawing/2014/main" id="{00000000-0008-0000-1800-000050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17" name="Imagen 1600">
          <a:extLst>
            <a:ext uri="{FF2B5EF4-FFF2-40B4-BE49-F238E27FC236}">
              <a16:creationId xmlns:a16="http://schemas.microsoft.com/office/drawing/2014/main" id="{00000000-0008-0000-1800-000051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18" name="Imagen 1601">
          <a:extLst>
            <a:ext uri="{FF2B5EF4-FFF2-40B4-BE49-F238E27FC236}">
              <a16:creationId xmlns:a16="http://schemas.microsoft.com/office/drawing/2014/main" id="{00000000-0008-0000-1800-000052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19" name="Imagen 1602">
          <a:extLst>
            <a:ext uri="{FF2B5EF4-FFF2-40B4-BE49-F238E27FC236}">
              <a16:creationId xmlns:a16="http://schemas.microsoft.com/office/drawing/2014/main" id="{00000000-0008-0000-1800-000053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20" name="Imagen 1603">
          <a:extLst>
            <a:ext uri="{FF2B5EF4-FFF2-40B4-BE49-F238E27FC236}">
              <a16:creationId xmlns:a16="http://schemas.microsoft.com/office/drawing/2014/main" id="{00000000-0008-0000-1800-000054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21" name="Imagen 1604">
          <a:extLst>
            <a:ext uri="{FF2B5EF4-FFF2-40B4-BE49-F238E27FC236}">
              <a16:creationId xmlns:a16="http://schemas.microsoft.com/office/drawing/2014/main" id="{00000000-0008-0000-1800-000055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22" name="Imagen 1605">
          <a:extLst>
            <a:ext uri="{FF2B5EF4-FFF2-40B4-BE49-F238E27FC236}">
              <a16:creationId xmlns:a16="http://schemas.microsoft.com/office/drawing/2014/main" id="{00000000-0008-0000-1800-000056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23" name="Imagen 1606">
          <a:extLst>
            <a:ext uri="{FF2B5EF4-FFF2-40B4-BE49-F238E27FC236}">
              <a16:creationId xmlns:a16="http://schemas.microsoft.com/office/drawing/2014/main" id="{00000000-0008-0000-1800-000057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24" name="Imagen 1607">
          <a:extLst>
            <a:ext uri="{FF2B5EF4-FFF2-40B4-BE49-F238E27FC236}">
              <a16:creationId xmlns:a16="http://schemas.microsoft.com/office/drawing/2014/main" id="{00000000-0008-0000-1800-000058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25" name="Imagen 1608">
          <a:extLst>
            <a:ext uri="{FF2B5EF4-FFF2-40B4-BE49-F238E27FC236}">
              <a16:creationId xmlns:a16="http://schemas.microsoft.com/office/drawing/2014/main" id="{00000000-0008-0000-1800-000059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26" name="Imagen 1609">
          <a:extLst>
            <a:ext uri="{FF2B5EF4-FFF2-40B4-BE49-F238E27FC236}">
              <a16:creationId xmlns:a16="http://schemas.microsoft.com/office/drawing/2014/main" id="{00000000-0008-0000-1800-00005A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27" name="Imagen 1610">
          <a:extLst>
            <a:ext uri="{FF2B5EF4-FFF2-40B4-BE49-F238E27FC236}">
              <a16:creationId xmlns:a16="http://schemas.microsoft.com/office/drawing/2014/main" id="{00000000-0008-0000-1800-00005B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28" name="Imagen 1611">
          <a:extLst>
            <a:ext uri="{FF2B5EF4-FFF2-40B4-BE49-F238E27FC236}">
              <a16:creationId xmlns:a16="http://schemas.microsoft.com/office/drawing/2014/main" id="{00000000-0008-0000-1800-00005C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29" name="Imagen 1612">
          <a:extLst>
            <a:ext uri="{FF2B5EF4-FFF2-40B4-BE49-F238E27FC236}">
              <a16:creationId xmlns:a16="http://schemas.microsoft.com/office/drawing/2014/main" id="{00000000-0008-0000-1800-00005D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30" name="Imagen 1613">
          <a:extLst>
            <a:ext uri="{FF2B5EF4-FFF2-40B4-BE49-F238E27FC236}">
              <a16:creationId xmlns:a16="http://schemas.microsoft.com/office/drawing/2014/main" id="{00000000-0008-0000-1800-00005E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31" name="Imagen 1614">
          <a:extLst>
            <a:ext uri="{FF2B5EF4-FFF2-40B4-BE49-F238E27FC236}">
              <a16:creationId xmlns:a16="http://schemas.microsoft.com/office/drawing/2014/main" id="{00000000-0008-0000-1800-00005F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32" name="Imagen 1615">
          <a:extLst>
            <a:ext uri="{FF2B5EF4-FFF2-40B4-BE49-F238E27FC236}">
              <a16:creationId xmlns:a16="http://schemas.microsoft.com/office/drawing/2014/main" id="{00000000-0008-0000-1800-000060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33" name="Imagen 1616">
          <a:extLst>
            <a:ext uri="{FF2B5EF4-FFF2-40B4-BE49-F238E27FC236}">
              <a16:creationId xmlns:a16="http://schemas.microsoft.com/office/drawing/2014/main" id="{00000000-0008-0000-1800-000061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34" name="Imagen 1617">
          <a:extLst>
            <a:ext uri="{FF2B5EF4-FFF2-40B4-BE49-F238E27FC236}">
              <a16:creationId xmlns:a16="http://schemas.microsoft.com/office/drawing/2014/main" id="{00000000-0008-0000-1800-000062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35" name="Imagen 1618">
          <a:extLst>
            <a:ext uri="{FF2B5EF4-FFF2-40B4-BE49-F238E27FC236}">
              <a16:creationId xmlns:a16="http://schemas.microsoft.com/office/drawing/2014/main" id="{00000000-0008-0000-1800-000063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36" name="Imagen 1619">
          <a:extLst>
            <a:ext uri="{FF2B5EF4-FFF2-40B4-BE49-F238E27FC236}">
              <a16:creationId xmlns:a16="http://schemas.microsoft.com/office/drawing/2014/main" id="{00000000-0008-0000-1800-000064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37" name="Imagen 1620">
          <a:extLst>
            <a:ext uri="{FF2B5EF4-FFF2-40B4-BE49-F238E27FC236}">
              <a16:creationId xmlns:a16="http://schemas.microsoft.com/office/drawing/2014/main" id="{00000000-0008-0000-1800-000065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38" name="Imagen 1621">
          <a:extLst>
            <a:ext uri="{FF2B5EF4-FFF2-40B4-BE49-F238E27FC236}">
              <a16:creationId xmlns:a16="http://schemas.microsoft.com/office/drawing/2014/main" id="{00000000-0008-0000-1800-000066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39" name="Imagen 1622">
          <a:extLst>
            <a:ext uri="{FF2B5EF4-FFF2-40B4-BE49-F238E27FC236}">
              <a16:creationId xmlns:a16="http://schemas.microsoft.com/office/drawing/2014/main" id="{00000000-0008-0000-1800-000067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40" name="Imagen 1623">
          <a:extLst>
            <a:ext uri="{FF2B5EF4-FFF2-40B4-BE49-F238E27FC236}">
              <a16:creationId xmlns:a16="http://schemas.microsoft.com/office/drawing/2014/main" id="{00000000-0008-0000-1800-000068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41" name="Imagen 1624">
          <a:extLst>
            <a:ext uri="{FF2B5EF4-FFF2-40B4-BE49-F238E27FC236}">
              <a16:creationId xmlns:a16="http://schemas.microsoft.com/office/drawing/2014/main" id="{00000000-0008-0000-1800-000069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42" name="Imagen 1625">
          <a:extLst>
            <a:ext uri="{FF2B5EF4-FFF2-40B4-BE49-F238E27FC236}">
              <a16:creationId xmlns:a16="http://schemas.microsoft.com/office/drawing/2014/main" id="{00000000-0008-0000-1800-00006A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43" name="Imagen 1626">
          <a:extLst>
            <a:ext uri="{FF2B5EF4-FFF2-40B4-BE49-F238E27FC236}">
              <a16:creationId xmlns:a16="http://schemas.microsoft.com/office/drawing/2014/main" id="{00000000-0008-0000-1800-00006B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44" name="Imagen 1627">
          <a:extLst>
            <a:ext uri="{FF2B5EF4-FFF2-40B4-BE49-F238E27FC236}">
              <a16:creationId xmlns:a16="http://schemas.microsoft.com/office/drawing/2014/main" id="{00000000-0008-0000-1800-00006C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45" name="Imagen 1628">
          <a:extLst>
            <a:ext uri="{FF2B5EF4-FFF2-40B4-BE49-F238E27FC236}">
              <a16:creationId xmlns:a16="http://schemas.microsoft.com/office/drawing/2014/main" id="{00000000-0008-0000-1800-00006D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46" name="Imagen 1629">
          <a:extLst>
            <a:ext uri="{FF2B5EF4-FFF2-40B4-BE49-F238E27FC236}">
              <a16:creationId xmlns:a16="http://schemas.microsoft.com/office/drawing/2014/main" id="{00000000-0008-0000-1800-00006E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47" name="Imagen 1630">
          <a:extLst>
            <a:ext uri="{FF2B5EF4-FFF2-40B4-BE49-F238E27FC236}">
              <a16:creationId xmlns:a16="http://schemas.microsoft.com/office/drawing/2014/main" id="{00000000-0008-0000-1800-00006F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48" name="Imagen 1631">
          <a:extLst>
            <a:ext uri="{FF2B5EF4-FFF2-40B4-BE49-F238E27FC236}">
              <a16:creationId xmlns:a16="http://schemas.microsoft.com/office/drawing/2014/main" id="{00000000-0008-0000-1800-000070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49" name="Imagen 1632">
          <a:extLst>
            <a:ext uri="{FF2B5EF4-FFF2-40B4-BE49-F238E27FC236}">
              <a16:creationId xmlns:a16="http://schemas.microsoft.com/office/drawing/2014/main" id="{00000000-0008-0000-1800-000071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50" name="Imagen 1633">
          <a:extLst>
            <a:ext uri="{FF2B5EF4-FFF2-40B4-BE49-F238E27FC236}">
              <a16:creationId xmlns:a16="http://schemas.microsoft.com/office/drawing/2014/main" id="{00000000-0008-0000-1800-000072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51" name="Imagen 1634">
          <a:extLst>
            <a:ext uri="{FF2B5EF4-FFF2-40B4-BE49-F238E27FC236}">
              <a16:creationId xmlns:a16="http://schemas.microsoft.com/office/drawing/2014/main" id="{00000000-0008-0000-1800-000073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52" name="Imagen 1635">
          <a:extLst>
            <a:ext uri="{FF2B5EF4-FFF2-40B4-BE49-F238E27FC236}">
              <a16:creationId xmlns:a16="http://schemas.microsoft.com/office/drawing/2014/main" id="{00000000-0008-0000-1800-000074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53" name="Imagen 1636">
          <a:extLst>
            <a:ext uri="{FF2B5EF4-FFF2-40B4-BE49-F238E27FC236}">
              <a16:creationId xmlns:a16="http://schemas.microsoft.com/office/drawing/2014/main" id="{00000000-0008-0000-1800-000075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54" name="Imagen 1637">
          <a:extLst>
            <a:ext uri="{FF2B5EF4-FFF2-40B4-BE49-F238E27FC236}">
              <a16:creationId xmlns:a16="http://schemas.microsoft.com/office/drawing/2014/main" id="{00000000-0008-0000-1800-000076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55" name="Imagen 1638">
          <a:extLst>
            <a:ext uri="{FF2B5EF4-FFF2-40B4-BE49-F238E27FC236}">
              <a16:creationId xmlns:a16="http://schemas.microsoft.com/office/drawing/2014/main" id="{00000000-0008-0000-1800-000077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56" name="Imagen 1639">
          <a:extLst>
            <a:ext uri="{FF2B5EF4-FFF2-40B4-BE49-F238E27FC236}">
              <a16:creationId xmlns:a16="http://schemas.microsoft.com/office/drawing/2014/main" id="{00000000-0008-0000-1800-000078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57" name="Imagen 1640">
          <a:extLst>
            <a:ext uri="{FF2B5EF4-FFF2-40B4-BE49-F238E27FC236}">
              <a16:creationId xmlns:a16="http://schemas.microsoft.com/office/drawing/2014/main" id="{00000000-0008-0000-1800-000079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58" name="Imagen 1641">
          <a:extLst>
            <a:ext uri="{FF2B5EF4-FFF2-40B4-BE49-F238E27FC236}">
              <a16:creationId xmlns:a16="http://schemas.microsoft.com/office/drawing/2014/main" id="{00000000-0008-0000-1800-00007A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59" name="Imagen 1642">
          <a:extLst>
            <a:ext uri="{FF2B5EF4-FFF2-40B4-BE49-F238E27FC236}">
              <a16:creationId xmlns:a16="http://schemas.microsoft.com/office/drawing/2014/main" id="{00000000-0008-0000-1800-00007B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60" name="Imagen 1643">
          <a:extLst>
            <a:ext uri="{FF2B5EF4-FFF2-40B4-BE49-F238E27FC236}">
              <a16:creationId xmlns:a16="http://schemas.microsoft.com/office/drawing/2014/main" id="{00000000-0008-0000-1800-00007C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61" name="Imagen 1644">
          <a:extLst>
            <a:ext uri="{FF2B5EF4-FFF2-40B4-BE49-F238E27FC236}">
              <a16:creationId xmlns:a16="http://schemas.microsoft.com/office/drawing/2014/main" id="{00000000-0008-0000-1800-00007D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62" name="Imagen 1645">
          <a:extLst>
            <a:ext uri="{FF2B5EF4-FFF2-40B4-BE49-F238E27FC236}">
              <a16:creationId xmlns:a16="http://schemas.microsoft.com/office/drawing/2014/main" id="{00000000-0008-0000-1800-00007E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63" name="Imagen 1646">
          <a:extLst>
            <a:ext uri="{FF2B5EF4-FFF2-40B4-BE49-F238E27FC236}">
              <a16:creationId xmlns:a16="http://schemas.microsoft.com/office/drawing/2014/main" id="{00000000-0008-0000-1800-00007F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64" name="Imagen 1647">
          <a:extLst>
            <a:ext uri="{FF2B5EF4-FFF2-40B4-BE49-F238E27FC236}">
              <a16:creationId xmlns:a16="http://schemas.microsoft.com/office/drawing/2014/main" id="{00000000-0008-0000-1800-000080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65" name="Imagen 1648">
          <a:extLst>
            <a:ext uri="{FF2B5EF4-FFF2-40B4-BE49-F238E27FC236}">
              <a16:creationId xmlns:a16="http://schemas.microsoft.com/office/drawing/2014/main" id="{00000000-0008-0000-1800-000081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66" name="Imagen 1649">
          <a:extLst>
            <a:ext uri="{FF2B5EF4-FFF2-40B4-BE49-F238E27FC236}">
              <a16:creationId xmlns:a16="http://schemas.microsoft.com/office/drawing/2014/main" id="{00000000-0008-0000-1800-000082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67" name="Imagen 1650">
          <a:extLst>
            <a:ext uri="{FF2B5EF4-FFF2-40B4-BE49-F238E27FC236}">
              <a16:creationId xmlns:a16="http://schemas.microsoft.com/office/drawing/2014/main" id="{00000000-0008-0000-1800-000083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68" name="Imagen 1651">
          <a:extLst>
            <a:ext uri="{FF2B5EF4-FFF2-40B4-BE49-F238E27FC236}">
              <a16:creationId xmlns:a16="http://schemas.microsoft.com/office/drawing/2014/main" id="{00000000-0008-0000-1800-000084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69" name="Imagen 1652">
          <a:extLst>
            <a:ext uri="{FF2B5EF4-FFF2-40B4-BE49-F238E27FC236}">
              <a16:creationId xmlns:a16="http://schemas.microsoft.com/office/drawing/2014/main" id="{00000000-0008-0000-1800-000085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70" name="Imagen 1653">
          <a:extLst>
            <a:ext uri="{FF2B5EF4-FFF2-40B4-BE49-F238E27FC236}">
              <a16:creationId xmlns:a16="http://schemas.microsoft.com/office/drawing/2014/main" id="{00000000-0008-0000-1800-000086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71" name="Imagen 1654">
          <a:extLst>
            <a:ext uri="{FF2B5EF4-FFF2-40B4-BE49-F238E27FC236}">
              <a16:creationId xmlns:a16="http://schemas.microsoft.com/office/drawing/2014/main" id="{00000000-0008-0000-1800-000087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72" name="Imagen 1655">
          <a:extLst>
            <a:ext uri="{FF2B5EF4-FFF2-40B4-BE49-F238E27FC236}">
              <a16:creationId xmlns:a16="http://schemas.microsoft.com/office/drawing/2014/main" id="{00000000-0008-0000-1800-000088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73" name="Imagen 1656">
          <a:extLst>
            <a:ext uri="{FF2B5EF4-FFF2-40B4-BE49-F238E27FC236}">
              <a16:creationId xmlns:a16="http://schemas.microsoft.com/office/drawing/2014/main" id="{00000000-0008-0000-1800-000089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74" name="Imagen 1657">
          <a:extLst>
            <a:ext uri="{FF2B5EF4-FFF2-40B4-BE49-F238E27FC236}">
              <a16:creationId xmlns:a16="http://schemas.microsoft.com/office/drawing/2014/main" id="{00000000-0008-0000-1800-00008A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75" name="Imagen 1658">
          <a:extLst>
            <a:ext uri="{FF2B5EF4-FFF2-40B4-BE49-F238E27FC236}">
              <a16:creationId xmlns:a16="http://schemas.microsoft.com/office/drawing/2014/main" id="{00000000-0008-0000-1800-00008B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76" name="Imagen 1659">
          <a:extLst>
            <a:ext uri="{FF2B5EF4-FFF2-40B4-BE49-F238E27FC236}">
              <a16:creationId xmlns:a16="http://schemas.microsoft.com/office/drawing/2014/main" id="{00000000-0008-0000-1800-00008C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77" name="Imagen 1660">
          <a:extLst>
            <a:ext uri="{FF2B5EF4-FFF2-40B4-BE49-F238E27FC236}">
              <a16:creationId xmlns:a16="http://schemas.microsoft.com/office/drawing/2014/main" id="{00000000-0008-0000-1800-00008D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78" name="Imagen 1661">
          <a:extLst>
            <a:ext uri="{FF2B5EF4-FFF2-40B4-BE49-F238E27FC236}">
              <a16:creationId xmlns:a16="http://schemas.microsoft.com/office/drawing/2014/main" id="{00000000-0008-0000-1800-00008E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79" name="Imagen 1662">
          <a:extLst>
            <a:ext uri="{FF2B5EF4-FFF2-40B4-BE49-F238E27FC236}">
              <a16:creationId xmlns:a16="http://schemas.microsoft.com/office/drawing/2014/main" id="{00000000-0008-0000-1800-00008F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80" name="Imagen 1663">
          <a:extLst>
            <a:ext uri="{FF2B5EF4-FFF2-40B4-BE49-F238E27FC236}">
              <a16:creationId xmlns:a16="http://schemas.microsoft.com/office/drawing/2014/main" id="{00000000-0008-0000-1800-000090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81" name="Imagen 1664">
          <a:extLst>
            <a:ext uri="{FF2B5EF4-FFF2-40B4-BE49-F238E27FC236}">
              <a16:creationId xmlns:a16="http://schemas.microsoft.com/office/drawing/2014/main" id="{00000000-0008-0000-1800-000091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82" name="Imagen 1665">
          <a:extLst>
            <a:ext uri="{FF2B5EF4-FFF2-40B4-BE49-F238E27FC236}">
              <a16:creationId xmlns:a16="http://schemas.microsoft.com/office/drawing/2014/main" id="{00000000-0008-0000-1800-000092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83" name="Imagen 1666">
          <a:extLst>
            <a:ext uri="{FF2B5EF4-FFF2-40B4-BE49-F238E27FC236}">
              <a16:creationId xmlns:a16="http://schemas.microsoft.com/office/drawing/2014/main" id="{00000000-0008-0000-1800-000093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84" name="Imagen 1667">
          <a:extLst>
            <a:ext uri="{FF2B5EF4-FFF2-40B4-BE49-F238E27FC236}">
              <a16:creationId xmlns:a16="http://schemas.microsoft.com/office/drawing/2014/main" id="{00000000-0008-0000-1800-000094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85" name="Imagen 1668">
          <a:extLst>
            <a:ext uri="{FF2B5EF4-FFF2-40B4-BE49-F238E27FC236}">
              <a16:creationId xmlns:a16="http://schemas.microsoft.com/office/drawing/2014/main" id="{00000000-0008-0000-1800-000095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86" name="Imagen 1669">
          <a:extLst>
            <a:ext uri="{FF2B5EF4-FFF2-40B4-BE49-F238E27FC236}">
              <a16:creationId xmlns:a16="http://schemas.microsoft.com/office/drawing/2014/main" id="{00000000-0008-0000-1800-000096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87" name="Imagen 1670">
          <a:extLst>
            <a:ext uri="{FF2B5EF4-FFF2-40B4-BE49-F238E27FC236}">
              <a16:creationId xmlns:a16="http://schemas.microsoft.com/office/drawing/2014/main" id="{00000000-0008-0000-1800-000097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88" name="Imagen 1671">
          <a:extLst>
            <a:ext uri="{FF2B5EF4-FFF2-40B4-BE49-F238E27FC236}">
              <a16:creationId xmlns:a16="http://schemas.microsoft.com/office/drawing/2014/main" id="{00000000-0008-0000-1800-000098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89" name="Imagen 1672">
          <a:extLst>
            <a:ext uri="{FF2B5EF4-FFF2-40B4-BE49-F238E27FC236}">
              <a16:creationId xmlns:a16="http://schemas.microsoft.com/office/drawing/2014/main" id="{00000000-0008-0000-1800-000099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90" name="Imagen 1673">
          <a:extLst>
            <a:ext uri="{FF2B5EF4-FFF2-40B4-BE49-F238E27FC236}">
              <a16:creationId xmlns:a16="http://schemas.microsoft.com/office/drawing/2014/main" id="{00000000-0008-0000-1800-00009A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91" name="Imagen 1674">
          <a:extLst>
            <a:ext uri="{FF2B5EF4-FFF2-40B4-BE49-F238E27FC236}">
              <a16:creationId xmlns:a16="http://schemas.microsoft.com/office/drawing/2014/main" id="{00000000-0008-0000-1800-00009B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92" name="Imagen 1675">
          <a:extLst>
            <a:ext uri="{FF2B5EF4-FFF2-40B4-BE49-F238E27FC236}">
              <a16:creationId xmlns:a16="http://schemas.microsoft.com/office/drawing/2014/main" id="{00000000-0008-0000-1800-00009C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93" name="Imagen 1676">
          <a:extLst>
            <a:ext uri="{FF2B5EF4-FFF2-40B4-BE49-F238E27FC236}">
              <a16:creationId xmlns:a16="http://schemas.microsoft.com/office/drawing/2014/main" id="{00000000-0008-0000-1800-00009D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94" name="Imagen 1677">
          <a:extLst>
            <a:ext uri="{FF2B5EF4-FFF2-40B4-BE49-F238E27FC236}">
              <a16:creationId xmlns:a16="http://schemas.microsoft.com/office/drawing/2014/main" id="{00000000-0008-0000-1800-00009E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95" name="Imagen 1678">
          <a:extLst>
            <a:ext uri="{FF2B5EF4-FFF2-40B4-BE49-F238E27FC236}">
              <a16:creationId xmlns:a16="http://schemas.microsoft.com/office/drawing/2014/main" id="{00000000-0008-0000-1800-00009F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96" name="Imagen 1679">
          <a:extLst>
            <a:ext uri="{FF2B5EF4-FFF2-40B4-BE49-F238E27FC236}">
              <a16:creationId xmlns:a16="http://schemas.microsoft.com/office/drawing/2014/main" id="{00000000-0008-0000-1800-0000A0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97" name="Imagen 1680">
          <a:extLst>
            <a:ext uri="{FF2B5EF4-FFF2-40B4-BE49-F238E27FC236}">
              <a16:creationId xmlns:a16="http://schemas.microsoft.com/office/drawing/2014/main" id="{00000000-0008-0000-1800-0000A1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98" name="Imagen 1681">
          <a:extLst>
            <a:ext uri="{FF2B5EF4-FFF2-40B4-BE49-F238E27FC236}">
              <a16:creationId xmlns:a16="http://schemas.microsoft.com/office/drawing/2014/main" id="{00000000-0008-0000-1800-0000A2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699" name="Imagen 1682">
          <a:extLst>
            <a:ext uri="{FF2B5EF4-FFF2-40B4-BE49-F238E27FC236}">
              <a16:creationId xmlns:a16="http://schemas.microsoft.com/office/drawing/2014/main" id="{00000000-0008-0000-1800-0000A3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00" name="Imagen 1683">
          <a:extLst>
            <a:ext uri="{FF2B5EF4-FFF2-40B4-BE49-F238E27FC236}">
              <a16:creationId xmlns:a16="http://schemas.microsoft.com/office/drawing/2014/main" id="{00000000-0008-0000-1800-0000A4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01" name="Imagen 1684">
          <a:extLst>
            <a:ext uri="{FF2B5EF4-FFF2-40B4-BE49-F238E27FC236}">
              <a16:creationId xmlns:a16="http://schemas.microsoft.com/office/drawing/2014/main" id="{00000000-0008-0000-1800-0000A5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02" name="Imagen 1685">
          <a:extLst>
            <a:ext uri="{FF2B5EF4-FFF2-40B4-BE49-F238E27FC236}">
              <a16:creationId xmlns:a16="http://schemas.microsoft.com/office/drawing/2014/main" id="{00000000-0008-0000-1800-0000A6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03" name="Imagen 1686">
          <a:extLst>
            <a:ext uri="{FF2B5EF4-FFF2-40B4-BE49-F238E27FC236}">
              <a16:creationId xmlns:a16="http://schemas.microsoft.com/office/drawing/2014/main" id="{00000000-0008-0000-1800-0000A7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04" name="Imagen 1687">
          <a:extLst>
            <a:ext uri="{FF2B5EF4-FFF2-40B4-BE49-F238E27FC236}">
              <a16:creationId xmlns:a16="http://schemas.microsoft.com/office/drawing/2014/main" id="{00000000-0008-0000-1800-0000A8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05" name="Imagen 1688">
          <a:extLst>
            <a:ext uri="{FF2B5EF4-FFF2-40B4-BE49-F238E27FC236}">
              <a16:creationId xmlns:a16="http://schemas.microsoft.com/office/drawing/2014/main" id="{00000000-0008-0000-1800-0000A9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06" name="Imagen 1689">
          <a:extLst>
            <a:ext uri="{FF2B5EF4-FFF2-40B4-BE49-F238E27FC236}">
              <a16:creationId xmlns:a16="http://schemas.microsoft.com/office/drawing/2014/main" id="{00000000-0008-0000-1800-0000AA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07" name="Imagen 1690">
          <a:extLst>
            <a:ext uri="{FF2B5EF4-FFF2-40B4-BE49-F238E27FC236}">
              <a16:creationId xmlns:a16="http://schemas.microsoft.com/office/drawing/2014/main" id="{00000000-0008-0000-1800-0000AB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08" name="Imagen 1691">
          <a:extLst>
            <a:ext uri="{FF2B5EF4-FFF2-40B4-BE49-F238E27FC236}">
              <a16:creationId xmlns:a16="http://schemas.microsoft.com/office/drawing/2014/main" id="{00000000-0008-0000-1800-0000AC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09" name="Imagen 1692">
          <a:extLst>
            <a:ext uri="{FF2B5EF4-FFF2-40B4-BE49-F238E27FC236}">
              <a16:creationId xmlns:a16="http://schemas.microsoft.com/office/drawing/2014/main" id="{00000000-0008-0000-1800-0000AD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10" name="Imagen 1693">
          <a:extLst>
            <a:ext uri="{FF2B5EF4-FFF2-40B4-BE49-F238E27FC236}">
              <a16:creationId xmlns:a16="http://schemas.microsoft.com/office/drawing/2014/main" id="{00000000-0008-0000-1800-0000AE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11" name="Imagen 1694">
          <a:extLst>
            <a:ext uri="{FF2B5EF4-FFF2-40B4-BE49-F238E27FC236}">
              <a16:creationId xmlns:a16="http://schemas.microsoft.com/office/drawing/2014/main" id="{00000000-0008-0000-1800-0000AF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12" name="Imagen 1695">
          <a:extLst>
            <a:ext uri="{FF2B5EF4-FFF2-40B4-BE49-F238E27FC236}">
              <a16:creationId xmlns:a16="http://schemas.microsoft.com/office/drawing/2014/main" id="{00000000-0008-0000-1800-0000B0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13" name="Imagen 1696">
          <a:extLst>
            <a:ext uri="{FF2B5EF4-FFF2-40B4-BE49-F238E27FC236}">
              <a16:creationId xmlns:a16="http://schemas.microsoft.com/office/drawing/2014/main" id="{00000000-0008-0000-1800-0000B1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14" name="Imagen 1697">
          <a:extLst>
            <a:ext uri="{FF2B5EF4-FFF2-40B4-BE49-F238E27FC236}">
              <a16:creationId xmlns:a16="http://schemas.microsoft.com/office/drawing/2014/main" id="{00000000-0008-0000-1800-0000B2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15" name="Imagen 1698">
          <a:extLst>
            <a:ext uri="{FF2B5EF4-FFF2-40B4-BE49-F238E27FC236}">
              <a16:creationId xmlns:a16="http://schemas.microsoft.com/office/drawing/2014/main" id="{00000000-0008-0000-1800-0000B3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16" name="Imagen 1699">
          <a:extLst>
            <a:ext uri="{FF2B5EF4-FFF2-40B4-BE49-F238E27FC236}">
              <a16:creationId xmlns:a16="http://schemas.microsoft.com/office/drawing/2014/main" id="{00000000-0008-0000-1800-0000B4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17" name="Imagen 1700">
          <a:extLst>
            <a:ext uri="{FF2B5EF4-FFF2-40B4-BE49-F238E27FC236}">
              <a16:creationId xmlns:a16="http://schemas.microsoft.com/office/drawing/2014/main" id="{00000000-0008-0000-1800-0000B5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18" name="Imagen 1701">
          <a:extLst>
            <a:ext uri="{FF2B5EF4-FFF2-40B4-BE49-F238E27FC236}">
              <a16:creationId xmlns:a16="http://schemas.microsoft.com/office/drawing/2014/main" id="{00000000-0008-0000-1800-0000B6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19" name="Imagen 1702">
          <a:extLst>
            <a:ext uri="{FF2B5EF4-FFF2-40B4-BE49-F238E27FC236}">
              <a16:creationId xmlns:a16="http://schemas.microsoft.com/office/drawing/2014/main" id="{00000000-0008-0000-1800-0000B7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20" name="Imagen 1703">
          <a:extLst>
            <a:ext uri="{FF2B5EF4-FFF2-40B4-BE49-F238E27FC236}">
              <a16:creationId xmlns:a16="http://schemas.microsoft.com/office/drawing/2014/main" id="{00000000-0008-0000-1800-0000B8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21" name="Imagen 1704">
          <a:extLst>
            <a:ext uri="{FF2B5EF4-FFF2-40B4-BE49-F238E27FC236}">
              <a16:creationId xmlns:a16="http://schemas.microsoft.com/office/drawing/2014/main" id="{00000000-0008-0000-1800-0000B9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22" name="Imagen 1705">
          <a:extLst>
            <a:ext uri="{FF2B5EF4-FFF2-40B4-BE49-F238E27FC236}">
              <a16:creationId xmlns:a16="http://schemas.microsoft.com/office/drawing/2014/main" id="{00000000-0008-0000-1800-0000BA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23" name="Imagen 1706">
          <a:extLst>
            <a:ext uri="{FF2B5EF4-FFF2-40B4-BE49-F238E27FC236}">
              <a16:creationId xmlns:a16="http://schemas.microsoft.com/office/drawing/2014/main" id="{00000000-0008-0000-1800-0000BB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24" name="Imagen 1707">
          <a:extLst>
            <a:ext uri="{FF2B5EF4-FFF2-40B4-BE49-F238E27FC236}">
              <a16:creationId xmlns:a16="http://schemas.microsoft.com/office/drawing/2014/main" id="{00000000-0008-0000-1800-0000BC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25" name="Imagen 1708">
          <a:extLst>
            <a:ext uri="{FF2B5EF4-FFF2-40B4-BE49-F238E27FC236}">
              <a16:creationId xmlns:a16="http://schemas.microsoft.com/office/drawing/2014/main" id="{00000000-0008-0000-1800-0000BD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26" name="Imagen 1709">
          <a:extLst>
            <a:ext uri="{FF2B5EF4-FFF2-40B4-BE49-F238E27FC236}">
              <a16:creationId xmlns:a16="http://schemas.microsoft.com/office/drawing/2014/main" id="{00000000-0008-0000-1800-0000BE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27" name="Imagen 1710">
          <a:extLst>
            <a:ext uri="{FF2B5EF4-FFF2-40B4-BE49-F238E27FC236}">
              <a16:creationId xmlns:a16="http://schemas.microsoft.com/office/drawing/2014/main" id="{00000000-0008-0000-1800-0000BF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28" name="Imagen 1711">
          <a:extLst>
            <a:ext uri="{FF2B5EF4-FFF2-40B4-BE49-F238E27FC236}">
              <a16:creationId xmlns:a16="http://schemas.microsoft.com/office/drawing/2014/main" id="{00000000-0008-0000-1800-0000C0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29" name="Imagen 1712">
          <a:extLst>
            <a:ext uri="{FF2B5EF4-FFF2-40B4-BE49-F238E27FC236}">
              <a16:creationId xmlns:a16="http://schemas.microsoft.com/office/drawing/2014/main" id="{00000000-0008-0000-1800-0000C1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30" name="Imagen 1713">
          <a:extLst>
            <a:ext uri="{FF2B5EF4-FFF2-40B4-BE49-F238E27FC236}">
              <a16:creationId xmlns:a16="http://schemas.microsoft.com/office/drawing/2014/main" id="{00000000-0008-0000-1800-0000C2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31" name="Imagen 1714">
          <a:extLst>
            <a:ext uri="{FF2B5EF4-FFF2-40B4-BE49-F238E27FC236}">
              <a16:creationId xmlns:a16="http://schemas.microsoft.com/office/drawing/2014/main" id="{00000000-0008-0000-1800-0000C3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32" name="Imagen 1715">
          <a:extLst>
            <a:ext uri="{FF2B5EF4-FFF2-40B4-BE49-F238E27FC236}">
              <a16:creationId xmlns:a16="http://schemas.microsoft.com/office/drawing/2014/main" id="{00000000-0008-0000-1800-0000C4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33" name="Imagen 1716">
          <a:extLst>
            <a:ext uri="{FF2B5EF4-FFF2-40B4-BE49-F238E27FC236}">
              <a16:creationId xmlns:a16="http://schemas.microsoft.com/office/drawing/2014/main" id="{00000000-0008-0000-1800-0000C5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34" name="Imagen 1717">
          <a:extLst>
            <a:ext uri="{FF2B5EF4-FFF2-40B4-BE49-F238E27FC236}">
              <a16:creationId xmlns:a16="http://schemas.microsoft.com/office/drawing/2014/main" id="{00000000-0008-0000-1800-0000C6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35" name="Imagen 1718">
          <a:extLst>
            <a:ext uri="{FF2B5EF4-FFF2-40B4-BE49-F238E27FC236}">
              <a16:creationId xmlns:a16="http://schemas.microsoft.com/office/drawing/2014/main" id="{00000000-0008-0000-1800-0000C7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36" name="Imagen 1719">
          <a:extLst>
            <a:ext uri="{FF2B5EF4-FFF2-40B4-BE49-F238E27FC236}">
              <a16:creationId xmlns:a16="http://schemas.microsoft.com/office/drawing/2014/main" id="{00000000-0008-0000-1800-0000C8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37" name="Imagen 1720">
          <a:extLst>
            <a:ext uri="{FF2B5EF4-FFF2-40B4-BE49-F238E27FC236}">
              <a16:creationId xmlns:a16="http://schemas.microsoft.com/office/drawing/2014/main" id="{00000000-0008-0000-1800-0000C9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38" name="Imagen 1721">
          <a:extLst>
            <a:ext uri="{FF2B5EF4-FFF2-40B4-BE49-F238E27FC236}">
              <a16:creationId xmlns:a16="http://schemas.microsoft.com/office/drawing/2014/main" id="{00000000-0008-0000-1800-0000CA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39" name="Imagen 1722">
          <a:extLst>
            <a:ext uri="{FF2B5EF4-FFF2-40B4-BE49-F238E27FC236}">
              <a16:creationId xmlns:a16="http://schemas.microsoft.com/office/drawing/2014/main" id="{00000000-0008-0000-1800-0000CB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40" name="Imagen 1723">
          <a:extLst>
            <a:ext uri="{FF2B5EF4-FFF2-40B4-BE49-F238E27FC236}">
              <a16:creationId xmlns:a16="http://schemas.microsoft.com/office/drawing/2014/main" id="{00000000-0008-0000-1800-0000CC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41" name="Imagen 1724">
          <a:extLst>
            <a:ext uri="{FF2B5EF4-FFF2-40B4-BE49-F238E27FC236}">
              <a16:creationId xmlns:a16="http://schemas.microsoft.com/office/drawing/2014/main" id="{00000000-0008-0000-1800-0000CD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42" name="Imagen 1725">
          <a:extLst>
            <a:ext uri="{FF2B5EF4-FFF2-40B4-BE49-F238E27FC236}">
              <a16:creationId xmlns:a16="http://schemas.microsoft.com/office/drawing/2014/main" id="{00000000-0008-0000-1800-0000CE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43" name="Imagen 1726">
          <a:extLst>
            <a:ext uri="{FF2B5EF4-FFF2-40B4-BE49-F238E27FC236}">
              <a16:creationId xmlns:a16="http://schemas.microsoft.com/office/drawing/2014/main" id="{00000000-0008-0000-1800-0000CF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44" name="Imagen 1727">
          <a:extLst>
            <a:ext uri="{FF2B5EF4-FFF2-40B4-BE49-F238E27FC236}">
              <a16:creationId xmlns:a16="http://schemas.microsoft.com/office/drawing/2014/main" id="{00000000-0008-0000-1800-0000D0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45" name="Imagen 1728">
          <a:extLst>
            <a:ext uri="{FF2B5EF4-FFF2-40B4-BE49-F238E27FC236}">
              <a16:creationId xmlns:a16="http://schemas.microsoft.com/office/drawing/2014/main" id="{00000000-0008-0000-1800-0000D1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46" name="Imagen 1729">
          <a:extLst>
            <a:ext uri="{FF2B5EF4-FFF2-40B4-BE49-F238E27FC236}">
              <a16:creationId xmlns:a16="http://schemas.microsoft.com/office/drawing/2014/main" id="{00000000-0008-0000-1800-0000D2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47" name="Imagen 1730">
          <a:extLst>
            <a:ext uri="{FF2B5EF4-FFF2-40B4-BE49-F238E27FC236}">
              <a16:creationId xmlns:a16="http://schemas.microsoft.com/office/drawing/2014/main" id="{00000000-0008-0000-1800-0000D3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48" name="Imagen 1731">
          <a:extLst>
            <a:ext uri="{FF2B5EF4-FFF2-40B4-BE49-F238E27FC236}">
              <a16:creationId xmlns:a16="http://schemas.microsoft.com/office/drawing/2014/main" id="{00000000-0008-0000-1800-0000D4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49" name="Imagen 1732">
          <a:extLst>
            <a:ext uri="{FF2B5EF4-FFF2-40B4-BE49-F238E27FC236}">
              <a16:creationId xmlns:a16="http://schemas.microsoft.com/office/drawing/2014/main" id="{00000000-0008-0000-1800-0000D5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50" name="Imagen 1733">
          <a:extLst>
            <a:ext uri="{FF2B5EF4-FFF2-40B4-BE49-F238E27FC236}">
              <a16:creationId xmlns:a16="http://schemas.microsoft.com/office/drawing/2014/main" id="{00000000-0008-0000-1800-0000D6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51" name="Imagen 1734">
          <a:extLst>
            <a:ext uri="{FF2B5EF4-FFF2-40B4-BE49-F238E27FC236}">
              <a16:creationId xmlns:a16="http://schemas.microsoft.com/office/drawing/2014/main" id="{00000000-0008-0000-1800-0000D7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52" name="Imagen 1735">
          <a:extLst>
            <a:ext uri="{FF2B5EF4-FFF2-40B4-BE49-F238E27FC236}">
              <a16:creationId xmlns:a16="http://schemas.microsoft.com/office/drawing/2014/main" id="{00000000-0008-0000-1800-0000D8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53" name="Imagen 1736">
          <a:extLst>
            <a:ext uri="{FF2B5EF4-FFF2-40B4-BE49-F238E27FC236}">
              <a16:creationId xmlns:a16="http://schemas.microsoft.com/office/drawing/2014/main" id="{00000000-0008-0000-1800-0000D9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54" name="Imagen 1737">
          <a:extLst>
            <a:ext uri="{FF2B5EF4-FFF2-40B4-BE49-F238E27FC236}">
              <a16:creationId xmlns:a16="http://schemas.microsoft.com/office/drawing/2014/main" id="{00000000-0008-0000-1800-0000DA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55" name="Imagen 1738">
          <a:extLst>
            <a:ext uri="{FF2B5EF4-FFF2-40B4-BE49-F238E27FC236}">
              <a16:creationId xmlns:a16="http://schemas.microsoft.com/office/drawing/2014/main" id="{00000000-0008-0000-1800-0000DB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56" name="Imagen 1739">
          <a:extLst>
            <a:ext uri="{FF2B5EF4-FFF2-40B4-BE49-F238E27FC236}">
              <a16:creationId xmlns:a16="http://schemas.microsoft.com/office/drawing/2014/main" id="{00000000-0008-0000-1800-0000DC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57" name="Imagen 1740">
          <a:extLst>
            <a:ext uri="{FF2B5EF4-FFF2-40B4-BE49-F238E27FC236}">
              <a16:creationId xmlns:a16="http://schemas.microsoft.com/office/drawing/2014/main" id="{00000000-0008-0000-1800-0000DD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58" name="Imagen 1741">
          <a:extLst>
            <a:ext uri="{FF2B5EF4-FFF2-40B4-BE49-F238E27FC236}">
              <a16:creationId xmlns:a16="http://schemas.microsoft.com/office/drawing/2014/main" id="{00000000-0008-0000-1800-0000DE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59" name="Imagen 1742">
          <a:extLst>
            <a:ext uri="{FF2B5EF4-FFF2-40B4-BE49-F238E27FC236}">
              <a16:creationId xmlns:a16="http://schemas.microsoft.com/office/drawing/2014/main" id="{00000000-0008-0000-1800-0000DF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60" name="Imagen 1743">
          <a:extLst>
            <a:ext uri="{FF2B5EF4-FFF2-40B4-BE49-F238E27FC236}">
              <a16:creationId xmlns:a16="http://schemas.microsoft.com/office/drawing/2014/main" id="{00000000-0008-0000-1800-0000E0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61" name="Imagen 1744">
          <a:extLst>
            <a:ext uri="{FF2B5EF4-FFF2-40B4-BE49-F238E27FC236}">
              <a16:creationId xmlns:a16="http://schemas.microsoft.com/office/drawing/2014/main" id="{00000000-0008-0000-1800-0000E1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62" name="Imagen 1745">
          <a:extLst>
            <a:ext uri="{FF2B5EF4-FFF2-40B4-BE49-F238E27FC236}">
              <a16:creationId xmlns:a16="http://schemas.microsoft.com/office/drawing/2014/main" id="{00000000-0008-0000-1800-0000E2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63" name="Imagen 1746">
          <a:extLst>
            <a:ext uri="{FF2B5EF4-FFF2-40B4-BE49-F238E27FC236}">
              <a16:creationId xmlns:a16="http://schemas.microsoft.com/office/drawing/2014/main" id="{00000000-0008-0000-1800-0000E3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64" name="Imagen 1747">
          <a:extLst>
            <a:ext uri="{FF2B5EF4-FFF2-40B4-BE49-F238E27FC236}">
              <a16:creationId xmlns:a16="http://schemas.microsoft.com/office/drawing/2014/main" id="{00000000-0008-0000-1800-0000E4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65" name="Imagen 1748">
          <a:extLst>
            <a:ext uri="{FF2B5EF4-FFF2-40B4-BE49-F238E27FC236}">
              <a16:creationId xmlns:a16="http://schemas.microsoft.com/office/drawing/2014/main" id="{00000000-0008-0000-1800-0000E5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66" name="Imagen 1749">
          <a:extLst>
            <a:ext uri="{FF2B5EF4-FFF2-40B4-BE49-F238E27FC236}">
              <a16:creationId xmlns:a16="http://schemas.microsoft.com/office/drawing/2014/main" id="{00000000-0008-0000-1800-0000E6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67" name="Imagen 1750">
          <a:extLst>
            <a:ext uri="{FF2B5EF4-FFF2-40B4-BE49-F238E27FC236}">
              <a16:creationId xmlns:a16="http://schemas.microsoft.com/office/drawing/2014/main" id="{00000000-0008-0000-1800-0000E7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68" name="Imagen 1751">
          <a:extLst>
            <a:ext uri="{FF2B5EF4-FFF2-40B4-BE49-F238E27FC236}">
              <a16:creationId xmlns:a16="http://schemas.microsoft.com/office/drawing/2014/main" id="{00000000-0008-0000-1800-0000E8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69" name="Imagen 1752">
          <a:extLst>
            <a:ext uri="{FF2B5EF4-FFF2-40B4-BE49-F238E27FC236}">
              <a16:creationId xmlns:a16="http://schemas.microsoft.com/office/drawing/2014/main" id="{00000000-0008-0000-1800-0000E9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70" name="Imagen 1753">
          <a:extLst>
            <a:ext uri="{FF2B5EF4-FFF2-40B4-BE49-F238E27FC236}">
              <a16:creationId xmlns:a16="http://schemas.microsoft.com/office/drawing/2014/main" id="{00000000-0008-0000-1800-0000EA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71" name="Imagen 1754">
          <a:extLst>
            <a:ext uri="{FF2B5EF4-FFF2-40B4-BE49-F238E27FC236}">
              <a16:creationId xmlns:a16="http://schemas.microsoft.com/office/drawing/2014/main" id="{00000000-0008-0000-1800-0000EB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72" name="Imagen 1755">
          <a:extLst>
            <a:ext uri="{FF2B5EF4-FFF2-40B4-BE49-F238E27FC236}">
              <a16:creationId xmlns:a16="http://schemas.microsoft.com/office/drawing/2014/main" id="{00000000-0008-0000-1800-0000EC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73" name="Imagen 1756">
          <a:extLst>
            <a:ext uri="{FF2B5EF4-FFF2-40B4-BE49-F238E27FC236}">
              <a16:creationId xmlns:a16="http://schemas.microsoft.com/office/drawing/2014/main" id="{00000000-0008-0000-1800-0000ED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74" name="Imagen 1757">
          <a:extLst>
            <a:ext uri="{FF2B5EF4-FFF2-40B4-BE49-F238E27FC236}">
              <a16:creationId xmlns:a16="http://schemas.microsoft.com/office/drawing/2014/main" id="{00000000-0008-0000-1800-0000EE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75" name="Imagen 1758">
          <a:extLst>
            <a:ext uri="{FF2B5EF4-FFF2-40B4-BE49-F238E27FC236}">
              <a16:creationId xmlns:a16="http://schemas.microsoft.com/office/drawing/2014/main" id="{00000000-0008-0000-1800-0000EF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76" name="Imagen 1759">
          <a:extLst>
            <a:ext uri="{FF2B5EF4-FFF2-40B4-BE49-F238E27FC236}">
              <a16:creationId xmlns:a16="http://schemas.microsoft.com/office/drawing/2014/main" id="{00000000-0008-0000-1800-0000F0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77" name="Imagen 1760">
          <a:extLst>
            <a:ext uri="{FF2B5EF4-FFF2-40B4-BE49-F238E27FC236}">
              <a16:creationId xmlns:a16="http://schemas.microsoft.com/office/drawing/2014/main" id="{00000000-0008-0000-1800-0000F1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78" name="Imagen 1761">
          <a:extLst>
            <a:ext uri="{FF2B5EF4-FFF2-40B4-BE49-F238E27FC236}">
              <a16:creationId xmlns:a16="http://schemas.microsoft.com/office/drawing/2014/main" id="{00000000-0008-0000-1800-0000F2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79" name="Imagen 1762">
          <a:extLst>
            <a:ext uri="{FF2B5EF4-FFF2-40B4-BE49-F238E27FC236}">
              <a16:creationId xmlns:a16="http://schemas.microsoft.com/office/drawing/2014/main" id="{00000000-0008-0000-1800-0000F3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80" name="Imagen 1763">
          <a:extLst>
            <a:ext uri="{FF2B5EF4-FFF2-40B4-BE49-F238E27FC236}">
              <a16:creationId xmlns:a16="http://schemas.microsoft.com/office/drawing/2014/main" id="{00000000-0008-0000-1800-0000F4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81" name="Imagen 1764">
          <a:extLst>
            <a:ext uri="{FF2B5EF4-FFF2-40B4-BE49-F238E27FC236}">
              <a16:creationId xmlns:a16="http://schemas.microsoft.com/office/drawing/2014/main" id="{00000000-0008-0000-1800-0000F5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82" name="Imagen 1765">
          <a:extLst>
            <a:ext uri="{FF2B5EF4-FFF2-40B4-BE49-F238E27FC236}">
              <a16:creationId xmlns:a16="http://schemas.microsoft.com/office/drawing/2014/main" id="{00000000-0008-0000-1800-0000F6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83" name="Imagen 1766">
          <a:extLst>
            <a:ext uri="{FF2B5EF4-FFF2-40B4-BE49-F238E27FC236}">
              <a16:creationId xmlns:a16="http://schemas.microsoft.com/office/drawing/2014/main" id="{00000000-0008-0000-1800-0000F7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84" name="Imagen 1767">
          <a:extLst>
            <a:ext uri="{FF2B5EF4-FFF2-40B4-BE49-F238E27FC236}">
              <a16:creationId xmlns:a16="http://schemas.microsoft.com/office/drawing/2014/main" id="{00000000-0008-0000-1800-0000F8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85" name="Imagen 1768">
          <a:extLst>
            <a:ext uri="{FF2B5EF4-FFF2-40B4-BE49-F238E27FC236}">
              <a16:creationId xmlns:a16="http://schemas.microsoft.com/office/drawing/2014/main" id="{00000000-0008-0000-1800-0000F9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86" name="Imagen 1769">
          <a:extLst>
            <a:ext uri="{FF2B5EF4-FFF2-40B4-BE49-F238E27FC236}">
              <a16:creationId xmlns:a16="http://schemas.microsoft.com/office/drawing/2014/main" id="{00000000-0008-0000-1800-0000FA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87" name="Imagen 1770">
          <a:extLst>
            <a:ext uri="{FF2B5EF4-FFF2-40B4-BE49-F238E27FC236}">
              <a16:creationId xmlns:a16="http://schemas.microsoft.com/office/drawing/2014/main" id="{00000000-0008-0000-1800-0000FB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88" name="Imagen 1771">
          <a:extLst>
            <a:ext uri="{FF2B5EF4-FFF2-40B4-BE49-F238E27FC236}">
              <a16:creationId xmlns:a16="http://schemas.microsoft.com/office/drawing/2014/main" id="{00000000-0008-0000-1800-0000FC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89" name="Imagen 1772">
          <a:extLst>
            <a:ext uri="{FF2B5EF4-FFF2-40B4-BE49-F238E27FC236}">
              <a16:creationId xmlns:a16="http://schemas.microsoft.com/office/drawing/2014/main" id="{00000000-0008-0000-1800-0000FD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90" name="Imagen 1773">
          <a:extLst>
            <a:ext uri="{FF2B5EF4-FFF2-40B4-BE49-F238E27FC236}">
              <a16:creationId xmlns:a16="http://schemas.microsoft.com/office/drawing/2014/main" id="{00000000-0008-0000-1800-0000FE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91" name="Imagen 1774">
          <a:extLst>
            <a:ext uri="{FF2B5EF4-FFF2-40B4-BE49-F238E27FC236}">
              <a16:creationId xmlns:a16="http://schemas.microsoft.com/office/drawing/2014/main" id="{00000000-0008-0000-1800-0000FF06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92" name="Imagen 1775">
          <a:extLst>
            <a:ext uri="{FF2B5EF4-FFF2-40B4-BE49-F238E27FC236}">
              <a16:creationId xmlns:a16="http://schemas.microsoft.com/office/drawing/2014/main" id="{00000000-0008-0000-1800-000000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93" name="Imagen 1776">
          <a:extLst>
            <a:ext uri="{FF2B5EF4-FFF2-40B4-BE49-F238E27FC236}">
              <a16:creationId xmlns:a16="http://schemas.microsoft.com/office/drawing/2014/main" id="{00000000-0008-0000-1800-000001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94" name="Imagen 1777">
          <a:extLst>
            <a:ext uri="{FF2B5EF4-FFF2-40B4-BE49-F238E27FC236}">
              <a16:creationId xmlns:a16="http://schemas.microsoft.com/office/drawing/2014/main" id="{00000000-0008-0000-1800-000002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95" name="Imagen 1778">
          <a:extLst>
            <a:ext uri="{FF2B5EF4-FFF2-40B4-BE49-F238E27FC236}">
              <a16:creationId xmlns:a16="http://schemas.microsoft.com/office/drawing/2014/main" id="{00000000-0008-0000-1800-000003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96" name="Imagen 1779">
          <a:extLst>
            <a:ext uri="{FF2B5EF4-FFF2-40B4-BE49-F238E27FC236}">
              <a16:creationId xmlns:a16="http://schemas.microsoft.com/office/drawing/2014/main" id="{00000000-0008-0000-1800-000004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97" name="Imagen 1780">
          <a:extLst>
            <a:ext uri="{FF2B5EF4-FFF2-40B4-BE49-F238E27FC236}">
              <a16:creationId xmlns:a16="http://schemas.microsoft.com/office/drawing/2014/main" id="{00000000-0008-0000-1800-000005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98" name="Imagen 1781">
          <a:extLst>
            <a:ext uri="{FF2B5EF4-FFF2-40B4-BE49-F238E27FC236}">
              <a16:creationId xmlns:a16="http://schemas.microsoft.com/office/drawing/2014/main" id="{00000000-0008-0000-1800-000006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799" name="Imagen 1782">
          <a:extLst>
            <a:ext uri="{FF2B5EF4-FFF2-40B4-BE49-F238E27FC236}">
              <a16:creationId xmlns:a16="http://schemas.microsoft.com/office/drawing/2014/main" id="{00000000-0008-0000-1800-000007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00" name="Imagen 1783">
          <a:extLst>
            <a:ext uri="{FF2B5EF4-FFF2-40B4-BE49-F238E27FC236}">
              <a16:creationId xmlns:a16="http://schemas.microsoft.com/office/drawing/2014/main" id="{00000000-0008-0000-1800-000008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01" name="Imagen 1784">
          <a:extLst>
            <a:ext uri="{FF2B5EF4-FFF2-40B4-BE49-F238E27FC236}">
              <a16:creationId xmlns:a16="http://schemas.microsoft.com/office/drawing/2014/main" id="{00000000-0008-0000-1800-000009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02" name="Imagen 1785">
          <a:extLst>
            <a:ext uri="{FF2B5EF4-FFF2-40B4-BE49-F238E27FC236}">
              <a16:creationId xmlns:a16="http://schemas.microsoft.com/office/drawing/2014/main" id="{00000000-0008-0000-1800-00000A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03" name="Imagen 1786">
          <a:extLst>
            <a:ext uri="{FF2B5EF4-FFF2-40B4-BE49-F238E27FC236}">
              <a16:creationId xmlns:a16="http://schemas.microsoft.com/office/drawing/2014/main" id="{00000000-0008-0000-1800-00000B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04" name="Imagen 1787">
          <a:extLst>
            <a:ext uri="{FF2B5EF4-FFF2-40B4-BE49-F238E27FC236}">
              <a16:creationId xmlns:a16="http://schemas.microsoft.com/office/drawing/2014/main" id="{00000000-0008-0000-1800-00000C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05" name="Imagen 1788">
          <a:extLst>
            <a:ext uri="{FF2B5EF4-FFF2-40B4-BE49-F238E27FC236}">
              <a16:creationId xmlns:a16="http://schemas.microsoft.com/office/drawing/2014/main" id="{00000000-0008-0000-1800-00000D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06" name="Imagen 1789">
          <a:extLst>
            <a:ext uri="{FF2B5EF4-FFF2-40B4-BE49-F238E27FC236}">
              <a16:creationId xmlns:a16="http://schemas.microsoft.com/office/drawing/2014/main" id="{00000000-0008-0000-1800-00000E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07" name="Imagen 1790">
          <a:extLst>
            <a:ext uri="{FF2B5EF4-FFF2-40B4-BE49-F238E27FC236}">
              <a16:creationId xmlns:a16="http://schemas.microsoft.com/office/drawing/2014/main" id="{00000000-0008-0000-1800-00000F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08" name="Imagen 1791">
          <a:extLst>
            <a:ext uri="{FF2B5EF4-FFF2-40B4-BE49-F238E27FC236}">
              <a16:creationId xmlns:a16="http://schemas.microsoft.com/office/drawing/2014/main" id="{00000000-0008-0000-1800-000010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09" name="Imagen 1792">
          <a:extLst>
            <a:ext uri="{FF2B5EF4-FFF2-40B4-BE49-F238E27FC236}">
              <a16:creationId xmlns:a16="http://schemas.microsoft.com/office/drawing/2014/main" id="{00000000-0008-0000-1800-000011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10" name="Imagen 1793">
          <a:extLst>
            <a:ext uri="{FF2B5EF4-FFF2-40B4-BE49-F238E27FC236}">
              <a16:creationId xmlns:a16="http://schemas.microsoft.com/office/drawing/2014/main" id="{00000000-0008-0000-1800-000012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11" name="Imagen 1794">
          <a:extLst>
            <a:ext uri="{FF2B5EF4-FFF2-40B4-BE49-F238E27FC236}">
              <a16:creationId xmlns:a16="http://schemas.microsoft.com/office/drawing/2014/main" id="{00000000-0008-0000-1800-000013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12" name="Imagen 1795">
          <a:extLst>
            <a:ext uri="{FF2B5EF4-FFF2-40B4-BE49-F238E27FC236}">
              <a16:creationId xmlns:a16="http://schemas.microsoft.com/office/drawing/2014/main" id="{00000000-0008-0000-1800-000014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13" name="Imagen 1796">
          <a:extLst>
            <a:ext uri="{FF2B5EF4-FFF2-40B4-BE49-F238E27FC236}">
              <a16:creationId xmlns:a16="http://schemas.microsoft.com/office/drawing/2014/main" id="{00000000-0008-0000-1800-000015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14" name="Imagen 1797">
          <a:extLst>
            <a:ext uri="{FF2B5EF4-FFF2-40B4-BE49-F238E27FC236}">
              <a16:creationId xmlns:a16="http://schemas.microsoft.com/office/drawing/2014/main" id="{00000000-0008-0000-1800-000016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15" name="Imagen 1798">
          <a:extLst>
            <a:ext uri="{FF2B5EF4-FFF2-40B4-BE49-F238E27FC236}">
              <a16:creationId xmlns:a16="http://schemas.microsoft.com/office/drawing/2014/main" id="{00000000-0008-0000-1800-000017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16" name="Imagen 1799">
          <a:extLst>
            <a:ext uri="{FF2B5EF4-FFF2-40B4-BE49-F238E27FC236}">
              <a16:creationId xmlns:a16="http://schemas.microsoft.com/office/drawing/2014/main" id="{00000000-0008-0000-1800-000018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17" name="Imagen 1800">
          <a:extLst>
            <a:ext uri="{FF2B5EF4-FFF2-40B4-BE49-F238E27FC236}">
              <a16:creationId xmlns:a16="http://schemas.microsoft.com/office/drawing/2014/main" id="{00000000-0008-0000-1800-000019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18" name="Imagen 1801">
          <a:extLst>
            <a:ext uri="{FF2B5EF4-FFF2-40B4-BE49-F238E27FC236}">
              <a16:creationId xmlns:a16="http://schemas.microsoft.com/office/drawing/2014/main" id="{00000000-0008-0000-1800-00001A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19" name="Imagen 1802">
          <a:extLst>
            <a:ext uri="{FF2B5EF4-FFF2-40B4-BE49-F238E27FC236}">
              <a16:creationId xmlns:a16="http://schemas.microsoft.com/office/drawing/2014/main" id="{00000000-0008-0000-1800-00001B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20" name="Imagen 1803">
          <a:extLst>
            <a:ext uri="{FF2B5EF4-FFF2-40B4-BE49-F238E27FC236}">
              <a16:creationId xmlns:a16="http://schemas.microsoft.com/office/drawing/2014/main" id="{00000000-0008-0000-1800-00001C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21" name="Imagen 1804">
          <a:extLst>
            <a:ext uri="{FF2B5EF4-FFF2-40B4-BE49-F238E27FC236}">
              <a16:creationId xmlns:a16="http://schemas.microsoft.com/office/drawing/2014/main" id="{00000000-0008-0000-1800-00001D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22" name="Imagen 1805">
          <a:extLst>
            <a:ext uri="{FF2B5EF4-FFF2-40B4-BE49-F238E27FC236}">
              <a16:creationId xmlns:a16="http://schemas.microsoft.com/office/drawing/2014/main" id="{00000000-0008-0000-1800-00001E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23" name="Imagen 1806">
          <a:extLst>
            <a:ext uri="{FF2B5EF4-FFF2-40B4-BE49-F238E27FC236}">
              <a16:creationId xmlns:a16="http://schemas.microsoft.com/office/drawing/2014/main" id="{00000000-0008-0000-1800-00001F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24" name="Imagen 1807">
          <a:extLst>
            <a:ext uri="{FF2B5EF4-FFF2-40B4-BE49-F238E27FC236}">
              <a16:creationId xmlns:a16="http://schemas.microsoft.com/office/drawing/2014/main" id="{00000000-0008-0000-1800-000020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25" name="Imagen 1808">
          <a:extLst>
            <a:ext uri="{FF2B5EF4-FFF2-40B4-BE49-F238E27FC236}">
              <a16:creationId xmlns:a16="http://schemas.microsoft.com/office/drawing/2014/main" id="{00000000-0008-0000-1800-000021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26" name="Imagen 1809">
          <a:extLst>
            <a:ext uri="{FF2B5EF4-FFF2-40B4-BE49-F238E27FC236}">
              <a16:creationId xmlns:a16="http://schemas.microsoft.com/office/drawing/2014/main" id="{00000000-0008-0000-1800-000022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27" name="Imagen 1810">
          <a:extLst>
            <a:ext uri="{FF2B5EF4-FFF2-40B4-BE49-F238E27FC236}">
              <a16:creationId xmlns:a16="http://schemas.microsoft.com/office/drawing/2014/main" id="{00000000-0008-0000-1800-000023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28" name="Imagen 1811">
          <a:extLst>
            <a:ext uri="{FF2B5EF4-FFF2-40B4-BE49-F238E27FC236}">
              <a16:creationId xmlns:a16="http://schemas.microsoft.com/office/drawing/2014/main" id="{00000000-0008-0000-1800-000024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29" name="Imagen 1812">
          <a:extLst>
            <a:ext uri="{FF2B5EF4-FFF2-40B4-BE49-F238E27FC236}">
              <a16:creationId xmlns:a16="http://schemas.microsoft.com/office/drawing/2014/main" id="{00000000-0008-0000-1800-000025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30" name="Imagen 1813">
          <a:extLst>
            <a:ext uri="{FF2B5EF4-FFF2-40B4-BE49-F238E27FC236}">
              <a16:creationId xmlns:a16="http://schemas.microsoft.com/office/drawing/2014/main" id="{00000000-0008-0000-1800-000026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31" name="Imagen 1814">
          <a:extLst>
            <a:ext uri="{FF2B5EF4-FFF2-40B4-BE49-F238E27FC236}">
              <a16:creationId xmlns:a16="http://schemas.microsoft.com/office/drawing/2014/main" id="{00000000-0008-0000-1800-000027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32" name="Imagen 1815">
          <a:extLst>
            <a:ext uri="{FF2B5EF4-FFF2-40B4-BE49-F238E27FC236}">
              <a16:creationId xmlns:a16="http://schemas.microsoft.com/office/drawing/2014/main" id="{00000000-0008-0000-1800-000028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33" name="Imagen 1816">
          <a:extLst>
            <a:ext uri="{FF2B5EF4-FFF2-40B4-BE49-F238E27FC236}">
              <a16:creationId xmlns:a16="http://schemas.microsoft.com/office/drawing/2014/main" id="{00000000-0008-0000-1800-000029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34" name="Imagen 1817">
          <a:extLst>
            <a:ext uri="{FF2B5EF4-FFF2-40B4-BE49-F238E27FC236}">
              <a16:creationId xmlns:a16="http://schemas.microsoft.com/office/drawing/2014/main" id="{00000000-0008-0000-1800-00002A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35" name="Imagen 1818">
          <a:extLst>
            <a:ext uri="{FF2B5EF4-FFF2-40B4-BE49-F238E27FC236}">
              <a16:creationId xmlns:a16="http://schemas.microsoft.com/office/drawing/2014/main" id="{00000000-0008-0000-1800-00002B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36" name="Imagen 1819">
          <a:extLst>
            <a:ext uri="{FF2B5EF4-FFF2-40B4-BE49-F238E27FC236}">
              <a16:creationId xmlns:a16="http://schemas.microsoft.com/office/drawing/2014/main" id="{00000000-0008-0000-1800-00002C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37" name="Imagen 1820">
          <a:extLst>
            <a:ext uri="{FF2B5EF4-FFF2-40B4-BE49-F238E27FC236}">
              <a16:creationId xmlns:a16="http://schemas.microsoft.com/office/drawing/2014/main" id="{00000000-0008-0000-1800-00002D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38" name="Imagen 1821">
          <a:extLst>
            <a:ext uri="{FF2B5EF4-FFF2-40B4-BE49-F238E27FC236}">
              <a16:creationId xmlns:a16="http://schemas.microsoft.com/office/drawing/2014/main" id="{00000000-0008-0000-1800-00002E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39" name="Imagen 1822">
          <a:extLst>
            <a:ext uri="{FF2B5EF4-FFF2-40B4-BE49-F238E27FC236}">
              <a16:creationId xmlns:a16="http://schemas.microsoft.com/office/drawing/2014/main" id="{00000000-0008-0000-1800-00002F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40" name="Imagen 1823">
          <a:extLst>
            <a:ext uri="{FF2B5EF4-FFF2-40B4-BE49-F238E27FC236}">
              <a16:creationId xmlns:a16="http://schemas.microsoft.com/office/drawing/2014/main" id="{00000000-0008-0000-1800-000030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41" name="Imagen 1824">
          <a:extLst>
            <a:ext uri="{FF2B5EF4-FFF2-40B4-BE49-F238E27FC236}">
              <a16:creationId xmlns:a16="http://schemas.microsoft.com/office/drawing/2014/main" id="{00000000-0008-0000-1800-000031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42" name="Imagen 1825">
          <a:extLst>
            <a:ext uri="{FF2B5EF4-FFF2-40B4-BE49-F238E27FC236}">
              <a16:creationId xmlns:a16="http://schemas.microsoft.com/office/drawing/2014/main" id="{00000000-0008-0000-1800-000032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43" name="Imagen 1826">
          <a:extLst>
            <a:ext uri="{FF2B5EF4-FFF2-40B4-BE49-F238E27FC236}">
              <a16:creationId xmlns:a16="http://schemas.microsoft.com/office/drawing/2014/main" id="{00000000-0008-0000-1800-000033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44" name="Imagen 1827">
          <a:extLst>
            <a:ext uri="{FF2B5EF4-FFF2-40B4-BE49-F238E27FC236}">
              <a16:creationId xmlns:a16="http://schemas.microsoft.com/office/drawing/2014/main" id="{00000000-0008-0000-1800-000034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45" name="Imagen 1828">
          <a:extLst>
            <a:ext uri="{FF2B5EF4-FFF2-40B4-BE49-F238E27FC236}">
              <a16:creationId xmlns:a16="http://schemas.microsoft.com/office/drawing/2014/main" id="{00000000-0008-0000-1800-000035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46" name="Imagen 1829">
          <a:extLst>
            <a:ext uri="{FF2B5EF4-FFF2-40B4-BE49-F238E27FC236}">
              <a16:creationId xmlns:a16="http://schemas.microsoft.com/office/drawing/2014/main" id="{00000000-0008-0000-1800-000036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47" name="Imagen 1830">
          <a:extLst>
            <a:ext uri="{FF2B5EF4-FFF2-40B4-BE49-F238E27FC236}">
              <a16:creationId xmlns:a16="http://schemas.microsoft.com/office/drawing/2014/main" id="{00000000-0008-0000-1800-000037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48" name="Imagen 1831">
          <a:extLst>
            <a:ext uri="{FF2B5EF4-FFF2-40B4-BE49-F238E27FC236}">
              <a16:creationId xmlns:a16="http://schemas.microsoft.com/office/drawing/2014/main" id="{00000000-0008-0000-1800-000038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49" name="Imagen 1832">
          <a:extLst>
            <a:ext uri="{FF2B5EF4-FFF2-40B4-BE49-F238E27FC236}">
              <a16:creationId xmlns:a16="http://schemas.microsoft.com/office/drawing/2014/main" id="{00000000-0008-0000-1800-000039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50" name="Imagen 1833">
          <a:extLst>
            <a:ext uri="{FF2B5EF4-FFF2-40B4-BE49-F238E27FC236}">
              <a16:creationId xmlns:a16="http://schemas.microsoft.com/office/drawing/2014/main" id="{00000000-0008-0000-1800-00003A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51" name="Imagen 1834">
          <a:extLst>
            <a:ext uri="{FF2B5EF4-FFF2-40B4-BE49-F238E27FC236}">
              <a16:creationId xmlns:a16="http://schemas.microsoft.com/office/drawing/2014/main" id="{00000000-0008-0000-1800-00003B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52" name="Imagen 1835">
          <a:extLst>
            <a:ext uri="{FF2B5EF4-FFF2-40B4-BE49-F238E27FC236}">
              <a16:creationId xmlns:a16="http://schemas.microsoft.com/office/drawing/2014/main" id="{00000000-0008-0000-1800-00003C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53" name="Imagen 1836">
          <a:extLst>
            <a:ext uri="{FF2B5EF4-FFF2-40B4-BE49-F238E27FC236}">
              <a16:creationId xmlns:a16="http://schemas.microsoft.com/office/drawing/2014/main" id="{00000000-0008-0000-1800-00003D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54" name="Imagen 1837">
          <a:extLst>
            <a:ext uri="{FF2B5EF4-FFF2-40B4-BE49-F238E27FC236}">
              <a16:creationId xmlns:a16="http://schemas.microsoft.com/office/drawing/2014/main" id="{00000000-0008-0000-1800-00003E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55" name="Imagen 1838">
          <a:extLst>
            <a:ext uri="{FF2B5EF4-FFF2-40B4-BE49-F238E27FC236}">
              <a16:creationId xmlns:a16="http://schemas.microsoft.com/office/drawing/2014/main" id="{00000000-0008-0000-1800-00003F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56" name="Imagen 1839">
          <a:extLst>
            <a:ext uri="{FF2B5EF4-FFF2-40B4-BE49-F238E27FC236}">
              <a16:creationId xmlns:a16="http://schemas.microsoft.com/office/drawing/2014/main" id="{00000000-0008-0000-1800-000040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57" name="Imagen 1840">
          <a:extLst>
            <a:ext uri="{FF2B5EF4-FFF2-40B4-BE49-F238E27FC236}">
              <a16:creationId xmlns:a16="http://schemas.microsoft.com/office/drawing/2014/main" id="{00000000-0008-0000-1800-000041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58" name="Imagen 1841">
          <a:extLst>
            <a:ext uri="{FF2B5EF4-FFF2-40B4-BE49-F238E27FC236}">
              <a16:creationId xmlns:a16="http://schemas.microsoft.com/office/drawing/2014/main" id="{00000000-0008-0000-1800-000042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59" name="Imagen 1842">
          <a:extLst>
            <a:ext uri="{FF2B5EF4-FFF2-40B4-BE49-F238E27FC236}">
              <a16:creationId xmlns:a16="http://schemas.microsoft.com/office/drawing/2014/main" id="{00000000-0008-0000-1800-000043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60" name="Imagen 1843">
          <a:extLst>
            <a:ext uri="{FF2B5EF4-FFF2-40B4-BE49-F238E27FC236}">
              <a16:creationId xmlns:a16="http://schemas.microsoft.com/office/drawing/2014/main" id="{00000000-0008-0000-1800-000044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61" name="Imagen 1844">
          <a:extLst>
            <a:ext uri="{FF2B5EF4-FFF2-40B4-BE49-F238E27FC236}">
              <a16:creationId xmlns:a16="http://schemas.microsoft.com/office/drawing/2014/main" id="{00000000-0008-0000-1800-000045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62" name="Imagen 1845">
          <a:extLst>
            <a:ext uri="{FF2B5EF4-FFF2-40B4-BE49-F238E27FC236}">
              <a16:creationId xmlns:a16="http://schemas.microsoft.com/office/drawing/2014/main" id="{00000000-0008-0000-1800-000046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63" name="Imagen 1846">
          <a:extLst>
            <a:ext uri="{FF2B5EF4-FFF2-40B4-BE49-F238E27FC236}">
              <a16:creationId xmlns:a16="http://schemas.microsoft.com/office/drawing/2014/main" id="{00000000-0008-0000-1800-000047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64" name="Imagen 1847">
          <a:extLst>
            <a:ext uri="{FF2B5EF4-FFF2-40B4-BE49-F238E27FC236}">
              <a16:creationId xmlns:a16="http://schemas.microsoft.com/office/drawing/2014/main" id="{00000000-0008-0000-1800-000048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65" name="Imagen 1848">
          <a:extLst>
            <a:ext uri="{FF2B5EF4-FFF2-40B4-BE49-F238E27FC236}">
              <a16:creationId xmlns:a16="http://schemas.microsoft.com/office/drawing/2014/main" id="{00000000-0008-0000-1800-000049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66" name="Imagen 1849">
          <a:extLst>
            <a:ext uri="{FF2B5EF4-FFF2-40B4-BE49-F238E27FC236}">
              <a16:creationId xmlns:a16="http://schemas.microsoft.com/office/drawing/2014/main" id="{00000000-0008-0000-1800-00004A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67" name="Imagen 1850">
          <a:extLst>
            <a:ext uri="{FF2B5EF4-FFF2-40B4-BE49-F238E27FC236}">
              <a16:creationId xmlns:a16="http://schemas.microsoft.com/office/drawing/2014/main" id="{00000000-0008-0000-1800-00004B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68" name="Imagen 1851">
          <a:extLst>
            <a:ext uri="{FF2B5EF4-FFF2-40B4-BE49-F238E27FC236}">
              <a16:creationId xmlns:a16="http://schemas.microsoft.com/office/drawing/2014/main" id="{00000000-0008-0000-1800-00004C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69" name="Imagen 1852">
          <a:extLst>
            <a:ext uri="{FF2B5EF4-FFF2-40B4-BE49-F238E27FC236}">
              <a16:creationId xmlns:a16="http://schemas.microsoft.com/office/drawing/2014/main" id="{00000000-0008-0000-1800-00004D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70" name="Imagen 1853">
          <a:extLst>
            <a:ext uri="{FF2B5EF4-FFF2-40B4-BE49-F238E27FC236}">
              <a16:creationId xmlns:a16="http://schemas.microsoft.com/office/drawing/2014/main" id="{00000000-0008-0000-1800-00004E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71" name="Imagen 1854">
          <a:extLst>
            <a:ext uri="{FF2B5EF4-FFF2-40B4-BE49-F238E27FC236}">
              <a16:creationId xmlns:a16="http://schemas.microsoft.com/office/drawing/2014/main" id="{00000000-0008-0000-1800-00004F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72" name="Imagen 1855">
          <a:extLst>
            <a:ext uri="{FF2B5EF4-FFF2-40B4-BE49-F238E27FC236}">
              <a16:creationId xmlns:a16="http://schemas.microsoft.com/office/drawing/2014/main" id="{00000000-0008-0000-1800-000050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73" name="Imagen 1856">
          <a:extLst>
            <a:ext uri="{FF2B5EF4-FFF2-40B4-BE49-F238E27FC236}">
              <a16:creationId xmlns:a16="http://schemas.microsoft.com/office/drawing/2014/main" id="{00000000-0008-0000-1800-000051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74" name="Imagen 1857">
          <a:extLst>
            <a:ext uri="{FF2B5EF4-FFF2-40B4-BE49-F238E27FC236}">
              <a16:creationId xmlns:a16="http://schemas.microsoft.com/office/drawing/2014/main" id="{00000000-0008-0000-1800-000052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75" name="Imagen 1858">
          <a:extLst>
            <a:ext uri="{FF2B5EF4-FFF2-40B4-BE49-F238E27FC236}">
              <a16:creationId xmlns:a16="http://schemas.microsoft.com/office/drawing/2014/main" id="{00000000-0008-0000-1800-000053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76" name="Imagen 1859">
          <a:extLst>
            <a:ext uri="{FF2B5EF4-FFF2-40B4-BE49-F238E27FC236}">
              <a16:creationId xmlns:a16="http://schemas.microsoft.com/office/drawing/2014/main" id="{00000000-0008-0000-1800-000054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77" name="Imagen 1860">
          <a:extLst>
            <a:ext uri="{FF2B5EF4-FFF2-40B4-BE49-F238E27FC236}">
              <a16:creationId xmlns:a16="http://schemas.microsoft.com/office/drawing/2014/main" id="{00000000-0008-0000-1800-000055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78" name="Imagen 1861">
          <a:extLst>
            <a:ext uri="{FF2B5EF4-FFF2-40B4-BE49-F238E27FC236}">
              <a16:creationId xmlns:a16="http://schemas.microsoft.com/office/drawing/2014/main" id="{00000000-0008-0000-1800-000056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79" name="Imagen 1862">
          <a:extLst>
            <a:ext uri="{FF2B5EF4-FFF2-40B4-BE49-F238E27FC236}">
              <a16:creationId xmlns:a16="http://schemas.microsoft.com/office/drawing/2014/main" id="{00000000-0008-0000-1800-000057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80" name="Imagen 1863">
          <a:extLst>
            <a:ext uri="{FF2B5EF4-FFF2-40B4-BE49-F238E27FC236}">
              <a16:creationId xmlns:a16="http://schemas.microsoft.com/office/drawing/2014/main" id="{00000000-0008-0000-1800-000058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81" name="Imagen 1864">
          <a:extLst>
            <a:ext uri="{FF2B5EF4-FFF2-40B4-BE49-F238E27FC236}">
              <a16:creationId xmlns:a16="http://schemas.microsoft.com/office/drawing/2014/main" id="{00000000-0008-0000-1800-000059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82" name="Imagen 1865">
          <a:extLst>
            <a:ext uri="{FF2B5EF4-FFF2-40B4-BE49-F238E27FC236}">
              <a16:creationId xmlns:a16="http://schemas.microsoft.com/office/drawing/2014/main" id="{00000000-0008-0000-1800-00005A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83" name="Imagen 1866">
          <a:extLst>
            <a:ext uri="{FF2B5EF4-FFF2-40B4-BE49-F238E27FC236}">
              <a16:creationId xmlns:a16="http://schemas.microsoft.com/office/drawing/2014/main" id="{00000000-0008-0000-1800-00005B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84" name="Imagen 1867">
          <a:extLst>
            <a:ext uri="{FF2B5EF4-FFF2-40B4-BE49-F238E27FC236}">
              <a16:creationId xmlns:a16="http://schemas.microsoft.com/office/drawing/2014/main" id="{00000000-0008-0000-1800-00005C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85" name="Imagen 1868">
          <a:extLst>
            <a:ext uri="{FF2B5EF4-FFF2-40B4-BE49-F238E27FC236}">
              <a16:creationId xmlns:a16="http://schemas.microsoft.com/office/drawing/2014/main" id="{00000000-0008-0000-1800-00005D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86" name="Imagen 1869">
          <a:extLst>
            <a:ext uri="{FF2B5EF4-FFF2-40B4-BE49-F238E27FC236}">
              <a16:creationId xmlns:a16="http://schemas.microsoft.com/office/drawing/2014/main" id="{00000000-0008-0000-1800-00005E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87" name="Imagen 1870">
          <a:extLst>
            <a:ext uri="{FF2B5EF4-FFF2-40B4-BE49-F238E27FC236}">
              <a16:creationId xmlns:a16="http://schemas.microsoft.com/office/drawing/2014/main" id="{00000000-0008-0000-1800-00005F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88" name="Imagen 1871">
          <a:extLst>
            <a:ext uri="{FF2B5EF4-FFF2-40B4-BE49-F238E27FC236}">
              <a16:creationId xmlns:a16="http://schemas.microsoft.com/office/drawing/2014/main" id="{00000000-0008-0000-1800-000060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89" name="Imagen 1872">
          <a:extLst>
            <a:ext uri="{FF2B5EF4-FFF2-40B4-BE49-F238E27FC236}">
              <a16:creationId xmlns:a16="http://schemas.microsoft.com/office/drawing/2014/main" id="{00000000-0008-0000-1800-000061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90" name="Imagen 1873">
          <a:extLst>
            <a:ext uri="{FF2B5EF4-FFF2-40B4-BE49-F238E27FC236}">
              <a16:creationId xmlns:a16="http://schemas.microsoft.com/office/drawing/2014/main" id="{00000000-0008-0000-1800-000062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91" name="Imagen 1874">
          <a:extLst>
            <a:ext uri="{FF2B5EF4-FFF2-40B4-BE49-F238E27FC236}">
              <a16:creationId xmlns:a16="http://schemas.microsoft.com/office/drawing/2014/main" id="{00000000-0008-0000-1800-000063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92" name="Imagen 1875">
          <a:extLst>
            <a:ext uri="{FF2B5EF4-FFF2-40B4-BE49-F238E27FC236}">
              <a16:creationId xmlns:a16="http://schemas.microsoft.com/office/drawing/2014/main" id="{00000000-0008-0000-1800-000064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93" name="Imagen 1876">
          <a:extLst>
            <a:ext uri="{FF2B5EF4-FFF2-40B4-BE49-F238E27FC236}">
              <a16:creationId xmlns:a16="http://schemas.microsoft.com/office/drawing/2014/main" id="{00000000-0008-0000-1800-000065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94" name="Imagen 1877">
          <a:extLst>
            <a:ext uri="{FF2B5EF4-FFF2-40B4-BE49-F238E27FC236}">
              <a16:creationId xmlns:a16="http://schemas.microsoft.com/office/drawing/2014/main" id="{00000000-0008-0000-1800-000066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95" name="Imagen 1878">
          <a:extLst>
            <a:ext uri="{FF2B5EF4-FFF2-40B4-BE49-F238E27FC236}">
              <a16:creationId xmlns:a16="http://schemas.microsoft.com/office/drawing/2014/main" id="{00000000-0008-0000-1800-000067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96" name="Imagen 1879">
          <a:extLst>
            <a:ext uri="{FF2B5EF4-FFF2-40B4-BE49-F238E27FC236}">
              <a16:creationId xmlns:a16="http://schemas.microsoft.com/office/drawing/2014/main" id="{00000000-0008-0000-1800-000068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97" name="Imagen 1880">
          <a:extLst>
            <a:ext uri="{FF2B5EF4-FFF2-40B4-BE49-F238E27FC236}">
              <a16:creationId xmlns:a16="http://schemas.microsoft.com/office/drawing/2014/main" id="{00000000-0008-0000-1800-000069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98" name="Imagen 1881">
          <a:extLst>
            <a:ext uri="{FF2B5EF4-FFF2-40B4-BE49-F238E27FC236}">
              <a16:creationId xmlns:a16="http://schemas.microsoft.com/office/drawing/2014/main" id="{00000000-0008-0000-1800-00006A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899" name="Imagen 1882">
          <a:extLst>
            <a:ext uri="{FF2B5EF4-FFF2-40B4-BE49-F238E27FC236}">
              <a16:creationId xmlns:a16="http://schemas.microsoft.com/office/drawing/2014/main" id="{00000000-0008-0000-1800-00006B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00" name="Imagen 1883">
          <a:extLst>
            <a:ext uri="{FF2B5EF4-FFF2-40B4-BE49-F238E27FC236}">
              <a16:creationId xmlns:a16="http://schemas.microsoft.com/office/drawing/2014/main" id="{00000000-0008-0000-1800-00006C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01" name="Imagen 1884">
          <a:extLst>
            <a:ext uri="{FF2B5EF4-FFF2-40B4-BE49-F238E27FC236}">
              <a16:creationId xmlns:a16="http://schemas.microsoft.com/office/drawing/2014/main" id="{00000000-0008-0000-1800-00006D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02" name="Imagen 1885">
          <a:extLst>
            <a:ext uri="{FF2B5EF4-FFF2-40B4-BE49-F238E27FC236}">
              <a16:creationId xmlns:a16="http://schemas.microsoft.com/office/drawing/2014/main" id="{00000000-0008-0000-1800-00006E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03" name="Imagen 1886">
          <a:extLst>
            <a:ext uri="{FF2B5EF4-FFF2-40B4-BE49-F238E27FC236}">
              <a16:creationId xmlns:a16="http://schemas.microsoft.com/office/drawing/2014/main" id="{00000000-0008-0000-1800-00006F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04" name="Imagen 1887">
          <a:extLst>
            <a:ext uri="{FF2B5EF4-FFF2-40B4-BE49-F238E27FC236}">
              <a16:creationId xmlns:a16="http://schemas.microsoft.com/office/drawing/2014/main" id="{00000000-0008-0000-1800-000070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05" name="Imagen 1888">
          <a:extLst>
            <a:ext uri="{FF2B5EF4-FFF2-40B4-BE49-F238E27FC236}">
              <a16:creationId xmlns:a16="http://schemas.microsoft.com/office/drawing/2014/main" id="{00000000-0008-0000-1800-000071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06" name="Imagen 1889">
          <a:extLst>
            <a:ext uri="{FF2B5EF4-FFF2-40B4-BE49-F238E27FC236}">
              <a16:creationId xmlns:a16="http://schemas.microsoft.com/office/drawing/2014/main" id="{00000000-0008-0000-1800-000072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07" name="Imagen 1890">
          <a:extLst>
            <a:ext uri="{FF2B5EF4-FFF2-40B4-BE49-F238E27FC236}">
              <a16:creationId xmlns:a16="http://schemas.microsoft.com/office/drawing/2014/main" id="{00000000-0008-0000-1800-000073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08" name="Imagen 1891">
          <a:extLst>
            <a:ext uri="{FF2B5EF4-FFF2-40B4-BE49-F238E27FC236}">
              <a16:creationId xmlns:a16="http://schemas.microsoft.com/office/drawing/2014/main" id="{00000000-0008-0000-1800-000074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09" name="Imagen 1892">
          <a:extLst>
            <a:ext uri="{FF2B5EF4-FFF2-40B4-BE49-F238E27FC236}">
              <a16:creationId xmlns:a16="http://schemas.microsoft.com/office/drawing/2014/main" id="{00000000-0008-0000-1800-000075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10" name="Imagen 1893">
          <a:extLst>
            <a:ext uri="{FF2B5EF4-FFF2-40B4-BE49-F238E27FC236}">
              <a16:creationId xmlns:a16="http://schemas.microsoft.com/office/drawing/2014/main" id="{00000000-0008-0000-1800-000076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11" name="Imagen 1894">
          <a:extLst>
            <a:ext uri="{FF2B5EF4-FFF2-40B4-BE49-F238E27FC236}">
              <a16:creationId xmlns:a16="http://schemas.microsoft.com/office/drawing/2014/main" id="{00000000-0008-0000-1800-000077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12" name="Imagen 1895">
          <a:extLst>
            <a:ext uri="{FF2B5EF4-FFF2-40B4-BE49-F238E27FC236}">
              <a16:creationId xmlns:a16="http://schemas.microsoft.com/office/drawing/2014/main" id="{00000000-0008-0000-1800-000078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13" name="Imagen 1896">
          <a:extLst>
            <a:ext uri="{FF2B5EF4-FFF2-40B4-BE49-F238E27FC236}">
              <a16:creationId xmlns:a16="http://schemas.microsoft.com/office/drawing/2014/main" id="{00000000-0008-0000-1800-000079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14" name="Imagen 1897">
          <a:extLst>
            <a:ext uri="{FF2B5EF4-FFF2-40B4-BE49-F238E27FC236}">
              <a16:creationId xmlns:a16="http://schemas.microsoft.com/office/drawing/2014/main" id="{00000000-0008-0000-1800-00007A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15" name="Imagen 1898">
          <a:extLst>
            <a:ext uri="{FF2B5EF4-FFF2-40B4-BE49-F238E27FC236}">
              <a16:creationId xmlns:a16="http://schemas.microsoft.com/office/drawing/2014/main" id="{00000000-0008-0000-1800-00007B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16" name="Imagen 1899">
          <a:extLst>
            <a:ext uri="{FF2B5EF4-FFF2-40B4-BE49-F238E27FC236}">
              <a16:creationId xmlns:a16="http://schemas.microsoft.com/office/drawing/2014/main" id="{00000000-0008-0000-1800-00007C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17" name="Imagen 1900">
          <a:extLst>
            <a:ext uri="{FF2B5EF4-FFF2-40B4-BE49-F238E27FC236}">
              <a16:creationId xmlns:a16="http://schemas.microsoft.com/office/drawing/2014/main" id="{00000000-0008-0000-1800-00007D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18" name="Imagen 1901">
          <a:extLst>
            <a:ext uri="{FF2B5EF4-FFF2-40B4-BE49-F238E27FC236}">
              <a16:creationId xmlns:a16="http://schemas.microsoft.com/office/drawing/2014/main" id="{00000000-0008-0000-1800-00007E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19" name="Imagen 1902">
          <a:extLst>
            <a:ext uri="{FF2B5EF4-FFF2-40B4-BE49-F238E27FC236}">
              <a16:creationId xmlns:a16="http://schemas.microsoft.com/office/drawing/2014/main" id="{00000000-0008-0000-1800-00007F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20" name="Imagen 1903">
          <a:extLst>
            <a:ext uri="{FF2B5EF4-FFF2-40B4-BE49-F238E27FC236}">
              <a16:creationId xmlns:a16="http://schemas.microsoft.com/office/drawing/2014/main" id="{00000000-0008-0000-1800-000080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21" name="Imagen 1904">
          <a:extLst>
            <a:ext uri="{FF2B5EF4-FFF2-40B4-BE49-F238E27FC236}">
              <a16:creationId xmlns:a16="http://schemas.microsoft.com/office/drawing/2014/main" id="{00000000-0008-0000-1800-000081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22" name="Imagen 1905">
          <a:extLst>
            <a:ext uri="{FF2B5EF4-FFF2-40B4-BE49-F238E27FC236}">
              <a16:creationId xmlns:a16="http://schemas.microsoft.com/office/drawing/2014/main" id="{00000000-0008-0000-1800-000082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23" name="Imagen 1906">
          <a:extLst>
            <a:ext uri="{FF2B5EF4-FFF2-40B4-BE49-F238E27FC236}">
              <a16:creationId xmlns:a16="http://schemas.microsoft.com/office/drawing/2014/main" id="{00000000-0008-0000-1800-000083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24" name="Imagen 1907">
          <a:extLst>
            <a:ext uri="{FF2B5EF4-FFF2-40B4-BE49-F238E27FC236}">
              <a16:creationId xmlns:a16="http://schemas.microsoft.com/office/drawing/2014/main" id="{00000000-0008-0000-1800-000084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25" name="Imagen 1908">
          <a:extLst>
            <a:ext uri="{FF2B5EF4-FFF2-40B4-BE49-F238E27FC236}">
              <a16:creationId xmlns:a16="http://schemas.microsoft.com/office/drawing/2014/main" id="{00000000-0008-0000-1800-000085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26" name="Imagen 1909">
          <a:extLst>
            <a:ext uri="{FF2B5EF4-FFF2-40B4-BE49-F238E27FC236}">
              <a16:creationId xmlns:a16="http://schemas.microsoft.com/office/drawing/2014/main" id="{00000000-0008-0000-1800-000086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27" name="Imagen 1910">
          <a:extLst>
            <a:ext uri="{FF2B5EF4-FFF2-40B4-BE49-F238E27FC236}">
              <a16:creationId xmlns:a16="http://schemas.microsoft.com/office/drawing/2014/main" id="{00000000-0008-0000-1800-000087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28" name="Imagen 1911">
          <a:extLst>
            <a:ext uri="{FF2B5EF4-FFF2-40B4-BE49-F238E27FC236}">
              <a16:creationId xmlns:a16="http://schemas.microsoft.com/office/drawing/2014/main" id="{00000000-0008-0000-1800-000088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29" name="Imagen 1912">
          <a:extLst>
            <a:ext uri="{FF2B5EF4-FFF2-40B4-BE49-F238E27FC236}">
              <a16:creationId xmlns:a16="http://schemas.microsoft.com/office/drawing/2014/main" id="{00000000-0008-0000-1800-000089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30" name="Imagen 1913">
          <a:extLst>
            <a:ext uri="{FF2B5EF4-FFF2-40B4-BE49-F238E27FC236}">
              <a16:creationId xmlns:a16="http://schemas.microsoft.com/office/drawing/2014/main" id="{00000000-0008-0000-1800-00008A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31" name="Imagen 1914">
          <a:extLst>
            <a:ext uri="{FF2B5EF4-FFF2-40B4-BE49-F238E27FC236}">
              <a16:creationId xmlns:a16="http://schemas.microsoft.com/office/drawing/2014/main" id="{00000000-0008-0000-1800-00008B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32" name="Imagen 1915">
          <a:extLst>
            <a:ext uri="{FF2B5EF4-FFF2-40B4-BE49-F238E27FC236}">
              <a16:creationId xmlns:a16="http://schemas.microsoft.com/office/drawing/2014/main" id="{00000000-0008-0000-1800-00008C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33" name="Imagen 1916">
          <a:extLst>
            <a:ext uri="{FF2B5EF4-FFF2-40B4-BE49-F238E27FC236}">
              <a16:creationId xmlns:a16="http://schemas.microsoft.com/office/drawing/2014/main" id="{00000000-0008-0000-1800-00008D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34" name="Imagen 1917">
          <a:extLst>
            <a:ext uri="{FF2B5EF4-FFF2-40B4-BE49-F238E27FC236}">
              <a16:creationId xmlns:a16="http://schemas.microsoft.com/office/drawing/2014/main" id="{00000000-0008-0000-1800-00008E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35" name="Imagen 1918">
          <a:extLst>
            <a:ext uri="{FF2B5EF4-FFF2-40B4-BE49-F238E27FC236}">
              <a16:creationId xmlns:a16="http://schemas.microsoft.com/office/drawing/2014/main" id="{00000000-0008-0000-1800-00008F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36" name="Imagen 1919">
          <a:extLst>
            <a:ext uri="{FF2B5EF4-FFF2-40B4-BE49-F238E27FC236}">
              <a16:creationId xmlns:a16="http://schemas.microsoft.com/office/drawing/2014/main" id="{00000000-0008-0000-1800-000090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37" name="Imagen 1920">
          <a:extLst>
            <a:ext uri="{FF2B5EF4-FFF2-40B4-BE49-F238E27FC236}">
              <a16:creationId xmlns:a16="http://schemas.microsoft.com/office/drawing/2014/main" id="{00000000-0008-0000-1800-000091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38" name="Imagen 1921">
          <a:extLst>
            <a:ext uri="{FF2B5EF4-FFF2-40B4-BE49-F238E27FC236}">
              <a16:creationId xmlns:a16="http://schemas.microsoft.com/office/drawing/2014/main" id="{00000000-0008-0000-1800-000092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39" name="Imagen 1922">
          <a:extLst>
            <a:ext uri="{FF2B5EF4-FFF2-40B4-BE49-F238E27FC236}">
              <a16:creationId xmlns:a16="http://schemas.microsoft.com/office/drawing/2014/main" id="{00000000-0008-0000-1800-000093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40" name="Imagen 1923">
          <a:extLst>
            <a:ext uri="{FF2B5EF4-FFF2-40B4-BE49-F238E27FC236}">
              <a16:creationId xmlns:a16="http://schemas.microsoft.com/office/drawing/2014/main" id="{00000000-0008-0000-1800-000094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41" name="Imagen 1924">
          <a:extLst>
            <a:ext uri="{FF2B5EF4-FFF2-40B4-BE49-F238E27FC236}">
              <a16:creationId xmlns:a16="http://schemas.microsoft.com/office/drawing/2014/main" id="{00000000-0008-0000-1800-000095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42" name="Imagen 1925">
          <a:extLst>
            <a:ext uri="{FF2B5EF4-FFF2-40B4-BE49-F238E27FC236}">
              <a16:creationId xmlns:a16="http://schemas.microsoft.com/office/drawing/2014/main" id="{00000000-0008-0000-1800-000096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43" name="Imagen 1926">
          <a:extLst>
            <a:ext uri="{FF2B5EF4-FFF2-40B4-BE49-F238E27FC236}">
              <a16:creationId xmlns:a16="http://schemas.microsoft.com/office/drawing/2014/main" id="{00000000-0008-0000-1800-000097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44" name="Imagen 1927">
          <a:extLst>
            <a:ext uri="{FF2B5EF4-FFF2-40B4-BE49-F238E27FC236}">
              <a16:creationId xmlns:a16="http://schemas.microsoft.com/office/drawing/2014/main" id="{00000000-0008-0000-1800-000098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45" name="Imagen 1928">
          <a:extLst>
            <a:ext uri="{FF2B5EF4-FFF2-40B4-BE49-F238E27FC236}">
              <a16:creationId xmlns:a16="http://schemas.microsoft.com/office/drawing/2014/main" id="{00000000-0008-0000-1800-000099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46" name="Imagen 1929">
          <a:extLst>
            <a:ext uri="{FF2B5EF4-FFF2-40B4-BE49-F238E27FC236}">
              <a16:creationId xmlns:a16="http://schemas.microsoft.com/office/drawing/2014/main" id="{00000000-0008-0000-1800-00009A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47" name="Imagen 1930">
          <a:extLst>
            <a:ext uri="{FF2B5EF4-FFF2-40B4-BE49-F238E27FC236}">
              <a16:creationId xmlns:a16="http://schemas.microsoft.com/office/drawing/2014/main" id="{00000000-0008-0000-1800-00009B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48" name="Imagen 1931">
          <a:extLst>
            <a:ext uri="{FF2B5EF4-FFF2-40B4-BE49-F238E27FC236}">
              <a16:creationId xmlns:a16="http://schemas.microsoft.com/office/drawing/2014/main" id="{00000000-0008-0000-1800-00009C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49" name="Imagen 1932">
          <a:extLst>
            <a:ext uri="{FF2B5EF4-FFF2-40B4-BE49-F238E27FC236}">
              <a16:creationId xmlns:a16="http://schemas.microsoft.com/office/drawing/2014/main" id="{00000000-0008-0000-1800-00009D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50" name="Imagen 1933">
          <a:extLst>
            <a:ext uri="{FF2B5EF4-FFF2-40B4-BE49-F238E27FC236}">
              <a16:creationId xmlns:a16="http://schemas.microsoft.com/office/drawing/2014/main" id="{00000000-0008-0000-1800-00009E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51" name="Imagen 1934">
          <a:extLst>
            <a:ext uri="{FF2B5EF4-FFF2-40B4-BE49-F238E27FC236}">
              <a16:creationId xmlns:a16="http://schemas.microsoft.com/office/drawing/2014/main" id="{00000000-0008-0000-1800-00009F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52" name="Imagen 1935">
          <a:extLst>
            <a:ext uri="{FF2B5EF4-FFF2-40B4-BE49-F238E27FC236}">
              <a16:creationId xmlns:a16="http://schemas.microsoft.com/office/drawing/2014/main" id="{00000000-0008-0000-1800-0000A0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53" name="Imagen 1936">
          <a:extLst>
            <a:ext uri="{FF2B5EF4-FFF2-40B4-BE49-F238E27FC236}">
              <a16:creationId xmlns:a16="http://schemas.microsoft.com/office/drawing/2014/main" id="{00000000-0008-0000-1800-0000A1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54" name="Imagen 1937">
          <a:extLst>
            <a:ext uri="{FF2B5EF4-FFF2-40B4-BE49-F238E27FC236}">
              <a16:creationId xmlns:a16="http://schemas.microsoft.com/office/drawing/2014/main" id="{00000000-0008-0000-1800-0000A2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55" name="Imagen 1938">
          <a:extLst>
            <a:ext uri="{FF2B5EF4-FFF2-40B4-BE49-F238E27FC236}">
              <a16:creationId xmlns:a16="http://schemas.microsoft.com/office/drawing/2014/main" id="{00000000-0008-0000-1800-0000A3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56" name="Imagen 1939">
          <a:extLst>
            <a:ext uri="{FF2B5EF4-FFF2-40B4-BE49-F238E27FC236}">
              <a16:creationId xmlns:a16="http://schemas.microsoft.com/office/drawing/2014/main" id="{00000000-0008-0000-1800-0000A4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57" name="Imagen 1940">
          <a:extLst>
            <a:ext uri="{FF2B5EF4-FFF2-40B4-BE49-F238E27FC236}">
              <a16:creationId xmlns:a16="http://schemas.microsoft.com/office/drawing/2014/main" id="{00000000-0008-0000-1800-0000A5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58" name="Imagen 1941">
          <a:extLst>
            <a:ext uri="{FF2B5EF4-FFF2-40B4-BE49-F238E27FC236}">
              <a16:creationId xmlns:a16="http://schemas.microsoft.com/office/drawing/2014/main" id="{00000000-0008-0000-1800-0000A6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59" name="Imagen 1942">
          <a:extLst>
            <a:ext uri="{FF2B5EF4-FFF2-40B4-BE49-F238E27FC236}">
              <a16:creationId xmlns:a16="http://schemas.microsoft.com/office/drawing/2014/main" id="{00000000-0008-0000-1800-0000A7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60" name="Imagen 1943">
          <a:extLst>
            <a:ext uri="{FF2B5EF4-FFF2-40B4-BE49-F238E27FC236}">
              <a16:creationId xmlns:a16="http://schemas.microsoft.com/office/drawing/2014/main" id="{00000000-0008-0000-1800-0000A8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61" name="Imagen 1944">
          <a:extLst>
            <a:ext uri="{FF2B5EF4-FFF2-40B4-BE49-F238E27FC236}">
              <a16:creationId xmlns:a16="http://schemas.microsoft.com/office/drawing/2014/main" id="{00000000-0008-0000-1800-0000A9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62" name="Imagen 1945">
          <a:extLst>
            <a:ext uri="{FF2B5EF4-FFF2-40B4-BE49-F238E27FC236}">
              <a16:creationId xmlns:a16="http://schemas.microsoft.com/office/drawing/2014/main" id="{00000000-0008-0000-1800-0000AA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63" name="Imagen 1946">
          <a:extLst>
            <a:ext uri="{FF2B5EF4-FFF2-40B4-BE49-F238E27FC236}">
              <a16:creationId xmlns:a16="http://schemas.microsoft.com/office/drawing/2014/main" id="{00000000-0008-0000-1800-0000AB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64" name="Imagen 1947">
          <a:extLst>
            <a:ext uri="{FF2B5EF4-FFF2-40B4-BE49-F238E27FC236}">
              <a16:creationId xmlns:a16="http://schemas.microsoft.com/office/drawing/2014/main" id="{00000000-0008-0000-1800-0000AC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65" name="Imagen 1948">
          <a:extLst>
            <a:ext uri="{FF2B5EF4-FFF2-40B4-BE49-F238E27FC236}">
              <a16:creationId xmlns:a16="http://schemas.microsoft.com/office/drawing/2014/main" id="{00000000-0008-0000-1800-0000AD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66" name="Imagen 1949">
          <a:extLst>
            <a:ext uri="{FF2B5EF4-FFF2-40B4-BE49-F238E27FC236}">
              <a16:creationId xmlns:a16="http://schemas.microsoft.com/office/drawing/2014/main" id="{00000000-0008-0000-1800-0000AE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67" name="Imagen 1950">
          <a:extLst>
            <a:ext uri="{FF2B5EF4-FFF2-40B4-BE49-F238E27FC236}">
              <a16:creationId xmlns:a16="http://schemas.microsoft.com/office/drawing/2014/main" id="{00000000-0008-0000-1800-0000AF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68" name="Imagen 1951">
          <a:extLst>
            <a:ext uri="{FF2B5EF4-FFF2-40B4-BE49-F238E27FC236}">
              <a16:creationId xmlns:a16="http://schemas.microsoft.com/office/drawing/2014/main" id="{00000000-0008-0000-1800-0000B0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69" name="Imagen 1952">
          <a:extLst>
            <a:ext uri="{FF2B5EF4-FFF2-40B4-BE49-F238E27FC236}">
              <a16:creationId xmlns:a16="http://schemas.microsoft.com/office/drawing/2014/main" id="{00000000-0008-0000-1800-0000B1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70" name="Imagen 1953">
          <a:extLst>
            <a:ext uri="{FF2B5EF4-FFF2-40B4-BE49-F238E27FC236}">
              <a16:creationId xmlns:a16="http://schemas.microsoft.com/office/drawing/2014/main" id="{00000000-0008-0000-1800-0000B2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71" name="Imagen 1954">
          <a:extLst>
            <a:ext uri="{FF2B5EF4-FFF2-40B4-BE49-F238E27FC236}">
              <a16:creationId xmlns:a16="http://schemas.microsoft.com/office/drawing/2014/main" id="{00000000-0008-0000-1800-0000B3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72" name="Imagen 1955">
          <a:extLst>
            <a:ext uri="{FF2B5EF4-FFF2-40B4-BE49-F238E27FC236}">
              <a16:creationId xmlns:a16="http://schemas.microsoft.com/office/drawing/2014/main" id="{00000000-0008-0000-1800-0000B4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73" name="Imagen 1956">
          <a:extLst>
            <a:ext uri="{FF2B5EF4-FFF2-40B4-BE49-F238E27FC236}">
              <a16:creationId xmlns:a16="http://schemas.microsoft.com/office/drawing/2014/main" id="{00000000-0008-0000-1800-0000B5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74" name="Imagen 1957">
          <a:extLst>
            <a:ext uri="{FF2B5EF4-FFF2-40B4-BE49-F238E27FC236}">
              <a16:creationId xmlns:a16="http://schemas.microsoft.com/office/drawing/2014/main" id="{00000000-0008-0000-1800-0000B6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75" name="Imagen 1958">
          <a:extLst>
            <a:ext uri="{FF2B5EF4-FFF2-40B4-BE49-F238E27FC236}">
              <a16:creationId xmlns:a16="http://schemas.microsoft.com/office/drawing/2014/main" id="{00000000-0008-0000-1800-0000B7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76" name="Imagen 1959">
          <a:extLst>
            <a:ext uri="{FF2B5EF4-FFF2-40B4-BE49-F238E27FC236}">
              <a16:creationId xmlns:a16="http://schemas.microsoft.com/office/drawing/2014/main" id="{00000000-0008-0000-1800-0000B8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77" name="Imagen 1960">
          <a:extLst>
            <a:ext uri="{FF2B5EF4-FFF2-40B4-BE49-F238E27FC236}">
              <a16:creationId xmlns:a16="http://schemas.microsoft.com/office/drawing/2014/main" id="{00000000-0008-0000-1800-0000B9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78" name="Imagen 1961">
          <a:extLst>
            <a:ext uri="{FF2B5EF4-FFF2-40B4-BE49-F238E27FC236}">
              <a16:creationId xmlns:a16="http://schemas.microsoft.com/office/drawing/2014/main" id="{00000000-0008-0000-1800-0000BA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79" name="Imagen 1962">
          <a:extLst>
            <a:ext uri="{FF2B5EF4-FFF2-40B4-BE49-F238E27FC236}">
              <a16:creationId xmlns:a16="http://schemas.microsoft.com/office/drawing/2014/main" id="{00000000-0008-0000-1800-0000BB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80" name="Imagen 1963">
          <a:extLst>
            <a:ext uri="{FF2B5EF4-FFF2-40B4-BE49-F238E27FC236}">
              <a16:creationId xmlns:a16="http://schemas.microsoft.com/office/drawing/2014/main" id="{00000000-0008-0000-1800-0000BC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81" name="Imagen 1964">
          <a:extLst>
            <a:ext uri="{FF2B5EF4-FFF2-40B4-BE49-F238E27FC236}">
              <a16:creationId xmlns:a16="http://schemas.microsoft.com/office/drawing/2014/main" id="{00000000-0008-0000-1800-0000BD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82" name="Imagen 1965">
          <a:extLst>
            <a:ext uri="{FF2B5EF4-FFF2-40B4-BE49-F238E27FC236}">
              <a16:creationId xmlns:a16="http://schemas.microsoft.com/office/drawing/2014/main" id="{00000000-0008-0000-1800-0000BE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83" name="Imagen 1966">
          <a:extLst>
            <a:ext uri="{FF2B5EF4-FFF2-40B4-BE49-F238E27FC236}">
              <a16:creationId xmlns:a16="http://schemas.microsoft.com/office/drawing/2014/main" id="{00000000-0008-0000-1800-0000BF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84" name="Imagen 1967">
          <a:extLst>
            <a:ext uri="{FF2B5EF4-FFF2-40B4-BE49-F238E27FC236}">
              <a16:creationId xmlns:a16="http://schemas.microsoft.com/office/drawing/2014/main" id="{00000000-0008-0000-1800-0000C0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85" name="Imagen 1968">
          <a:extLst>
            <a:ext uri="{FF2B5EF4-FFF2-40B4-BE49-F238E27FC236}">
              <a16:creationId xmlns:a16="http://schemas.microsoft.com/office/drawing/2014/main" id="{00000000-0008-0000-1800-0000C1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86" name="Imagen 1969">
          <a:extLst>
            <a:ext uri="{FF2B5EF4-FFF2-40B4-BE49-F238E27FC236}">
              <a16:creationId xmlns:a16="http://schemas.microsoft.com/office/drawing/2014/main" id="{00000000-0008-0000-1800-0000C2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87" name="Imagen 1970">
          <a:extLst>
            <a:ext uri="{FF2B5EF4-FFF2-40B4-BE49-F238E27FC236}">
              <a16:creationId xmlns:a16="http://schemas.microsoft.com/office/drawing/2014/main" id="{00000000-0008-0000-1800-0000C3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88" name="Imagen 1971">
          <a:extLst>
            <a:ext uri="{FF2B5EF4-FFF2-40B4-BE49-F238E27FC236}">
              <a16:creationId xmlns:a16="http://schemas.microsoft.com/office/drawing/2014/main" id="{00000000-0008-0000-1800-0000C4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89" name="Imagen 1972">
          <a:extLst>
            <a:ext uri="{FF2B5EF4-FFF2-40B4-BE49-F238E27FC236}">
              <a16:creationId xmlns:a16="http://schemas.microsoft.com/office/drawing/2014/main" id="{00000000-0008-0000-1800-0000C5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90" name="Imagen 1973">
          <a:extLst>
            <a:ext uri="{FF2B5EF4-FFF2-40B4-BE49-F238E27FC236}">
              <a16:creationId xmlns:a16="http://schemas.microsoft.com/office/drawing/2014/main" id="{00000000-0008-0000-1800-0000C6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91" name="Imagen 1974">
          <a:extLst>
            <a:ext uri="{FF2B5EF4-FFF2-40B4-BE49-F238E27FC236}">
              <a16:creationId xmlns:a16="http://schemas.microsoft.com/office/drawing/2014/main" id="{00000000-0008-0000-1800-0000C7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92" name="Imagen 1975">
          <a:extLst>
            <a:ext uri="{FF2B5EF4-FFF2-40B4-BE49-F238E27FC236}">
              <a16:creationId xmlns:a16="http://schemas.microsoft.com/office/drawing/2014/main" id="{00000000-0008-0000-1800-0000C8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93" name="Imagen 1976">
          <a:extLst>
            <a:ext uri="{FF2B5EF4-FFF2-40B4-BE49-F238E27FC236}">
              <a16:creationId xmlns:a16="http://schemas.microsoft.com/office/drawing/2014/main" id="{00000000-0008-0000-1800-0000C9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94" name="Imagen 1977">
          <a:extLst>
            <a:ext uri="{FF2B5EF4-FFF2-40B4-BE49-F238E27FC236}">
              <a16:creationId xmlns:a16="http://schemas.microsoft.com/office/drawing/2014/main" id="{00000000-0008-0000-1800-0000CA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95" name="Imagen 1978">
          <a:extLst>
            <a:ext uri="{FF2B5EF4-FFF2-40B4-BE49-F238E27FC236}">
              <a16:creationId xmlns:a16="http://schemas.microsoft.com/office/drawing/2014/main" id="{00000000-0008-0000-1800-0000CB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96" name="Imagen 1979">
          <a:extLst>
            <a:ext uri="{FF2B5EF4-FFF2-40B4-BE49-F238E27FC236}">
              <a16:creationId xmlns:a16="http://schemas.microsoft.com/office/drawing/2014/main" id="{00000000-0008-0000-1800-0000CC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97" name="Imagen 1980">
          <a:extLst>
            <a:ext uri="{FF2B5EF4-FFF2-40B4-BE49-F238E27FC236}">
              <a16:creationId xmlns:a16="http://schemas.microsoft.com/office/drawing/2014/main" id="{00000000-0008-0000-1800-0000CD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98" name="Imagen 1981">
          <a:extLst>
            <a:ext uri="{FF2B5EF4-FFF2-40B4-BE49-F238E27FC236}">
              <a16:creationId xmlns:a16="http://schemas.microsoft.com/office/drawing/2014/main" id="{00000000-0008-0000-1800-0000CE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1999" name="Imagen 1982">
          <a:extLst>
            <a:ext uri="{FF2B5EF4-FFF2-40B4-BE49-F238E27FC236}">
              <a16:creationId xmlns:a16="http://schemas.microsoft.com/office/drawing/2014/main" id="{00000000-0008-0000-1800-0000CF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00" name="Imagen 1983">
          <a:extLst>
            <a:ext uri="{FF2B5EF4-FFF2-40B4-BE49-F238E27FC236}">
              <a16:creationId xmlns:a16="http://schemas.microsoft.com/office/drawing/2014/main" id="{00000000-0008-0000-1800-0000D0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01" name="Imagen 1984">
          <a:extLst>
            <a:ext uri="{FF2B5EF4-FFF2-40B4-BE49-F238E27FC236}">
              <a16:creationId xmlns:a16="http://schemas.microsoft.com/office/drawing/2014/main" id="{00000000-0008-0000-1800-0000D1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02" name="Imagen 1985">
          <a:extLst>
            <a:ext uri="{FF2B5EF4-FFF2-40B4-BE49-F238E27FC236}">
              <a16:creationId xmlns:a16="http://schemas.microsoft.com/office/drawing/2014/main" id="{00000000-0008-0000-1800-0000D2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03" name="Imagen 1986">
          <a:extLst>
            <a:ext uri="{FF2B5EF4-FFF2-40B4-BE49-F238E27FC236}">
              <a16:creationId xmlns:a16="http://schemas.microsoft.com/office/drawing/2014/main" id="{00000000-0008-0000-1800-0000D3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04" name="Imagen 1987">
          <a:extLst>
            <a:ext uri="{FF2B5EF4-FFF2-40B4-BE49-F238E27FC236}">
              <a16:creationId xmlns:a16="http://schemas.microsoft.com/office/drawing/2014/main" id="{00000000-0008-0000-1800-0000D4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05" name="Imagen 1988">
          <a:extLst>
            <a:ext uri="{FF2B5EF4-FFF2-40B4-BE49-F238E27FC236}">
              <a16:creationId xmlns:a16="http://schemas.microsoft.com/office/drawing/2014/main" id="{00000000-0008-0000-1800-0000D5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06" name="Imagen 1989">
          <a:extLst>
            <a:ext uri="{FF2B5EF4-FFF2-40B4-BE49-F238E27FC236}">
              <a16:creationId xmlns:a16="http://schemas.microsoft.com/office/drawing/2014/main" id="{00000000-0008-0000-1800-0000D6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07" name="Imagen 1990">
          <a:extLst>
            <a:ext uri="{FF2B5EF4-FFF2-40B4-BE49-F238E27FC236}">
              <a16:creationId xmlns:a16="http://schemas.microsoft.com/office/drawing/2014/main" id="{00000000-0008-0000-1800-0000D7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08" name="Imagen 1991">
          <a:extLst>
            <a:ext uri="{FF2B5EF4-FFF2-40B4-BE49-F238E27FC236}">
              <a16:creationId xmlns:a16="http://schemas.microsoft.com/office/drawing/2014/main" id="{00000000-0008-0000-1800-0000D8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09" name="Imagen 1992">
          <a:extLst>
            <a:ext uri="{FF2B5EF4-FFF2-40B4-BE49-F238E27FC236}">
              <a16:creationId xmlns:a16="http://schemas.microsoft.com/office/drawing/2014/main" id="{00000000-0008-0000-1800-0000D9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10" name="Imagen 1993">
          <a:extLst>
            <a:ext uri="{FF2B5EF4-FFF2-40B4-BE49-F238E27FC236}">
              <a16:creationId xmlns:a16="http://schemas.microsoft.com/office/drawing/2014/main" id="{00000000-0008-0000-1800-0000DA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11" name="Imagen 1994">
          <a:extLst>
            <a:ext uri="{FF2B5EF4-FFF2-40B4-BE49-F238E27FC236}">
              <a16:creationId xmlns:a16="http://schemas.microsoft.com/office/drawing/2014/main" id="{00000000-0008-0000-1800-0000DB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12" name="Imagen 1995">
          <a:extLst>
            <a:ext uri="{FF2B5EF4-FFF2-40B4-BE49-F238E27FC236}">
              <a16:creationId xmlns:a16="http://schemas.microsoft.com/office/drawing/2014/main" id="{00000000-0008-0000-1800-0000DC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13" name="Imagen 1996">
          <a:extLst>
            <a:ext uri="{FF2B5EF4-FFF2-40B4-BE49-F238E27FC236}">
              <a16:creationId xmlns:a16="http://schemas.microsoft.com/office/drawing/2014/main" id="{00000000-0008-0000-1800-0000DD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14" name="Imagen 1997">
          <a:extLst>
            <a:ext uri="{FF2B5EF4-FFF2-40B4-BE49-F238E27FC236}">
              <a16:creationId xmlns:a16="http://schemas.microsoft.com/office/drawing/2014/main" id="{00000000-0008-0000-1800-0000DE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15" name="Imagen 1998">
          <a:extLst>
            <a:ext uri="{FF2B5EF4-FFF2-40B4-BE49-F238E27FC236}">
              <a16:creationId xmlns:a16="http://schemas.microsoft.com/office/drawing/2014/main" id="{00000000-0008-0000-1800-0000DF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16" name="Imagen 1999">
          <a:extLst>
            <a:ext uri="{FF2B5EF4-FFF2-40B4-BE49-F238E27FC236}">
              <a16:creationId xmlns:a16="http://schemas.microsoft.com/office/drawing/2014/main" id="{00000000-0008-0000-1800-0000E0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17" name="Imagen 2000">
          <a:extLst>
            <a:ext uri="{FF2B5EF4-FFF2-40B4-BE49-F238E27FC236}">
              <a16:creationId xmlns:a16="http://schemas.microsoft.com/office/drawing/2014/main" id="{00000000-0008-0000-1800-0000E1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18" name="Imagen 2001">
          <a:extLst>
            <a:ext uri="{FF2B5EF4-FFF2-40B4-BE49-F238E27FC236}">
              <a16:creationId xmlns:a16="http://schemas.microsoft.com/office/drawing/2014/main" id="{00000000-0008-0000-1800-0000E2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19" name="Imagen 2002">
          <a:extLst>
            <a:ext uri="{FF2B5EF4-FFF2-40B4-BE49-F238E27FC236}">
              <a16:creationId xmlns:a16="http://schemas.microsoft.com/office/drawing/2014/main" id="{00000000-0008-0000-1800-0000E3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20" name="Imagen 2003">
          <a:extLst>
            <a:ext uri="{FF2B5EF4-FFF2-40B4-BE49-F238E27FC236}">
              <a16:creationId xmlns:a16="http://schemas.microsoft.com/office/drawing/2014/main" id="{00000000-0008-0000-1800-0000E4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21" name="Imagen 2004">
          <a:extLst>
            <a:ext uri="{FF2B5EF4-FFF2-40B4-BE49-F238E27FC236}">
              <a16:creationId xmlns:a16="http://schemas.microsoft.com/office/drawing/2014/main" id="{00000000-0008-0000-1800-0000E5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22" name="Imagen 2005">
          <a:extLst>
            <a:ext uri="{FF2B5EF4-FFF2-40B4-BE49-F238E27FC236}">
              <a16:creationId xmlns:a16="http://schemas.microsoft.com/office/drawing/2014/main" id="{00000000-0008-0000-1800-0000E6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23" name="Imagen 2006">
          <a:extLst>
            <a:ext uri="{FF2B5EF4-FFF2-40B4-BE49-F238E27FC236}">
              <a16:creationId xmlns:a16="http://schemas.microsoft.com/office/drawing/2014/main" id="{00000000-0008-0000-1800-0000E7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24" name="Imagen 2007">
          <a:extLst>
            <a:ext uri="{FF2B5EF4-FFF2-40B4-BE49-F238E27FC236}">
              <a16:creationId xmlns:a16="http://schemas.microsoft.com/office/drawing/2014/main" id="{00000000-0008-0000-1800-0000E8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25" name="Imagen 2008">
          <a:extLst>
            <a:ext uri="{FF2B5EF4-FFF2-40B4-BE49-F238E27FC236}">
              <a16:creationId xmlns:a16="http://schemas.microsoft.com/office/drawing/2014/main" id="{00000000-0008-0000-1800-0000E9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26" name="Imagen 2009">
          <a:extLst>
            <a:ext uri="{FF2B5EF4-FFF2-40B4-BE49-F238E27FC236}">
              <a16:creationId xmlns:a16="http://schemas.microsoft.com/office/drawing/2014/main" id="{00000000-0008-0000-1800-0000EA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27" name="Imagen 2010">
          <a:extLst>
            <a:ext uri="{FF2B5EF4-FFF2-40B4-BE49-F238E27FC236}">
              <a16:creationId xmlns:a16="http://schemas.microsoft.com/office/drawing/2014/main" id="{00000000-0008-0000-1800-0000EB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28" name="Imagen 2011">
          <a:extLst>
            <a:ext uri="{FF2B5EF4-FFF2-40B4-BE49-F238E27FC236}">
              <a16:creationId xmlns:a16="http://schemas.microsoft.com/office/drawing/2014/main" id="{00000000-0008-0000-1800-0000EC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29" name="Imagen 2012">
          <a:extLst>
            <a:ext uri="{FF2B5EF4-FFF2-40B4-BE49-F238E27FC236}">
              <a16:creationId xmlns:a16="http://schemas.microsoft.com/office/drawing/2014/main" id="{00000000-0008-0000-1800-0000ED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30" name="Imagen 2013">
          <a:extLst>
            <a:ext uri="{FF2B5EF4-FFF2-40B4-BE49-F238E27FC236}">
              <a16:creationId xmlns:a16="http://schemas.microsoft.com/office/drawing/2014/main" id="{00000000-0008-0000-1800-0000EE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31" name="Imagen 2014">
          <a:extLst>
            <a:ext uri="{FF2B5EF4-FFF2-40B4-BE49-F238E27FC236}">
              <a16:creationId xmlns:a16="http://schemas.microsoft.com/office/drawing/2014/main" id="{00000000-0008-0000-1800-0000EF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32" name="Imagen 2015">
          <a:extLst>
            <a:ext uri="{FF2B5EF4-FFF2-40B4-BE49-F238E27FC236}">
              <a16:creationId xmlns:a16="http://schemas.microsoft.com/office/drawing/2014/main" id="{00000000-0008-0000-1800-0000F0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33" name="Imagen 2016">
          <a:extLst>
            <a:ext uri="{FF2B5EF4-FFF2-40B4-BE49-F238E27FC236}">
              <a16:creationId xmlns:a16="http://schemas.microsoft.com/office/drawing/2014/main" id="{00000000-0008-0000-1800-0000F1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34" name="Imagen 2017">
          <a:extLst>
            <a:ext uri="{FF2B5EF4-FFF2-40B4-BE49-F238E27FC236}">
              <a16:creationId xmlns:a16="http://schemas.microsoft.com/office/drawing/2014/main" id="{00000000-0008-0000-1800-0000F2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35" name="Imagen 2018">
          <a:extLst>
            <a:ext uri="{FF2B5EF4-FFF2-40B4-BE49-F238E27FC236}">
              <a16:creationId xmlns:a16="http://schemas.microsoft.com/office/drawing/2014/main" id="{00000000-0008-0000-1800-0000F3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36" name="Imagen 2019">
          <a:extLst>
            <a:ext uri="{FF2B5EF4-FFF2-40B4-BE49-F238E27FC236}">
              <a16:creationId xmlns:a16="http://schemas.microsoft.com/office/drawing/2014/main" id="{00000000-0008-0000-1800-0000F4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37" name="Imagen 2020">
          <a:extLst>
            <a:ext uri="{FF2B5EF4-FFF2-40B4-BE49-F238E27FC236}">
              <a16:creationId xmlns:a16="http://schemas.microsoft.com/office/drawing/2014/main" id="{00000000-0008-0000-1800-0000F5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38" name="Imagen 2021">
          <a:extLst>
            <a:ext uri="{FF2B5EF4-FFF2-40B4-BE49-F238E27FC236}">
              <a16:creationId xmlns:a16="http://schemas.microsoft.com/office/drawing/2014/main" id="{00000000-0008-0000-1800-0000F6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39" name="Imagen 2022">
          <a:extLst>
            <a:ext uri="{FF2B5EF4-FFF2-40B4-BE49-F238E27FC236}">
              <a16:creationId xmlns:a16="http://schemas.microsoft.com/office/drawing/2014/main" id="{00000000-0008-0000-1800-0000F7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40" name="Imagen 2023">
          <a:extLst>
            <a:ext uri="{FF2B5EF4-FFF2-40B4-BE49-F238E27FC236}">
              <a16:creationId xmlns:a16="http://schemas.microsoft.com/office/drawing/2014/main" id="{00000000-0008-0000-1800-0000F8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41" name="Imagen 2024">
          <a:extLst>
            <a:ext uri="{FF2B5EF4-FFF2-40B4-BE49-F238E27FC236}">
              <a16:creationId xmlns:a16="http://schemas.microsoft.com/office/drawing/2014/main" id="{00000000-0008-0000-1800-0000F9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42" name="Imagen 2025">
          <a:extLst>
            <a:ext uri="{FF2B5EF4-FFF2-40B4-BE49-F238E27FC236}">
              <a16:creationId xmlns:a16="http://schemas.microsoft.com/office/drawing/2014/main" id="{00000000-0008-0000-1800-0000FA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43" name="Imagen 2026">
          <a:extLst>
            <a:ext uri="{FF2B5EF4-FFF2-40B4-BE49-F238E27FC236}">
              <a16:creationId xmlns:a16="http://schemas.microsoft.com/office/drawing/2014/main" id="{00000000-0008-0000-1800-0000FB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44" name="Imagen 2027">
          <a:extLst>
            <a:ext uri="{FF2B5EF4-FFF2-40B4-BE49-F238E27FC236}">
              <a16:creationId xmlns:a16="http://schemas.microsoft.com/office/drawing/2014/main" id="{00000000-0008-0000-1800-0000FC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45" name="Imagen 2028">
          <a:extLst>
            <a:ext uri="{FF2B5EF4-FFF2-40B4-BE49-F238E27FC236}">
              <a16:creationId xmlns:a16="http://schemas.microsoft.com/office/drawing/2014/main" id="{00000000-0008-0000-1800-0000FD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46" name="Imagen 2029">
          <a:extLst>
            <a:ext uri="{FF2B5EF4-FFF2-40B4-BE49-F238E27FC236}">
              <a16:creationId xmlns:a16="http://schemas.microsoft.com/office/drawing/2014/main" id="{00000000-0008-0000-1800-0000FE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47" name="Imagen 2030">
          <a:extLst>
            <a:ext uri="{FF2B5EF4-FFF2-40B4-BE49-F238E27FC236}">
              <a16:creationId xmlns:a16="http://schemas.microsoft.com/office/drawing/2014/main" id="{00000000-0008-0000-1800-0000FF07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48" name="Imagen 2031">
          <a:extLst>
            <a:ext uri="{FF2B5EF4-FFF2-40B4-BE49-F238E27FC236}">
              <a16:creationId xmlns:a16="http://schemas.microsoft.com/office/drawing/2014/main" id="{00000000-0008-0000-1800-000000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49" name="Imagen 2032">
          <a:extLst>
            <a:ext uri="{FF2B5EF4-FFF2-40B4-BE49-F238E27FC236}">
              <a16:creationId xmlns:a16="http://schemas.microsoft.com/office/drawing/2014/main" id="{00000000-0008-0000-1800-000001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50" name="Imagen 2033">
          <a:extLst>
            <a:ext uri="{FF2B5EF4-FFF2-40B4-BE49-F238E27FC236}">
              <a16:creationId xmlns:a16="http://schemas.microsoft.com/office/drawing/2014/main" id="{00000000-0008-0000-1800-000002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51" name="Imagen 2034">
          <a:extLst>
            <a:ext uri="{FF2B5EF4-FFF2-40B4-BE49-F238E27FC236}">
              <a16:creationId xmlns:a16="http://schemas.microsoft.com/office/drawing/2014/main" id="{00000000-0008-0000-1800-000003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52" name="Imagen 2035">
          <a:extLst>
            <a:ext uri="{FF2B5EF4-FFF2-40B4-BE49-F238E27FC236}">
              <a16:creationId xmlns:a16="http://schemas.microsoft.com/office/drawing/2014/main" id="{00000000-0008-0000-1800-000004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53" name="Imagen 2036">
          <a:extLst>
            <a:ext uri="{FF2B5EF4-FFF2-40B4-BE49-F238E27FC236}">
              <a16:creationId xmlns:a16="http://schemas.microsoft.com/office/drawing/2014/main" id="{00000000-0008-0000-1800-000005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54" name="Imagen 2037">
          <a:extLst>
            <a:ext uri="{FF2B5EF4-FFF2-40B4-BE49-F238E27FC236}">
              <a16:creationId xmlns:a16="http://schemas.microsoft.com/office/drawing/2014/main" id="{00000000-0008-0000-1800-000006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55" name="Imagen 2038">
          <a:extLst>
            <a:ext uri="{FF2B5EF4-FFF2-40B4-BE49-F238E27FC236}">
              <a16:creationId xmlns:a16="http://schemas.microsoft.com/office/drawing/2014/main" id="{00000000-0008-0000-1800-000007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56" name="Imagen 2039">
          <a:extLst>
            <a:ext uri="{FF2B5EF4-FFF2-40B4-BE49-F238E27FC236}">
              <a16:creationId xmlns:a16="http://schemas.microsoft.com/office/drawing/2014/main" id="{00000000-0008-0000-1800-000008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57" name="Imagen 2040">
          <a:extLst>
            <a:ext uri="{FF2B5EF4-FFF2-40B4-BE49-F238E27FC236}">
              <a16:creationId xmlns:a16="http://schemas.microsoft.com/office/drawing/2014/main" id="{00000000-0008-0000-1800-000009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58" name="Imagen 2041">
          <a:extLst>
            <a:ext uri="{FF2B5EF4-FFF2-40B4-BE49-F238E27FC236}">
              <a16:creationId xmlns:a16="http://schemas.microsoft.com/office/drawing/2014/main" id="{00000000-0008-0000-1800-00000A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59" name="Imagen 2042">
          <a:extLst>
            <a:ext uri="{FF2B5EF4-FFF2-40B4-BE49-F238E27FC236}">
              <a16:creationId xmlns:a16="http://schemas.microsoft.com/office/drawing/2014/main" id="{00000000-0008-0000-1800-00000B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60" name="Imagen 2043">
          <a:extLst>
            <a:ext uri="{FF2B5EF4-FFF2-40B4-BE49-F238E27FC236}">
              <a16:creationId xmlns:a16="http://schemas.microsoft.com/office/drawing/2014/main" id="{00000000-0008-0000-1800-00000C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61" name="Imagen 2044">
          <a:extLst>
            <a:ext uri="{FF2B5EF4-FFF2-40B4-BE49-F238E27FC236}">
              <a16:creationId xmlns:a16="http://schemas.microsoft.com/office/drawing/2014/main" id="{00000000-0008-0000-1800-00000D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62" name="Imagen 2045">
          <a:extLst>
            <a:ext uri="{FF2B5EF4-FFF2-40B4-BE49-F238E27FC236}">
              <a16:creationId xmlns:a16="http://schemas.microsoft.com/office/drawing/2014/main" id="{00000000-0008-0000-1800-00000E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63" name="Imagen 2046">
          <a:extLst>
            <a:ext uri="{FF2B5EF4-FFF2-40B4-BE49-F238E27FC236}">
              <a16:creationId xmlns:a16="http://schemas.microsoft.com/office/drawing/2014/main" id="{00000000-0008-0000-1800-00000F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64" name="Imagen 2047">
          <a:extLst>
            <a:ext uri="{FF2B5EF4-FFF2-40B4-BE49-F238E27FC236}">
              <a16:creationId xmlns:a16="http://schemas.microsoft.com/office/drawing/2014/main" id="{00000000-0008-0000-1800-000010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65" name="Imagen 2048">
          <a:extLst>
            <a:ext uri="{FF2B5EF4-FFF2-40B4-BE49-F238E27FC236}">
              <a16:creationId xmlns:a16="http://schemas.microsoft.com/office/drawing/2014/main" id="{00000000-0008-0000-1800-000011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66" name="Imagen 2049">
          <a:extLst>
            <a:ext uri="{FF2B5EF4-FFF2-40B4-BE49-F238E27FC236}">
              <a16:creationId xmlns:a16="http://schemas.microsoft.com/office/drawing/2014/main" id="{00000000-0008-0000-1800-000012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67" name="Imagen 2050">
          <a:extLst>
            <a:ext uri="{FF2B5EF4-FFF2-40B4-BE49-F238E27FC236}">
              <a16:creationId xmlns:a16="http://schemas.microsoft.com/office/drawing/2014/main" id="{00000000-0008-0000-1800-000013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68" name="Imagen 2051">
          <a:extLst>
            <a:ext uri="{FF2B5EF4-FFF2-40B4-BE49-F238E27FC236}">
              <a16:creationId xmlns:a16="http://schemas.microsoft.com/office/drawing/2014/main" id="{00000000-0008-0000-1800-000014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69" name="Imagen 2052">
          <a:extLst>
            <a:ext uri="{FF2B5EF4-FFF2-40B4-BE49-F238E27FC236}">
              <a16:creationId xmlns:a16="http://schemas.microsoft.com/office/drawing/2014/main" id="{00000000-0008-0000-1800-000015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70" name="Imagen 2053">
          <a:extLst>
            <a:ext uri="{FF2B5EF4-FFF2-40B4-BE49-F238E27FC236}">
              <a16:creationId xmlns:a16="http://schemas.microsoft.com/office/drawing/2014/main" id="{00000000-0008-0000-1800-000016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71" name="Imagen 2054">
          <a:extLst>
            <a:ext uri="{FF2B5EF4-FFF2-40B4-BE49-F238E27FC236}">
              <a16:creationId xmlns:a16="http://schemas.microsoft.com/office/drawing/2014/main" id="{00000000-0008-0000-1800-000017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72" name="Imagen 2055">
          <a:extLst>
            <a:ext uri="{FF2B5EF4-FFF2-40B4-BE49-F238E27FC236}">
              <a16:creationId xmlns:a16="http://schemas.microsoft.com/office/drawing/2014/main" id="{00000000-0008-0000-1800-000018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73" name="Imagen 2056">
          <a:extLst>
            <a:ext uri="{FF2B5EF4-FFF2-40B4-BE49-F238E27FC236}">
              <a16:creationId xmlns:a16="http://schemas.microsoft.com/office/drawing/2014/main" id="{00000000-0008-0000-1800-000019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74" name="Imagen 2057">
          <a:extLst>
            <a:ext uri="{FF2B5EF4-FFF2-40B4-BE49-F238E27FC236}">
              <a16:creationId xmlns:a16="http://schemas.microsoft.com/office/drawing/2014/main" id="{00000000-0008-0000-1800-00001A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75" name="Imagen 2058">
          <a:extLst>
            <a:ext uri="{FF2B5EF4-FFF2-40B4-BE49-F238E27FC236}">
              <a16:creationId xmlns:a16="http://schemas.microsoft.com/office/drawing/2014/main" id="{00000000-0008-0000-1800-00001B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76" name="Imagen 2059">
          <a:extLst>
            <a:ext uri="{FF2B5EF4-FFF2-40B4-BE49-F238E27FC236}">
              <a16:creationId xmlns:a16="http://schemas.microsoft.com/office/drawing/2014/main" id="{00000000-0008-0000-1800-00001C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77" name="Imagen 2060">
          <a:extLst>
            <a:ext uri="{FF2B5EF4-FFF2-40B4-BE49-F238E27FC236}">
              <a16:creationId xmlns:a16="http://schemas.microsoft.com/office/drawing/2014/main" id="{00000000-0008-0000-1800-00001D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78" name="Imagen 2061">
          <a:extLst>
            <a:ext uri="{FF2B5EF4-FFF2-40B4-BE49-F238E27FC236}">
              <a16:creationId xmlns:a16="http://schemas.microsoft.com/office/drawing/2014/main" id="{00000000-0008-0000-1800-00001E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79" name="Imagen 2062">
          <a:extLst>
            <a:ext uri="{FF2B5EF4-FFF2-40B4-BE49-F238E27FC236}">
              <a16:creationId xmlns:a16="http://schemas.microsoft.com/office/drawing/2014/main" id="{00000000-0008-0000-1800-00001F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80" name="Imagen 2063">
          <a:extLst>
            <a:ext uri="{FF2B5EF4-FFF2-40B4-BE49-F238E27FC236}">
              <a16:creationId xmlns:a16="http://schemas.microsoft.com/office/drawing/2014/main" id="{00000000-0008-0000-1800-000020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81" name="Imagen 2064">
          <a:extLst>
            <a:ext uri="{FF2B5EF4-FFF2-40B4-BE49-F238E27FC236}">
              <a16:creationId xmlns:a16="http://schemas.microsoft.com/office/drawing/2014/main" id="{00000000-0008-0000-1800-000021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82" name="Imagen 2065">
          <a:extLst>
            <a:ext uri="{FF2B5EF4-FFF2-40B4-BE49-F238E27FC236}">
              <a16:creationId xmlns:a16="http://schemas.microsoft.com/office/drawing/2014/main" id="{00000000-0008-0000-1800-000022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83" name="Imagen 2066">
          <a:extLst>
            <a:ext uri="{FF2B5EF4-FFF2-40B4-BE49-F238E27FC236}">
              <a16:creationId xmlns:a16="http://schemas.microsoft.com/office/drawing/2014/main" id="{00000000-0008-0000-1800-000023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84" name="Imagen 2067">
          <a:extLst>
            <a:ext uri="{FF2B5EF4-FFF2-40B4-BE49-F238E27FC236}">
              <a16:creationId xmlns:a16="http://schemas.microsoft.com/office/drawing/2014/main" id="{00000000-0008-0000-1800-000024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85" name="Imagen 2068">
          <a:extLst>
            <a:ext uri="{FF2B5EF4-FFF2-40B4-BE49-F238E27FC236}">
              <a16:creationId xmlns:a16="http://schemas.microsoft.com/office/drawing/2014/main" id="{00000000-0008-0000-1800-000025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86" name="Imagen 2069">
          <a:extLst>
            <a:ext uri="{FF2B5EF4-FFF2-40B4-BE49-F238E27FC236}">
              <a16:creationId xmlns:a16="http://schemas.microsoft.com/office/drawing/2014/main" id="{00000000-0008-0000-1800-000026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87" name="Imagen 2070">
          <a:extLst>
            <a:ext uri="{FF2B5EF4-FFF2-40B4-BE49-F238E27FC236}">
              <a16:creationId xmlns:a16="http://schemas.microsoft.com/office/drawing/2014/main" id="{00000000-0008-0000-1800-000027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88" name="Imagen 2071">
          <a:extLst>
            <a:ext uri="{FF2B5EF4-FFF2-40B4-BE49-F238E27FC236}">
              <a16:creationId xmlns:a16="http://schemas.microsoft.com/office/drawing/2014/main" id="{00000000-0008-0000-1800-000028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89" name="Imagen 2072">
          <a:extLst>
            <a:ext uri="{FF2B5EF4-FFF2-40B4-BE49-F238E27FC236}">
              <a16:creationId xmlns:a16="http://schemas.microsoft.com/office/drawing/2014/main" id="{00000000-0008-0000-1800-000029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90" name="Imagen 2073">
          <a:extLst>
            <a:ext uri="{FF2B5EF4-FFF2-40B4-BE49-F238E27FC236}">
              <a16:creationId xmlns:a16="http://schemas.microsoft.com/office/drawing/2014/main" id="{00000000-0008-0000-1800-00002A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91" name="Imagen 2074">
          <a:extLst>
            <a:ext uri="{FF2B5EF4-FFF2-40B4-BE49-F238E27FC236}">
              <a16:creationId xmlns:a16="http://schemas.microsoft.com/office/drawing/2014/main" id="{00000000-0008-0000-1800-00002B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92" name="Imagen 2075">
          <a:extLst>
            <a:ext uri="{FF2B5EF4-FFF2-40B4-BE49-F238E27FC236}">
              <a16:creationId xmlns:a16="http://schemas.microsoft.com/office/drawing/2014/main" id="{00000000-0008-0000-1800-00002C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93" name="Imagen 2076">
          <a:extLst>
            <a:ext uri="{FF2B5EF4-FFF2-40B4-BE49-F238E27FC236}">
              <a16:creationId xmlns:a16="http://schemas.microsoft.com/office/drawing/2014/main" id="{00000000-0008-0000-1800-00002D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94" name="Imagen 2077">
          <a:extLst>
            <a:ext uri="{FF2B5EF4-FFF2-40B4-BE49-F238E27FC236}">
              <a16:creationId xmlns:a16="http://schemas.microsoft.com/office/drawing/2014/main" id="{00000000-0008-0000-1800-00002E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95" name="Imagen 2078">
          <a:extLst>
            <a:ext uri="{FF2B5EF4-FFF2-40B4-BE49-F238E27FC236}">
              <a16:creationId xmlns:a16="http://schemas.microsoft.com/office/drawing/2014/main" id="{00000000-0008-0000-1800-00002F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96" name="Imagen 2079">
          <a:extLst>
            <a:ext uri="{FF2B5EF4-FFF2-40B4-BE49-F238E27FC236}">
              <a16:creationId xmlns:a16="http://schemas.microsoft.com/office/drawing/2014/main" id="{00000000-0008-0000-1800-000030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97" name="Imagen 2080">
          <a:extLst>
            <a:ext uri="{FF2B5EF4-FFF2-40B4-BE49-F238E27FC236}">
              <a16:creationId xmlns:a16="http://schemas.microsoft.com/office/drawing/2014/main" id="{00000000-0008-0000-1800-000031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98" name="Imagen 2081">
          <a:extLst>
            <a:ext uri="{FF2B5EF4-FFF2-40B4-BE49-F238E27FC236}">
              <a16:creationId xmlns:a16="http://schemas.microsoft.com/office/drawing/2014/main" id="{00000000-0008-0000-1800-000032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099" name="Imagen 2082">
          <a:extLst>
            <a:ext uri="{FF2B5EF4-FFF2-40B4-BE49-F238E27FC236}">
              <a16:creationId xmlns:a16="http://schemas.microsoft.com/office/drawing/2014/main" id="{00000000-0008-0000-1800-000033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00" name="Imagen 2083">
          <a:extLst>
            <a:ext uri="{FF2B5EF4-FFF2-40B4-BE49-F238E27FC236}">
              <a16:creationId xmlns:a16="http://schemas.microsoft.com/office/drawing/2014/main" id="{00000000-0008-0000-1800-000034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01" name="Imagen 2084">
          <a:extLst>
            <a:ext uri="{FF2B5EF4-FFF2-40B4-BE49-F238E27FC236}">
              <a16:creationId xmlns:a16="http://schemas.microsoft.com/office/drawing/2014/main" id="{00000000-0008-0000-1800-000035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02" name="Imagen 2085">
          <a:extLst>
            <a:ext uri="{FF2B5EF4-FFF2-40B4-BE49-F238E27FC236}">
              <a16:creationId xmlns:a16="http://schemas.microsoft.com/office/drawing/2014/main" id="{00000000-0008-0000-1800-000036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03" name="Imagen 2086">
          <a:extLst>
            <a:ext uri="{FF2B5EF4-FFF2-40B4-BE49-F238E27FC236}">
              <a16:creationId xmlns:a16="http://schemas.microsoft.com/office/drawing/2014/main" id="{00000000-0008-0000-1800-000037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04" name="Imagen 2087">
          <a:extLst>
            <a:ext uri="{FF2B5EF4-FFF2-40B4-BE49-F238E27FC236}">
              <a16:creationId xmlns:a16="http://schemas.microsoft.com/office/drawing/2014/main" id="{00000000-0008-0000-1800-000038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05" name="Imagen 2088">
          <a:extLst>
            <a:ext uri="{FF2B5EF4-FFF2-40B4-BE49-F238E27FC236}">
              <a16:creationId xmlns:a16="http://schemas.microsoft.com/office/drawing/2014/main" id="{00000000-0008-0000-1800-000039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06" name="Imagen 2089">
          <a:extLst>
            <a:ext uri="{FF2B5EF4-FFF2-40B4-BE49-F238E27FC236}">
              <a16:creationId xmlns:a16="http://schemas.microsoft.com/office/drawing/2014/main" id="{00000000-0008-0000-1800-00003A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07" name="Imagen 2090">
          <a:extLst>
            <a:ext uri="{FF2B5EF4-FFF2-40B4-BE49-F238E27FC236}">
              <a16:creationId xmlns:a16="http://schemas.microsoft.com/office/drawing/2014/main" id="{00000000-0008-0000-1800-00003B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08" name="Imagen 2091">
          <a:extLst>
            <a:ext uri="{FF2B5EF4-FFF2-40B4-BE49-F238E27FC236}">
              <a16:creationId xmlns:a16="http://schemas.microsoft.com/office/drawing/2014/main" id="{00000000-0008-0000-1800-00003C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09" name="Imagen 2092">
          <a:extLst>
            <a:ext uri="{FF2B5EF4-FFF2-40B4-BE49-F238E27FC236}">
              <a16:creationId xmlns:a16="http://schemas.microsoft.com/office/drawing/2014/main" id="{00000000-0008-0000-1800-00003D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10" name="Imagen 2093">
          <a:extLst>
            <a:ext uri="{FF2B5EF4-FFF2-40B4-BE49-F238E27FC236}">
              <a16:creationId xmlns:a16="http://schemas.microsoft.com/office/drawing/2014/main" id="{00000000-0008-0000-1800-00003E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11" name="Imagen 2094">
          <a:extLst>
            <a:ext uri="{FF2B5EF4-FFF2-40B4-BE49-F238E27FC236}">
              <a16:creationId xmlns:a16="http://schemas.microsoft.com/office/drawing/2014/main" id="{00000000-0008-0000-1800-00003F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12" name="Imagen 2095">
          <a:extLst>
            <a:ext uri="{FF2B5EF4-FFF2-40B4-BE49-F238E27FC236}">
              <a16:creationId xmlns:a16="http://schemas.microsoft.com/office/drawing/2014/main" id="{00000000-0008-0000-1800-000040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13" name="Imagen 2096">
          <a:extLst>
            <a:ext uri="{FF2B5EF4-FFF2-40B4-BE49-F238E27FC236}">
              <a16:creationId xmlns:a16="http://schemas.microsoft.com/office/drawing/2014/main" id="{00000000-0008-0000-1800-000041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14" name="Imagen 2097">
          <a:extLst>
            <a:ext uri="{FF2B5EF4-FFF2-40B4-BE49-F238E27FC236}">
              <a16:creationId xmlns:a16="http://schemas.microsoft.com/office/drawing/2014/main" id="{00000000-0008-0000-1800-000042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15" name="Imagen 2098">
          <a:extLst>
            <a:ext uri="{FF2B5EF4-FFF2-40B4-BE49-F238E27FC236}">
              <a16:creationId xmlns:a16="http://schemas.microsoft.com/office/drawing/2014/main" id="{00000000-0008-0000-1800-000043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16" name="Imagen 2099">
          <a:extLst>
            <a:ext uri="{FF2B5EF4-FFF2-40B4-BE49-F238E27FC236}">
              <a16:creationId xmlns:a16="http://schemas.microsoft.com/office/drawing/2014/main" id="{00000000-0008-0000-1800-000044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17" name="Imagen 2100">
          <a:extLst>
            <a:ext uri="{FF2B5EF4-FFF2-40B4-BE49-F238E27FC236}">
              <a16:creationId xmlns:a16="http://schemas.microsoft.com/office/drawing/2014/main" id="{00000000-0008-0000-1800-000045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18" name="Imagen 2101">
          <a:extLst>
            <a:ext uri="{FF2B5EF4-FFF2-40B4-BE49-F238E27FC236}">
              <a16:creationId xmlns:a16="http://schemas.microsoft.com/office/drawing/2014/main" id="{00000000-0008-0000-1800-000046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19" name="Imagen 2102">
          <a:extLst>
            <a:ext uri="{FF2B5EF4-FFF2-40B4-BE49-F238E27FC236}">
              <a16:creationId xmlns:a16="http://schemas.microsoft.com/office/drawing/2014/main" id="{00000000-0008-0000-1800-000047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20" name="Imagen 2103">
          <a:extLst>
            <a:ext uri="{FF2B5EF4-FFF2-40B4-BE49-F238E27FC236}">
              <a16:creationId xmlns:a16="http://schemas.microsoft.com/office/drawing/2014/main" id="{00000000-0008-0000-1800-000048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21" name="Imagen 2104">
          <a:extLst>
            <a:ext uri="{FF2B5EF4-FFF2-40B4-BE49-F238E27FC236}">
              <a16:creationId xmlns:a16="http://schemas.microsoft.com/office/drawing/2014/main" id="{00000000-0008-0000-1800-000049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22" name="Imagen 2105">
          <a:extLst>
            <a:ext uri="{FF2B5EF4-FFF2-40B4-BE49-F238E27FC236}">
              <a16:creationId xmlns:a16="http://schemas.microsoft.com/office/drawing/2014/main" id="{00000000-0008-0000-1800-00004A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23" name="Imagen 2106">
          <a:extLst>
            <a:ext uri="{FF2B5EF4-FFF2-40B4-BE49-F238E27FC236}">
              <a16:creationId xmlns:a16="http://schemas.microsoft.com/office/drawing/2014/main" id="{00000000-0008-0000-1800-00004B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24" name="Imagen 2107">
          <a:extLst>
            <a:ext uri="{FF2B5EF4-FFF2-40B4-BE49-F238E27FC236}">
              <a16:creationId xmlns:a16="http://schemas.microsoft.com/office/drawing/2014/main" id="{00000000-0008-0000-1800-00004C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25" name="Imagen 2108">
          <a:extLst>
            <a:ext uri="{FF2B5EF4-FFF2-40B4-BE49-F238E27FC236}">
              <a16:creationId xmlns:a16="http://schemas.microsoft.com/office/drawing/2014/main" id="{00000000-0008-0000-1800-00004D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26" name="Imagen 2109">
          <a:extLst>
            <a:ext uri="{FF2B5EF4-FFF2-40B4-BE49-F238E27FC236}">
              <a16:creationId xmlns:a16="http://schemas.microsoft.com/office/drawing/2014/main" id="{00000000-0008-0000-1800-00004E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27" name="Imagen 2110">
          <a:extLst>
            <a:ext uri="{FF2B5EF4-FFF2-40B4-BE49-F238E27FC236}">
              <a16:creationId xmlns:a16="http://schemas.microsoft.com/office/drawing/2014/main" id="{00000000-0008-0000-1800-00004F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28" name="Imagen 2111">
          <a:extLst>
            <a:ext uri="{FF2B5EF4-FFF2-40B4-BE49-F238E27FC236}">
              <a16:creationId xmlns:a16="http://schemas.microsoft.com/office/drawing/2014/main" id="{00000000-0008-0000-1800-000050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29" name="Imagen 2112">
          <a:extLst>
            <a:ext uri="{FF2B5EF4-FFF2-40B4-BE49-F238E27FC236}">
              <a16:creationId xmlns:a16="http://schemas.microsoft.com/office/drawing/2014/main" id="{00000000-0008-0000-1800-000051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30" name="Imagen 2113">
          <a:extLst>
            <a:ext uri="{FF2B5EF4-FFF2-40B4-BE49-F238E27FC236}">
              <a16:creationId xmlns:a16="http://schemas.microsoft.com/office/drawing/2014/main" id="{00000000-0008-0000-1800-000052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31" name="Imagen 2114">
          <a:extLst>
            <a:ext uri="{FF2B5EF4-FFF2-40B4-BE49-F238E27FC236}">
              <a16:creationId xmlns:a16="http://schemas.microsoft.com/office/drawing/2014/main" id="{00000000-0008-0000-1800-000053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32" name="Imagen 2115">
          <a:extLst>
            <a:ext uri="{FF2B5EF4-FFF2-40B4-BE49-F238E27FC236}">
              <a16:creationId xmlns:a16="http://schemas.microsoft.com/office/drawing/2014/main" id="{00000000-0008-0000-1800-000054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33" name="Imagen 2116">
          <a:extLst>
            <a:ext uri="{FF2B5EF4-FFF2-40B4-BE49-F238E27FC236}">
              <a16:creationId xmlns:a16="http://schemas.microsoft.com/office/drawing/2014/main" id="{00000000-0008-0000-1800-000055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34" name="Imagen 2117">
          <a:extLst>
            <a:ext uri="{FF2B5EF4-FFF2-40B4-BE49-F238E27FC236}">
              <a16:creationId xmlns:a16="http://schemas.microsoft.com/office/drawing/2014/main" id="{00000000-0008-0000-1800-000056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35" name="Imagen 2118">
          <a:extLst>
            <a:ext uri="{FF2B5EF4-FFF2-40B4-BE49-F238E27FC236}">
              <a16:creationId xmlns:a16="http://schemas.microsoft.com/office/drawing/2014/main" id="{00000000-0008-0000-1800-000057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36" name="Imagen 2119">
          <a:extLst>
            <a:ext uri="{FF2B5EF4-FFF2-40B4-BE49-F238E27FC236}">
              <a16:creationId xmlns:a16="http://schemas.microsoft.com/office/drawing/2014/main" id="{00000000-0008-0000-1800-000058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37" name="Imagen 2120">
          <a:extLst>
            <a:ext uri="{FF2B5EF4-FFF2-40B4-BE49-F238E27FC236}">
              <a16:creationId xmlns:a16="http://schemas.microsoft.com/office/drawing/2014/main" id="{00000000-0008-0000-1800-000059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38" name="Imagen 2121">
          <a:extLst>
            <a:ext uri="{FF2B5EF4-FFF2-40B4-BE49-F238E27FC236}">
              <a16:creationId xmlns:a16="http://schemas.microsoft.com/office/drawing/2014/main" id="{00000000-0008-0000-1800-00005A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39" name="Imagen 2122">
          <a:extLst>
            <a:ext uri="{FF2B5EF4-FFF2-40B4-BE49-F238E27FC236}">
              <a16:creationId xmlns:a16="http://schemas.microsoft.com/office/drawing/2014/main" id="{00000000-0008-0000-1800-00005B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40" name="Imagen 2123">
          <a:extLst>
            <a:ext uri="{FF2B5EF4-FFF2-40B4-BE49-F238E27FC236}">
              <a16:creationId xmlns:a16="http://schemas.microsoft.com/office/drawing/2014/main" id="{00000000-0008-0000-1800-00005C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41" name="Imagen 2124">
          <a:extLst>
            <a:ext uri="{FF2B5EF4-FFF2-40B4-BE49-F238E27FC236}">
              <a16:creationId xmlns:a16="http://schemas.microsoft.com/office/drawing/2014/main" id="{00000000-0008-0000-1800-00005D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42" name="Imagen 2125">
          <a:extLst>
            <a:ext uri="{FF2B5EF4-FFF2-40B4-BE49-F238E27FC236}">
              <a16:creationId xmlns:a16="http://schemas.microsoft.com/office/drawing/2014/main" id="{00000000-0008-0000-1800-00005E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43" name="Imagen 2126">
          <a:extLst>
            <a:ext uri="{FF2B5EF4-FFF2-40B4-BE49-F238E27FC236}">
              <a16:creationId xmlns:a16="http://schemas.microsoft.com/office/drawing/2014/main" id="{00000000-0008-0000-1800-00005F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44" name="Imagen 2127">
          <a:extLst>
            <a:ext uri="{FF2B5EF4-FFF2-40B4-BE49-F238E27FC236}">
              <a16:creationId xmlns:a16="http://schemas.microsoft.com/office/drawing/2014/main" id="{00000000-0008-0000-1800-000060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45" name="Imagen 2128">
          <a:extLst>
            <a:ext uri="{FF2B5EF4-FFF2-40B4-BE49-F238E27FC236}">
              <a16:creationId xmlns:a16="http://schemas.microsoft.com/office/drawing/2014/main" id="{00000000-0008-0000-1800-000061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46" name="Imagen 2129">
          <a:extLst>
            <a:ext uri="{FF2B5EF4-FFF2-40B4-BE49-F238E27FC236}">
              <a16:creationId xmlns:a16="http://schemas.microsoft.com/office/drawing/2014/main" id="{00000000-0008-0000-1800-000062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47" name="Imagen 2130">
          <a:extLst>
            <a:ext uri="{FF2B5EF4-FFF2-40B4-BE49-F238E27FC236}">
              <a16:creationId xmlns:a16="http://schemas.microsoft.com/office/drawing/2014/main" id="{00000000-0008-0000-1800-000063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48" name="Imagen 2131">
          <a:extLst>
            <a:ext uri="{FF2B5EF4-FFF2-40B4-BE49-F238E27FC236}">
              <a16:creationId xmlns:a16="http://schemas.microsoft.com/office/drawing/2014/main" id="{00000000-0008-0000-1800-000064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49" name="Imagen 2132">
          <a:extLst>
            <a:ext uri="{FF2B5EF4-FFF2-40B4-BE49-F238E27FC236}">
              <a16:creationId xmlns:a16="http://schemas.microsoft.com/office/drawing/2014/main" id="{00000000-0008-0000-1800-000065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50" name="Imagen 2133">
          <a:extLst>
            <a:ext uri="{FF2B5EF4-FFF2-40B4-BE49-F238E27FC236}">
              <a16:creationId xmlns:a16="http://schemas.microsoft.com/office/drawing/2014/main" id="{00000000-0008-0000-1800-000066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51" name="Imagen 2134">
          <a:extLst>
            <a:ext uri="{FF2B5EF4-FFF2-40B4-BE49-F238E27FC236}">
              <a16:creationId xmlns:a16="http://schemas.microsoft.com/office/drawing/2014/main" id="{00000000-0008-0000-1800-000067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52" name="Imagen 2135">
          <a:extLst>
            <a:ext uri="{FF2B5EF4-FFF2-40B4-BE49-F238E27FC236}">
              <a16:creationId xmlns:a16="http://schemas.microsoft.com/office/drawing/2014/main" id="{00000000-0008-0000-1800-000068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53" name="Imagen 2136">
          <a:extLst>
            <a:ext uri="{FF2B5EF4-FFF2-40B4-BE49-F238E27FC236}">
              <a16:creationId xmlns:a16="http://schemas.microsoft.com/office/drawing/2014/main" id="{00000000-0008-0000-1800-000069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54" name="Imagen 2137">
          <a:extLst>
            <a:ext uri="{FF2B5EF4-FFF2-40B4-BE49-F238E27FC236}">
              <a16:creationId xmlns:a16="http://schemas.microsoft.com/office/drawing/2014/main" id="{00000000-0008-0000-1800-00006A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55" name="Imagen 2138">
          <a:extLst>
            <a:ext uri="{FF2B5EF4-FFF2-40B4-BE49-F238E27FC236}">
              <a16:creationId xmlns:a16="http://schemas.microsoft.com/office/drawing/2014/main" id="{00000000-0008-0000-1800-00006B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56" name="Imagen 2139">
          <a:extLst>
            <a:ext uri="{FF2B5EF4-FFF2-40B4-BE49-F238E27FC236}">
              <a16:creationId xmlns:a16="http://schemas.microsoft.com/office/drawing/2014/main" id="{00000000-0008-0000-1800-00006C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57" name="Imagen 2140">
          <a:extLst>
            <a:ext uri="{FF2B5EF4-FFF2-40B4-BE49-F238E27FC236}">
              <a16:creationId xmlns:a16="http://schemas.microsoft.com/office/drawing/2014/main" id="{00000000-0008-0000-1800-00006D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58" name="Imagen 2141">
          <a:extLst>
            <a:ext uri="{FF2B5EF4-FFF2-40B4-BE49-F238E27FC236}">
              <a16:creationId xmlns:a16="http://schemas.microsoft.com/office/drawing/2014/main" id="{00000000-0008-0000-1800-00006E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59" name="Imagen 2142">
          <a:extLst>
            <a:ext uri="{FF2B5EF4-FFF2-40B4-BE49-F238E27FC236}">
              <a16:creationId xmlns:a16="http://schemas.microsoft.com/office/drawing/2014/main" id="{00000000-0008-0000-1800-00006F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60" name="Imagen 2143">
          <a:extLst>
            <a:ext uri="{FF2B5EF4-FFF2-40B4-BE49-F238E27FC236}">
              <a16:creationId xmlns:a16="http://schemas.microsoft.com/office/drawing/2014/main" id="{00000000-0008-0000-1800-000070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61" name="Imagen 2144">
          <a:extLst>
            <a:ext uri="{FF2B5EF4-FFF2-40B4-BE49-F238E27FC236}">
              <a16:creationId xmlns:a16="http://schemas.microsoft.com/office/drawing/2014/main" id="{00000000-0008-0000-1800-000071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62" name="Imagen 2145">
          <a:extLst>
            <a:ext uri="{FF2B5EF4-FFF2-40B4-BE49-F238E27FC236}">
              <a16:creationId xmlns:a16="http://schemas.microsoft.com/office/drawing/2014/main" id="{00000000-0008-0000-1800-000072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63" name="Imagen 2146">
          <a:extLst>
            <a:ext uri="{FF2B5EF4-FFF2-40B4-BE49-F238E27FC236}">
              <a16:creationId xmlns:a16="http://schemas.microsoft.com/office/drawing/2014/main" id="{00000000-0008-0000-1800-000073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64" name="Imagen 2147">
          <a:extLst>
            <a:ext uri="{FF2B5EF4-FFF2-40B4-BE49-F238E27FC236}">
              <a16:creationId xmlns:a16="http://schemas.microsoft.com/office/drawing/2014/main" id="{00000000-0008-0000-1800-000074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65" name="Imagen 2148">
          <a:extLst>
            <a:ext uri="{FF2B5EF4-FFF2-40B4-BE49-F238E27FC236}">
              <a16:creationId xmlns:a16="http://schemas.microsoft.com/office/drawing/2014/main" id="{00000000-0008-0000-1800-000075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66" name="Imagen 2149">
          <a:extLst>
            <a:ext uri="{FF2B5EF4-FFF2-40B4-BE49-F238E27FC236}">
              <a16:creationId xmlns:a16="http://schemas.microsoft.com/office/drawing/2014/main" id="{00000000-0008-0000-1800-000076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67" name="Imagen 2150">
          <a:extLst>
            <a:ext uri="{FF2B5EF4-FFF2-40B4-BE49-F238E27FC236}">
              <a16:creationId xmlns:a16="http://schemas.microsoft.com/office/drawing/2014/main" id="{00000000-0008-0000-1800-000077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68" name="Imagen 2151">
          <a:extLst>
            <a:ext uri="{FF2B5EF4-FFF2-40B4-BE49-F238E27FC236}">
              <a16:creationId xmlns:a16="http://schemas.microsoft.com/office/drawing/2014/main" id="{00000000-0008-0000-1800-000078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69" name="Imagen 2152">
          <a:extLst>
            <a:ext uri="{FF2B5EF4-FFF2-40B4-BE49-F238E27FC236}">
              <a16:creationId xmlns:a16="http://schemas.microsoft.com/office/drawing/2014/main" id="{00000000-0008-0000-1800-000079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70" name="Imagen 2153">
          <a:extLst>
            <a:ext uri="{FF2B5EF4-FFF2-40B4-BE49-F238E27FC236}">
              <a16:creationId xmlns:a16="http://schemas.microsoft.com/office/drawing/2014/main" id="{00000000-0008-0000-1800-00007A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71" name="Imagen 2154">
          <a:extLst>
            <a:ext uri="{FF2B5EF4-FFF2-40B4-BE49-F238E27FC236}">
              <a16:creationId xmlns:a16="http://schemas.microsoft.com/office/drawing/2014/main" id="{00000000-0008-0000-1800-00007B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72" name="Imagen 2155">
          <a:extLst>
            <a:ext uri="{FF2B5EF4-FFF2-40B4-BE49-F238E27FC236}">
              <a16:creationId xmlns:a16="http://schemas.microsoft.com/office/drawing/2014/main" id="{00000000-0008-0000-1800-00007C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73" name="Imagen 2156">
          <a:extLst>
            <a:ext uri="{FF2B5EF4-FFF2-40B4-BE49-F238E27FC236}">
              <a16:creationId xmlns:a16="http://schemas.microsoft.com/office/drawing/2014/main" id="{00000000-0008-0000-1800-00007D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74" name="Imagen 2157">
          <a:extLst>
            <a:ext uri="{FF2B5EF4-FFF2-40B4-BE49-F238E27FC236}">
              <a16:creationId xmlns:a16="http://schemas.microsoft.com/office/drawing/2014/main" id="{00000000-0008-0000-1800-00007E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75" name="Imagen 2158">
          <a:extLst>
            <a:ext uri="{FF2B5EF4-FFF2-40B4-BE49-F238E27FC236}">
              <a16:creationId xmlns:a16="http://schemas.microsoft.com/office/drawing/2014/main" id="{00000000-0008-0000-1800-00007F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76" name="Imagen 2159">
          <a:extLst>
            <a:ext uri="{FF2B5EF4-FFF2-40B4-BE49-F238E27FC236}">
              <a16:creationId xmlns:a16="http://schemas.microsoft.com/office/drawing/2014/main" id="{00000000-0008-0000-1800-000080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77" name="Imagen 2160">
          <a:extLst>
            <a:ext uri="{FF2B5EF4-FFF2-40B4-BE49-F238E27FC236}">
              <a16:creationId xmlns:a16="http://schemas.microsoft.com/office/drawing/2014/main" id="{00000000-0008-0000-1800-000081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78" name="Imagen 2161">
          <a:extLst>
            <a:ext uri="{FF2B5EF4-FFF2-40B4-BE49-F238E27FC236}">
              <a16:creationId xmlns:a16="http://schemas.microsoft.com/office/drawing/2014/main" id="{00000000-0008-0000-1800-000082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79" name="Imagen 2162">
          <a:extLst>
            <a:ext uri="{FF2B5EF4-FFF2-40B4-BE49-F238E27FC236}">
              <a16:creationId xmlns:a16="http://schemas.microsoft.com/office/drawing/2014/main" id="{00000000-0008-0000-1800-000083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80" name="Imagen 2163">
          <a:extLst>
            <a:ext uri="{FF2B5EF4-FFF2-40B4-BE49-F238E27FC236}">
              <a16:creationId xmlns:a16="http://schemas.microsoft.com/office/drawing/2014/main" id="{00000000-0008-0000-1800-000084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81" name="Imagen 2164">
          <a:extLst>
            <a:ext uri="{FF2B5EF4-FFF2-40B4-BE49-F238E27FC236}">
              <a16:creationId xmlns:a16="http://schemas.microsoft.com/office/drawing/2014/main" id="{00000000-0008-0000-1800-000085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82" name="Imagen 2165">
          <a:extLst>
            <a:ext uri="{FF2B5EF4-FFF2-40B4-BE49-F238E27FC236}">
              <a16:creationId xmlns:a16="http://schemas.microsoft.com/office/drawing/2014/main" id="{00000000-0008-0000-1800-000086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83" name="Imagen 2166">
          <a:extLst>
            <a:ext uri="{FF2B5EF4-FFF2-40B4-BE49-F238E27FC236}">
              <a16:creationId xmlns:a16="http://schemas.microsoft.com/office/drawing/2014/main" id="{00000000-0008-0000-1800-000087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84" name="Imagen 2167">
          <a:extLst>
            <a:ext uri="{FF2B5EF4-FFF2-40B4-BE49-F238E27FC236}">
              <a16:creationId xmlns:a16="http://schemas.microsoft.com/office/drawing/2014/main" id="{00000000-0008-0000-1800-000088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85" name="Imagen 2168">
          <a:extLst>
            <a:ext uri="{FF2B5EF4-FFF2-40B4-BE49-F238E27FC236}">
              <a16:creationId xmlns:a16="http://schemas.microsoft.com/office/drawing/2014/main" id="{00000000-0008-0000-1800-000089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86" name="Imagen 2169">
          <a:extLst>
            <a:ext uri="{FF2B5EF4-FFF2-40B4-BE49-F238E27FC236}">
              <a16:creationId xmlns:a16="http://schemas.microsoft.com/office/drawing/2014/main" id="{00000000-0008-0000-1800-00008A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87" name="Imagen 2170">
          <a:extLst>
            <a:ext uri="{FF2B5EF4-FFF2-40B4-BE49-F238E27FC236}">
              <a16:creationId xmlns:a16="http://schemas.microsoft.com/office/drawing/2014/main" id="{00000000-0008-0000-1800-00008B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88" name="Imagen 2171">
          <a:extLst>
            <a:ext uri="{FF2B5EF4-FFF2-40B4-BE49-F238E27FC236}">
              <a16:creationId xmlns:a16="http://schemas.microsoft.com/office/drawing/2014/main" id="{00000000-0008-0000-1800-00008C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89" name="Imagen 2172">
          <a:extLst>
            <a:ext uri="{FF2B5EF4-FFF2-40B4-BE49-F238E27FC236}">
              <a16:creationId xmlns:a16="http://schemas.microsoft.com/office/drawing/2014/main" id="{00000000-0008-0000-1800-00008D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90" name="Imagen 2173">
          <a:extLst>
            <a:ext uri="{FF2B5EF4-FFF2-40B4-BE49-F238E27FC236}">
              <a16:creationId xmlns:a16="http://schemas.microsoft.com/office/drawing/2014/main" id="{00000000-0008-0000-1800-00008E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91" name="Imagen 2174">
          <a:extLst>
            <a:ext uri="{FF2B5EF4-FFF2-40B4-BE49-F238E27FC236}">
              <a16:creationId xmlns:a16="http://schemas.microsoft.com/office/drawing/2014/main" id="{00000000-0008-0000-1800-00008F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92" name="Imagen 2175">
          <a:extLst>
            <a:ext uri="{FF2B5EF4-FFF2-40B4-BE49-F238E27FC236}">
              <a16:creationId xmlns:a16="http://schemas.microsoft.com/office/drawing/2014/main" id="{00000000-0008-0000-1800-000090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93" name="Imagen 2176">
          <a:extLst>
            <a:ext uri="{FF2B5EF4-FFF2-40B4-BE49-F238E27FC236}">
              <a16:creationId xmlns:a16="http://schemas.microsoft.com/office/drawing/2014/main" id="{00000000-0008-0000-1800-000091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94" name="Imagen 2177">
          <a:extLst>
            <a:ext uri="{FF2B5EF4-FFF2-40B4-BE49-F238E27FC236}">
              <a16:creationId xmlns:a16="http://schemas.microsoft.com/office/drawing/2014/main" id="{00000000-0008-0000-1800-000092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95" name="Imagen 2178">
          <a:extLst>
            <a:ext uri="{FF2B5EF4-FFF2-40B4-BE49-F238E27FC236}">
              <a16:creationId xmlns:a16="http://schemas.microsoft.com/office/drawing/2014/main" id="{00000000-0008-0000-1800-000093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96" name="Imagen 2179">
          <a:extLst>
            <a:ext uri="{FF2B5EF4-FFF2-40B4-BE49-F238E27FC236}">
              <a16:creationId xmlns:a16="http://schemas.microsoft.com/office/drawing/2014/main" id="{00000000-0008-0000-1800-000094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97" name="Imagen 2180">
          <a:extLst>
            <a:ext uri="{FF2B5EF4-FFF2-40B4-BE49-F238E27FC236}">
              <a16:creationId xmlns:a16="http://schemas.microsoft.com/office/drawing/2014/main" id="{00000000-0008-0000-1800-000095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98" name="Imagen 2181">
          <a:extLst>
            <a:ext uri="{FF2B5EF4-FFF2-40B4-BE49-F238E27FC236}">
              <a16:creationId xmlns:a16="http://schemas.microsoft.com/office/drawing/2014/main" id="{00000000-0008-0000-1800-000096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199" name="Imagen 2182">
          <a:extLst>
            <a:ext uri="{FF2B5EF4-FFF2-40B4-BE49-F238E27FC236}">
              <a16:creationId xmlns:a16="http://schemas.microsoft.com/office/drawing/2014/main" id="{00000000-0008-0000-1800-000097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00" name="Imagen 2183">
          <a:extLst>
            <a:ext uri="{FF2B5EF4-FFF2-40B4-BE49-F238E27FC236}">
              <a16:creationId xmlns:a16="http://schemas.microsoft.com/office/drawing/2014/main" id="{00000000-0008-0000-1800-000098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01" name="Imagen 2184">
          <a:extLst>
            <a:ext uri="{FF2B5EF4-FFF2-40B4-BE49-F238E27FC236}">
              <a16:creationId xmlns:a16="http://schemas.microsoft.com/office/drawing/2014/main" id="{00000000-0008-0000-1800-000099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02" name="Imagen 2185">
          <a:extLst>
            <a:ext uri="{FF2B5EF4-FFF2-40B4-BE49-F238E27FC236}">
              <a16:creationId xmlns:a16="http://schemas.microsoft.com/office/drawing/2014/main" id="{00000000-0008-0000-1800-00009A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03" name="Imagen 2186">
          <a:extLst>
            <a:ext uri="{FF2B5EF4-FFF2-40B4-BE49-F238E27FC236}">
              <a16:creationId xmlns:a16="http://schemas.microsoft.com/office/drawing/2014/main" id="{00000000-0008-0000-1800-00009B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04" name="Imagen 2187">
          <a:extLst>
            <a:ext uri="{FF2B5EF4-FFF2-40B4-BE49-F238E27FC236}">
              <a16:creationId xmlns:a16="http://schemas.microsoft.com/office/drawing/2014/main" id="{00000000-0008-0000-1800-00009C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05" name="Imagen 2188">
          <a:extLst>
            <a:ext uri="{FF2B5EF4-FFF2-40B4-BE49-F238E27FC236}">
              <a16:creationId xmlns:a16="http://schemas.microsoft.com/office/drawing/2014/main" id="{00000000-0008-0000-1800-00009D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06" name="Imagen 2189">
          <a:extLst>
            <a:ext uri="{FF2B5EF4-FFF2-40B4-BE49-F238E27FC236}">
              <a16:creationId xmlns:a16="http://schemas.microsoft.com/office/drawing/2014/main" id="{00000000-0008-0000-1800-00009E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07" name="Imagen 2190">
          <a:extLst>
            <a:ext uri="{FF2B5EF4-FFF2-40B4-BE49-F238E27FC236}">
              <a16:creationId xmlns:a16="http://schemas.microsoft.com/office/drawing/2014/main" id="{00000000-0008-0000-1800-00009F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08" name="Imagen 2191">
          <a:extLst>
            <a:ext uri="{FF2B5EF4-FFF2-40B4-BE49-F238E27FC236}">
              <a16:creationId xmlns:a16="http://schemas.microsoft.com/office/drawing/2014/main" id="{00000000-0008-0000-1800-0000A0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09" name="Imagen 2192">
          <a:extLst>
            <a:ext uri="{FF2B5EF4-FFF2-40B4-BE49-F238E27FC236}">
              <a16:creationId xmlns:a16="http://schemas.microsoft.com/office/drawing/2014/main" id="{00000000-0008-0000-1800-0000A1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10" name="Imagen 2193">
          <a:extLst>
            <a:ext uri="{FF2B5EF4-FFF2-40B4-BE49-F238E27FC236}">
              <a16:creationId xmlns:a16="http://schemas.microsoft.com/office/drawing/2014/main" id="{00000000-0008-0000-1800-0000A2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11" name="Imagen 2194">
          <a:extLst>
            <a:ext uri="{FF2B5EF4-FFF2-40B4-BE49-F238E27FC236}">
              <a16:creationId xmlns:a16="http://schemas.microsoft.com/office/drawing/2014/main" id="{00000000-0008-0000-1800-0000A3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12" name="Imagen 2195">
          <a:extLst>
            <a:ext uri="{FF2B5EF4-FFF2-40B4-BE49-F238E27FC236}">
              <a16:creationId xmlns:a16="http://schemas.microsoft.com/office/drawing/2014/main" id="{00000000-0008-0000-1800-0000A4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13" name="Imagen 2196">
          <a:extLst>
            <a:ext uri="{FF2B5EF4-FFF2-40B4-BE49-F238E27FC236}">
              <a16:creationId xmlns:a16="http://schemas.microsoft.com/office/drawing/2014/main" id="{00000000-0008-0000-1800-0000A5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14" name="Imagen 2197">
          <a:extLst>
            <a:ext uri="{FF2B5EF4-FFF2-40B4-BE49-F238E27FC236}">
              <a16:creationId xmlns:a16="http://schemas.microsoft.com/office/drawing/2014/main" id="{00000000-0008-0000-1800-0000A6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15" name="Imagen 2198">
          <a:extLst>
            <a:ext uri="{FF2B5EF4-FFF2-40B4-BE49-F238E27FC236}">
              <a16:creationId xmlns:a16="http://schemas.microsoft.com/office/drawing/2014/main" id="{00000000-0008-0000-1800-0000A7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16" name="Imagen 2199">
          <a:extLst>
            <a:ext uri="{FF2B5EF4-FFF2-40B4-BE49-F238E27FC236}">
              <a16:creationId xmlns:a16="http://schemas.microsoft.com/office/drawing/2014/main" id="{00000000-0008-0000-1800-0000A8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17" name="Imagen 2200">
          <a:extLst>
            <a:ext uri="{FF2B5EF4-FFF2-40B4-BE49-F238E27FC236}">
              <a16:creationId xmlns:a16="http://schemas.microsoft.com/office/drawing/2014/main" id="{00000000-0008-0000-1800-0000A9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18" name="Imagen 2201">
          <a:extLst>
            <a:ext uri="{FF2B5EF4-FFF2-40B4-BE49-F238E27FC236}">
              <a16:creationId xmlns:a16="http://schemas.microsoft.com/office/drawing/2014/main" id="{00000000-0008-0000-1800-0000AA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19" name="Imagen 2202">
          <a:extLst>
            <a:ext uri="{FF2B5EF4-FFF2-40B4-BE49-F238E27FC236}">
              <a16:creationId xmlns:a16="http://schemas.microsoft.com/office/drawing/2014/main" id="{00000000-0008-0000-1800-0000AB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20" name="Imagen 2203">
          <a:extLst>
            <a:ext uri="{FF2B5EF4-FFF2-40B4-BE49-F238E27FC236}">
              <a16:creationId xmlns:a16="http://schemas.microsoft.com/office/drawing/2014/main" id="{00000000-0008-0000-1800-0000AC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21" name="Imagen 2204">
          <a:extLst>
            <a:ext uri="{FF2B5EF4-FFF2-40B4-BE49-F238E27FC236}">
              <a16:creationId xmlns:a16="http://schemas.microsoft.com/office/drawing/2014/main" id="{00000000-0008-0000-1800-0000AD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22" name="Imagen 2205">
          <a:extLst>
            <a:ext uri="{FF2B5EF4-FFF2-40B4-BE49-F238E27FC236}">
              <a16:creationId xmlns:a16="http://schemas.microsoft.com/office/drawing/2014/main" id="{00000000-0008-0000-1800-0000AE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23" name="Imagen 2206">
          <a:extLst>
            <a:ext uri="{FF2B5EF4-FFF2-40B4-BE49-F238E27FC236}">
              <a16:creationId xmlns:a16="http://schemas.microsoft.com/office/drawing/2014/main" id="{00000000-0008-0000-1800-0000AF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24" name="Imagen 2207">
          <a:extLst>
            <a:ext uri="{FF2B5EF4-FFF2-40B4-BE49-F238E27FC236}">
              <a16:creationId xmlns:a16="http://schemas.microsoft.com/office/drawing/2014/main" id="{00000000-0008-0000-1800-0000B0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25" name="Imagen 2208">
          <a:extLst>
            <a:ext uri="{FF2B5EF4-FFF2-40B4-BE49-F238E27FC236}">
              <a16:creationId xmlns:a16="http://schemas.microsoft.com/office/drawing/2014/main" id="{00000000-0008-0000-1800-0000B1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26" name="Imagen 2209">
          <a:extLst>
            <a:ext uri="{FF2B5EF4-FFF2-40B4-BE49-F238E27FC236}">
              <a16:creationId xmlns:a16="http://schemas.microsoft.com/office/drawing/2014/main" id="{00000000-0008-0000-1800-0000B2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27" name="Imagen 2210">
          <a:extLst>
            <a:ext uri="{FF2B5EF4-FFF2-40B4-BE49-F238E27FC236}">
              <a16:creationId xmlns:a16="http://schemas.microsoft.com/office/drawing/2014/main" id="{00000000-0008-0000-1800-0000B3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28" name="Imagen 2211">
          <a:extLst>
            <a:ext uri="{FF2B5EF4-FFF2-40B4-BE49-F238E27FC236}">
              <a16:creationId xmlns:a16="http://schemas.microsoft.com/office/drawing/2014/main" id="{00000000-0008-0000-1800-0000B4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29" name="Imagen 2212">
          <a:extLst>
            <a:ext uri="{FF2B5EF4-FFF2-40B4-BE49-F238E27FC236}">
              <a16:creationId xmlns:a16="http://schemas.microsoft.com/office/drawing/2014/main" id="{00000000-0008-0000-1800-0000B5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30" name="Imagen 2213">
          <a:extLst>
            <a:ext uri="{FF2B5EF4-FFF2-40B4-BE49-F238E27FC236}">
              <a16:creationId xmlns:a16="http://schemas.microsoft.com/office/drawing/2014/main" id="{00000000-0008-0000-1800-0000B6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31" name="Imagen 2214">
          <a:extLst>
            <a:ext uri="{FF2B5EF4-FFF2-40B4-BE49-F238E27FC236}">
              <a16:creationId xmlns:a16="http://schemas.microsoft.com/office/drawing/2014/main" id="{00000000-0008-0000-1800-0000B7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32" name="Imagen 2215">
          <a:extLst>
            <a:ext uri="{FF2B5EF4-FFF2-40B4-BE49-F238E27FC236}">
              <a16:creationId xmlns:a16="http://schemas.microsoft.com/office/drawing/2014/main" id="{00000000-0008-0000-1800-0000B8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33" name="Imagen 2216">
          <a:extLst>
            <a:ext uri="{FF2B5EF4-FFF2-40B4-BE49-F238E27FC236}">
              <a16:creationId xmlns:a16="http://schemas.microsoft.com/office/drawing/2014/main" id="{00000000-0008-0000-1800-0000B9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34" name="Imagen 2217">
          <a:extLst>
            <a:ext uri="{FF2B5EF4-FFF2-40B4-BE49-F238E27FC236}">
              <a16:creationId xmlns:a16="http://schemas.microsoft.com/office/drawing/2014/main" id="{00000000-0008-0000-1800-0000BA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35" name="Imagen 2218">
          <a:extLst>
            <a:ext uri="{FF2B5EF4-FFF2-40B4-BE49-F238E27FC236}">
              <a16:creationId xmlns:a16="http://schemas.microsoft.com/office/drawing/2014/main" id="{00000000-0008-0000-1800-0000BB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36" name="Imagen 2219">
          <a:extLst>
            <a:ext uri="{FF2B5EF4-FFF2-40B4-BE49-F238E27FC236}">
              <a16:creationId xmlns:a16="http://schemas.microsoft.com/office/drawing/2014/main" id="{00000000-0008-0000-1800-0000BC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37" name="Imagen 2220">
          <a:extLst>
            <a:ext uri="{FF2B5EF4-FFF2-40B4-BE49-F238E27FC236}">
              <a16:creationId xmlns:a16="http://schemas.microsoft.com/office/drawing/2014/main" id="{00000000-0008-0000-1800-0000BD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38" name="Imagen 2221">
          <a:extLst>
            <a:ext uri="{FF2B5EF4-FFF2-40B4-BE49-F238E27FC236}">
              <a16:creationId xmlns:a16="http://schemas.microsoft.com/office/drawing/2014/main" id="{00000000-0008-0000-1800-0000BE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39" name="Imagen 2222">
          <a:extLst>
            <a:ext uri="{FF2B5EF4-FFF2-40B4-BE49-F238E27FC236}">
              <a16:creationId xmlns:a16="http://schemas.microsoft.com/office/drawing/2014/main" id="{00000000-0008-0000-1800-0000BF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40" name="Imagen 2223">
          <a:extLst>
            <a:ext uri="{FF2B5EF4-FFF2-40B4-BE49-F238E27FC236}">
              <a16:creationId xmlns:a16="http://schemas.microsoft.com/office/drawing/2014/main" id="{00000000-0008-0000-1800-0000C0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41" name="Imagen 2224">
          <a:extLst>
            <a:ext uri="{FF2B5EF4-FFF2-40B4-BE49-F238E27FC236}">
              <a16:creationId xmlns:a16="http://schemas.microsoft.com/office/drawing/2014/main" id="{00000000-0008-0000-1800-0000C1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42" name="Imagen 2225">
          <a:extLst>
            <a:ext uri="{FF2B5EF4-FFF2-40B4-BE49-F238E27FC236}">
              <a16:creationId xmlns:a16="http://schemas.microsoft.com/office/drawing/2014/main" id="{00000000-0008-0000-1800-0000C2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43" name="Imagen 2226">
          <a:extLst>
            <a:ext uri="{FF2B5EF4-FFF2-40B4-BE49-F238E27FC236}">
              <a16:creationId xmlns:a16="http://schemas.microsoft.com/office/drawing/2014/main" id="{00000000-0008-0000-1800-0000C3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44" name="Imagen 2227">
          <a:extLst>
            <a:ext uri="{FF2B5EF4-FFF2-40B4-BE49-F238E27FC236}">
              <a16:creationId xmlns:a16="http://schemas.microsoft.com/office/drawing/2014/main" id="{00000000-0008-0000-1800-0000C4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45" name="Imagen 2228">
          <a:extLst>
            <a:ext uri="{FF2B5EF4-FFF2-40B4-BE49-F238E27FC236}">
              <a16:creationId xmlns:a16="http://schemas.microsoft.com/office/drawing/2014/main" id="{00000000-0008-0000-1800-0000C5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46" name="Imagen 2229">
          <a:extLst>
            <a:ext uri="{FF2B5EF4-FFF2-40B4-BE49-F238E27FC236}">
              <a16:creationId xmlns:a16="http://schemas.microsoft.com/office/drawing/2014/main" id="{00000000-0008-0000-1800-0000C6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47" name="Imagen 2230">
          <a:extLst>
            <a:ext uri="{FF2B5EF4-FFF2-40B4-BE49-F238E27FC236}">
              <a16:creationId xmlns:a16="http://schemas.microsoft.com/office/drawing/2014/main" id="{00000000-0008-0000-1800-0000C7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48" name="Imagen 2231">
          <a:extLst>
            <a:ext uri="{FF2B5EF4-FFF2-40B4-BE49-F238E27FC236}">
              <a16:creationId xmlns:a16="http://schemas.microsoft.com/office/drawing/2014/main" id="{00000000-0008-0000-1800-0000C8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49" name="Imagen 2232">
          <a:extLst>
            <a:ext uri="{FF2B5EF4-FFF2-40B4-BE49-F238E27FC236}">
              <a16:creationId xmlns:a16="http://schemas.microsoft.com/office/drawing/2014/main" id="{00000000-0008-0000-1800-0000C9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50" name="Imagen 2233">
          <a:extLst>
            <a:ext uri="{FF2B5EF4-FFF2-40B4-BE49-F238E27FC236}">
              <a16:creationId xmlns:a16="http://schemas.microsoft.com/office/drawing/2014/main" id="{00000000-0008-0000-1800-0000CA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51" name="Imagen 2234">
          <a:extLst>
            <a:ext uri="{FF2B5EF4-FFF2-40B4-BE49-F238E27FC236}">
              <a16:creationId xmlns:a16="http://schemas.microsoft.com/office/drawing/2014/main" id="{00000000-0008-0000-1800-0000CB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52" name="Imagen 2235">
          <a:extLst>
            <a:ext uri="{FF2B5EF4-FFF2-40B4-BE49-F238E27FC236}">
              <a16:creationId xmlns:a16="http://schemas.microsoft.com/office/drawing/2014/main" id="{00000000-0008-0000-1800-0000CC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53" name="Imagen 2236">
          <a:extLst>
            <a:ext uri="{FF2B5EF4-FFF2-40B4-BE49-F238E27FC236}">
              <a16:creationId xmlns:a16="http://schemas.microsoft.com/office/drawing/2014/main" id="{00000000-0008-0000-1800-0000CD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54" name="Imagen 2237">
          <a:extLst>
            <a:ext uri="{FF2B5EF4-FFF2-40B4-BE49-F238E27FC236}">
              <a16:creationId xmlns:a16="http://schemas.microsoft.com/office/drawing/2014/main" id="{00000000-0008-0000-1800-0000CE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55" name="Imagen 2238">
          <a:extLst>
            <a:ext uri="{FF2B5EF4-FFF2-40B4-BE49-F238E27FC236}">
              <a16:creationId xmlns:a16="http://schemas.microsoft.com/office/drawing/2014/main" id="{00000000-0008-0000-1800-0000CF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56" name="Imagen 2239">
          <a:extLst>
            <a:ext uri="{FF2B5EF4-FFF2-40B4-BE49-F238E27FC236}">
              <a16:creationId xmlns:a16="http://schemas.microsoft.com/office/drawing/2014/main" id="{00000000-0008-0000-1800-0000D0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57" name="Imagen 2240">
          <a:extLst>
            <a:ext uri="{FF2B5EF4-FFF2-40B4-BE49-F238E27FC236}">
              <a16:creationId xmlns:a16="http://schemas.microsoft.com/office/drawing/2014/main" id="{00000000-0008-0000-1800-0000D1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58" name="Imagen 2241">
          <a:extLst>
            <a:ext uri="{FF2B5EF4-FFF2-40B4-BE49-F238E27FC236}">
              <a16:creationId xmlns:a16="http://schemas.microsoft.com/office/drawing/2014/main" id="{00000000-0008-0000-1800-0000D2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59" name="Imagen 2242">
          <a:extLst>
            <a:ext uri="{FF2B5EF4-FFF2-40B4-BE49-F238E27FC236}">
              <a16:creationId xmlns:a16="http://schemas.microsoft.com/office/drawing/2014/main" id="{00000000-0008-0000-1800-0000D3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60" name="Imagen 2243">
          <a:extLst>
            <a:ext uri="{FF2B5EF4-FFF2-40B4-BE49-F238E27FC236}">
              <a16:creationId xmlns:a16="http://schemas.microsoft.com/office/drawing/2014/main" id="{00000000-0008-0000-1800-0000D4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61" name="Imagen 2244">
          <a:extLst>
            <a:ext uri="{FF2B5EF4-FFF2-40B4-BE49-F238E27FC236}">
              <a16:creationId xmlns:a16="http://schemas.microsoft.com/office/drawing/2014/main" id="{00000000-0008-0000-1800-0000D5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62" name="Imagen 2245">
          <a:extLst>
            <a:ext uri="{FF2B5EF4-FFF2-40B4-BE49-F238E27FC236}">
              <a16:creationId xmlns:a16="http://schemas.microsoft.com/office/drawing/2014/main" id="{00000000-0008-0000-1800-0000D6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63" name="Imagen 2246">
          <a:extLst>
            <a:ext uri="{FF2B5EF4-FFF2-40B4-BE49-F238E27FC236}">
              <a16:creationId xmlns:a16="http://schemas.microsoft.com/office/drawing/2014/main" id="{00000000-0008-0000-1800-0000D7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64" name="Imagen 2247">
          <a:extLst>
            <a:ext uri="{FF2B5EF4-FFF2-40B4-BE49-F238E27FC236}">
              <a16:creationId xmlns:a16="http://schemas.microsoft.com/office/drawing/2014/main" id="{00000000-0008-0000-1800-0000D8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65" name="Imagen 2248">
          <a:extLst>
            <a:ext uri="{FF2B5EF4-FFF2-40B4-BE49-F238E27FC236}">
              <a16:creationId xmlns:a16="http://schemas.microsoft.com/office/drawing/2014/main" id="{00000000-0008-0000-1800-0000D9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66" name="Imagen 2249">
          <a:extLst>
            <a:ext uri="{FF2B5EF4-FFF2-40B4-BE49-F238E27FC236}">
              <a16:creationId xmlns:a16="http://schemas.microsoft.com/office/drawing/2014/main" id="{00000000-0008-0000-1800-0000DA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67" name="Imagen 2250">
          <a:extLst>
            <a:ext uri="{FF2B5EF4-FFF2-40B4-BE49-F238E27FC236}">
              <a16:creationId xmlns:a16="http://schemas.microsoft.com/office/drawing/2014/main" id="{00000000-0008-0000-1800-0000DB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68" name="Imagen 2251">
          <a:extLst>
            <a:ext uri="{FF2B5EF4-FFF2-40B4-BE49-F238E27FC236}">
              <a16:creationId xmlns:a16="http://schemas.microsoft.com/office/drawing/2014/main" id="{00000000-0008-0000-1800-0000DC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69" name="Imagen 2252">
          <a:extLst>
            <a:ext uri="{FF2B5EF4-FFF2-40B4-BE49-F238E27FC236}">
              <a16:creationId xmlns:a16="http://schemas.microsoft.com/office/drawing/2014/main" id="{00000000-0008-0000-1800-0000DD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70" name="Imagen 2253">
          <a:extLst>
            <a:ext uri="{FF2B5EF4-FFF2-40B4-BE49-F238E27FC236}">
              <a16:creationId xmlns:a16="http://schemas.microsoft.com/office/drawing/2014/main" id="{00000000-0008-0000-1800-0000DE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71" name="Imagen 2254">
          <a:extLst>
            <a:ext uri="{FF2B5EF4-FFF2-40B4-BE49-F238E27FC236}">
              <a16:creationId xmlns:a16="http://schemas.microsoft.com/office/drawing/2014/main" id="{00000000-0008-0000-1800-0000DF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72" name="Imagen 2255">
          <a:extLst>
            <a:ext uri="{FF2B5EF4-FFF2-40B4-BE49-F238E27FC236}">
              <a16:creationId xmlns:a16="http://schemas.microsoft.com/office/drawing/2014/main" id="{00000000-0008-0000-1800-0000E0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73" name="Imagen 2256">
          <a:extLst>
            <a:ext uri="{FF2B5EF4-FFF2-40B4-BE49-F238E27FC236}">
              <a16:creationId xmlns:a16="http://schemas.microsoft.com/office/drawing/2014/main" id="{00000000-0008-0000-1800-0000E1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74" name="Imagen 2257">
          <a:extLst>
            <a:ext uri="{FF2B5EF4-FFF2-40B4-BE49-F238E27FC236}">
              <a16:creationId xmlns:a16="http://schemas.microsoft.com/office/drawing/2014/main" id="{00000000-0008-0000-1800-0000E2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75" name="Imagen 2258">
          <a:extLst>
            <a:ext uri="{FF2B5EF4-FFF2-40B4-BE49-F238E27FC236}">
              <a16:creationId xmlns:a16="http://schemas.microsoft.com/office/drawing/2014/main" id="{00000000-0008-0000-1800-0000E3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76" name="Imagen 2259">
          <a:extLst>
            <a:ext uri="{FF2B5EF4-FFF2-40B4-BE49-F238E27FC236}">
              <a16:creationId xmlns:a16="http://schemas.microsoft.com/office/drawing/2014/main" id="{00000000-0008-0000-1800-0000E4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77" name="Imagen 2260">
          <a:extLst>
            <a:ext uri="{FF2B5EF4-FFF2-40B4-BE49-F238E27FC236}">
              <a16:creationId xmlns:a16="http://schemas.microsoft.com/office/drawing/2014/main" id="{00000000-0008-0000-1800-0000E5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78" name="Imagen 2261">
          <a:extLst>
            <a:ext uri="{FF2B5EF4-FFF2-40B4-BE49-F238E27FC236}">
              <a16:creationId xmlns:a16="http://schemas.microsoft.com/office/drawing/2014/main" id="{00000000-0008-0000-1800-0000E6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79" name="Imagen 2262">
          <a:extLst>
            <a:ext uri="{FF2B5EF4-FFF2-40B4-BE49-F238E27FC236}">
              <a16:creationId xmlns:a16="http://schemas.microsoft.com/office/drawing/2014/main" id="{00000000-0008-0000-1800-0000E7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80" name="Imagen 2263">
          <a:extLst>
            <a:ext uri="{FF2B5EF4-FFF2-40B4-BE49-F238E27FC236}">
              <a16:creationId xmlns:a16="http://schemas.microsoft.com/office/drawing/2014/main" id="{00000000-0008-0000-1800-0000E8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81" name="Imagen 2264">
          <a:extLst>
            <a:ext uri="{FF2B5EF4-FFF2-40B4-BE49-F238E27FC236}">
              <a16:creationId xmlns:a16="http://schemas.microsoft.com/office/drawing/2014/main" id="{00000000-0008-0000-1800-0000E9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82" name="Imagen 2265">
          <a:extLst>
            <a:ext uri="{FF2B5EF4-FFF2-40B4-BE49-F238E27FC236}">
              <a16:creationId xmlns:a16="http://schemas.microsoft.com/office/drawing/2014/main" id="{00000000-0008-0000-1800-0000EA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83" name="Imagen 2266">
          <a:extLst>
            <a:ext uri="{FF2B5EF4-FFF2-40B4-BE49-F238E27FC236}">
              <a16:creationId xmlns:a16="http://schemas.microsoft.com/office/drawing/2014/main" id="{00000000-0008-0000-1800-0000EB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84" name="Imagen 2267">
          <a:extLst>
            <a:ext uri="{FF2B5EF4-FFF2-40B4-BE49-F238E27FC236}">
              <a16:creationId xmlns:a16="http://schemas.microsoft.com/office/drawing/2014/main" id="{00000000-0008-0000-1800-0000EC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85" name="Imagen 2268">
          <a:extLst>
            <a:ext uri="{FF2B5EF4-FFF2-40B4-BE49-F238E27FC236}">
              <a16:creationId xmlns:a16="http://schemas.microsoft.com/office/drawing/2014/main" id="{00000000-0008-0000-1800-0000ED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86" name="Imagen 2269">
          <a:extLst>
            <a:ext uri="{FF2B5EF4-FFF2-40B4-BE49-F238E27FC236}">
              <a16:creationId xmlns:a16="http://schemas.microsoft.com/office/drawing/2014/main" id="{00000000-0008-0000-1800-0000EE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87" name="Imagen 2270">
          <a:extLst>
            <a:ext uri="{FF2B5EF4-FFF2-40B4-BE49-F238E27FC236}">
              <a16:creationId xmlns:a16="http://schemas.microsoft.com/office/drawing/2014/main" id="{00000000-0008-0000-1800-0000EF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88" name="Imagen 2271">
          <a:extLst>
            <a:ext uri="{FF2B5EF4-FFF2-40B4-BE49-F238E27FC236}">
              <a16:creationId xmlns:a16="http://schemas.microsoft.com/office/drawing/2014/main" id="{00000000-0008-0000-1800-0000F0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89" name="Imagen 2272">
          <a:extLst>
            <a:ext uri="{FF2B5EF4-FFF2-40B4-BE49-F238E27FC236}">
              <a16:creationId xmlns:a16="http://schemas.microsoft.com/office/drawing/2014/main" id="{00000000-0008-0000-1800-0000F1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90" name="Imagen 2273">
          <a:extLst>
            <a:ext uri="{FF2B5EF4-FFF2-40B4-BE49-F238E27FC236}">
              <a16:creationId xmlns:a16="http://schemas.microsoft.com/office/drawing/2014/main" id="{00000000-0008-0000-1800-0000F2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91" name="Imagen 2274">
          <a:extLst>
            <a:ext uri="{FF2B5EF4-FFF2-40B4-BE49-F238E27FC236}">
              <a16:creationId xmlns:a16="http://schemas.microsoft.com/office/drawing/2014/main" id="{00000000-0008-0000-1800-0000F3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92" name="Imagen 2275">
          <a:extLst>
            <a:ext uri="{FF2B5EF4-FFF2-40B4-BE49-F238E27FC236}">
              <a16:creationId xmlns:a16="http://schemas.microsoft.com/office/drawing/2014/main" id="{00000000-0008-0000-1800-0000F4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93" name="Imagen 2276">
          <a:extLst>
            <a:ext uri="{FF2B5EF4-FFF2-40B4-BE49-F238E27FC236}">
              <a16:creationId xmlns:a16="http://schemas.microsoft.com/office/drawing/2014/main" id="{00000000-0008-0000-1800-0000F5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94" name="Imagen 2277">
          <a:extLst>
            <a:ext uri="{FF2B5EF4-FFF2-40B4-BE49-F238E27FC236}">
              <a16:creationId xmlns:a16="http://schemas.microsoft.com/office/drawing/2014/main" id="{00000000-0008-0000-1800-0000F6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95" name="Imagen 2278">
          <a:extLst>
            <a:ext uri="{FF2B5EF4-FFF2-40B4-BE49-F238E27FC236}">
              <a16:creationId xmlns:a16="http://schemas.microsoft.com/office/drawing/2014/main" id="{00000000-0008-0000-1800-0000F7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96" name="Imagen 2279">
          <a:extLst>
            <a:ext uri="{FF2B5EF4-FFF2-40B4-BE49-F238E27FC236}">
              <a16:creationId xmlns:a16="http://schemas.microsoft.com/office/drawing/2014/main" id="{00000000-0008-0000-1800-0000F8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97" name="Imagen 2280">
          <a:extLst>
            <a:ext uri="{FF2B5EF4-FFF2-40B4-BE49-F238E27FC236}">
              <a16:creationId xmlns:a16="http://schemas.microsoft.com/office/drawing/2014/main" id="{00000000-0008-0000-1800-0000F9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98" name="Imagen 2281">
          <a:extLst>
            <a:ext uri="{FF2B5EF4-FFF2-40B4-BE49-F238E27FC236}">
              <a16:creationId xmlns:a16="http://schemas.microsoft.com/office/drawing/2014/main" id="{00000000-0008-0000-1800-0000FA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299" name="Imagen 2282">
          <a:extLst>
            <a:ext uri="{FF2B5EF4-FFF2-40B4-BE49-F238E27FC236}">
              <a16:creationId xmlns:a16="http://schemas.microsoft.com/office/drawing/2014/main" id="{00000000-0008-0000-1800-0000FB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00" name="Imagen 2283">
          <a:extLst>
            <a:ext uri="{FF2B5EF4-FFF2-40B4-BE49-F238E27FC236}">
              <a16:creationId xmlns:a16="http://schemas.microsoft.com/office/drawing/2014/main" id="{00000000-0008-0000-1800-0000FC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01" name="Imagen 2284">
          <a:extLst>
            <a:ext uri="{FF2B5EF4-FFF2-40B4-BE49-F238E27FC236}">
              <a16:creationId xmlns:a16="http://schemas.microsoft.com/office/drawing/2014/main" id="{00000000-0008-0000-1800-0000FD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02" name="Imagen 2285">
          <a:extLst>
            <a:ext uri="{FF2B5EF4-FFF2-40B4-BE49-F238E27FC236}">
              <a16:creationId xmlns:a16="http://schemas.microsoft.com/office/drawing/2014/main" id="{00000000-0008-0000-1800-0000FE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03" name="Imagen 2286">
          <a:extLst>
            <a:ext uri="{FF2B5EF4-FFF2-40B4-BE49-F238E27FC236}">
              <a16:creationId xmlns:a16="http://schemas.microsoft.com/office/drawing/2014/main" id="{00000000-0008-0000-1800-0000FF08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04" name="Imagen 2287">
          <a:extLst>
            <a:ext uri="{FF2B5EF4-FFF2-40B4-BE49-F238E27FC236}">
              <a16:creationId xmlns:a16="http://schemas.microsoft.com/office/drawing/2014/main" id="{00000000-0008-0000-1800-000000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05" name="Imagen 2288">
          <a:extLst>
            <a:ext uri="{FF2B5EF4-FFF2-40B4-BE49-F238E27FC236}">
              <a16:creationId xmlns:a16="http://schemas.microsoft.com/office/drawing/2014/main" id="{00000000-0008-0000-1800-000001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06" name="Imagen 2289">
          <a:extLst>
            <a:ext uri="{FF2B5EF4-FFF2-40B4-BE49-F238E27FC236}">
              <a16:creationId xmlns:a16="http://schemas.microsoft.com/office/drawing/2014/main" id="{00000000-0008-0000-1800-000002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07" name="Imagen 2290">
          <a:extLst>
            <a:ext uri="{FF2B5EF4-FFF2-40B4-BE49-F238E27FC236}">
              <a16:creationId xmlns:a16="http://schemas.microsoft.com/office/drawing/2014/main" id="{00000000-0008-0000-1800-000003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08" name="Imagen 2291">
          <a:extLst>
            <a:ext uri="{FF2B5EF4-FFF2-40B4-BE49-F238E27FC236}">
              <a16:creationId xmlns:a16="http://schemas.microsoft.com/office/drawing/2014/main" id="{00000000-0008-0000-1800-000004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09" name="Imagen 2292">
          <a:extLst>
            <a:ext uri="{FF2B5EF4-FFF2-40B4-BE49-F238E27FC236}">
              <a16:creationId xmlns:a16="http://schemas.microsoft.com/office/drawing/2014/main" id="{00000000-0008-0000-1800-000005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10" name="Imagen 2293">
          <a:extLst>
            <a:ext uri="{FF2B5EF4-FFF2-40B4-BE49-F238E27FC236}">
              <a16:creationId xmlns:a16="http://schemas.microsoft.com/office/drawing/2014/main" id="{00000000-0008-0000-1800-000006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11" name="Imagen 2294">
          <a:extLst>
            <a:ext uri="{FF2B5EF4-FFF2-40B4-BE49-F238E27FC236}">
              <a16:creationId xmlns:a16="http://schemas.microsoft.com/office/drawing/2014/main" id="{00000000-0008-0000-1800-000007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12" name="Imagen 2295">
          <a:extLst>
            <a:ext uri="{FF2B5EF4-FFF2-40B4-BE49-F238E27FC236}">
              <a16:creationId xmlns:a16="http://schemas.microsoft.com/office/drawing/2014/main" id="{00000000-0008-0000-1800-000008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13" name="Imagen 2296">
          <a:extLst>
            <a:ext uri="{FF2B5EF4-FFF2-40B4-BE49-F238E27FC236}">
              <a16:creationId xmlns:a16="http://schemas.microsoft.com/office/drawing/2014/main" id="{00000000-0008-0000-1800-000009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14" name="Imagen 2297">
          <a:extLst>
            <a:ext uri="{FF2B5EF4-FFF2-40B4-BE49-F238E27FC236}">
              <a16:creationId xmlns:a16="http://schemas.microsoft.com/office/drawing/2014/main" id="{00000000-0008-0000-1800-00000A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15" name="Imagen 2298">
          <a:extLst>
            <a:ext uri="{FF2B5EF4-FFF2-40B4-BE49-F238E27FC236}">
              <a16:creationId xmlns:a16="http://schemas.microsoft.com/office/drawing/2014/main" id="{00000000-0008-0000-1800-00000B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16" name="Imagen 2299">
          <a:extLst>
            <a:ext uri="{FF2B5EF4-FFF2-40B4-BE49-F238E27FC236}">
              <a16:creationId xmlns:a16="http://schemas.microsoft.com/office/drawing/2014/main" id="{00000000-0008-0000-1800-00000C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17" name="Imagen 2300">
          <a:extLst>
            <a:ext uri="{FF2B5EF4-FFF2-40B4-BE49-F238E27FC236}">
              <a16:creationId xmlns:a16="http://schemas.microsoft.com/office/drawing/2014/main" id="{00000000-0008-0000-1800-00000D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18" name="Imagen 2301">
          <a:extLst>
            <a:ext uri="{FF2B5EF4-FFF2-40B4-BE49-F238E27FC236}">
              <a16:creationId xmlns:a16="http://schemas.microsoft.com/office/drawing/2014/main" id="{00000000-0008-0000-1800-00000E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19" name="Imagen 2302">
          <a:extLst>
            <a:ext uri="{FF2B5EF4-FFF2-40B4-BE49-F238E27FC236}">
              <a16:creationId xmlns:a16="http://schemas.microsoft.com/office/drawing/2014/main" id="{00000000-0008-0000-1800-00000F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20" name="Imagen 2303">
          <a:extLst>
            <a:ext uri="{FF2B5EF4-FFF2-40B4-BE49-F238E27FC236}">
              <a16:creationId xmlns:a16="http://schemas.microsoft.com/office/drawing/2014/main" id="{00000000-0008-0000-1800-000010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21" name="Imagen 2304">
          <a:extLst>
            <a:ext uri="{FF2B5EF4-FFF2-40B4-BE49-F238E27FC236}">
              <a16:creationId xmlns:a16="http://schemas.microsoft.com/office/drawing/2014/main" id="{00000000-0008-0000-1800-000011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22" name="Imagen 2305">
          <a:extLst>
            <a:ext uri="{FF2B5EF4-FFF2-40B4-BE49-F238E27FC236}">
              <a16:creationId xmlns:a16="http://schemas.microsoft.com/office/drawing/2014/main" id="{00000000-0008-0000-1800-000012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23" name="Imagen 2306">
          <a:extLst>
            <a:ext uri="{FF2B5EF4-FFF2-40B4-BE49-F238E27FC236}">
              <a16:creationId xmlns:a16="http://schemas.microsoft.com/office/drawing/2014/main" id="{00000000-0008-0000-1800-000013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24" name="Imagen 2307">
          <a:extLst>
            <a:ext uri="{FF2B5EF4-FFF2-40B4-BE49-F238E27FC236}">
              <a16:creationId xmlns:a16="http://schemas.microsoft.com/office/drawing/2014/main" id="{00000000-0008-0000-1800-000014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25" name="Imagen 2308">
          <a:extLst>
            <a:ext uri="{FF2B5EF4-FFF2-40B4-BE49-F238E27FC236}">
              <a16:creationId xmlns:a16="http://schemas.microsoft.com/office/drawing/2014/main" id="{00000000-0008-0000-1800-000015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26" name="Imagen 2309">
          <a:extLst>
            <a:ext uri="{FF2B5EF4-FFF2-40B4-BE49-F238E27FC236}">
              <a16:creationId xmlns:a16="http://schemas.microsoft.com/office/drawing/2014/main" id="{00000000-0008-0000-1800-000016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27" name="Imagen 2310">
          <a:extLst>
            <a:ext uri="{FF2B5EF4-FFF2-40B4-BE49-F238E27FC236}">
              <a16:creationId xmlns:a16="http://schemas.microsoft.com/office/drawing/2014/main" id="{00000000-0008-0000-1800-000017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28" name="Imagen 2311">
          <a:extLst>
            <a:ext uri="{FF2B5EF4-FFF2-40B4-BE49-F238E27FC236}">
              <a16:creationId xmlns:a16="http://schemas.microsoft.com/office/drawing/2014/main" id="{00000000-0008-0000-1800-000018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29" name="Imagen 2312">
          <a:extLst>
            <a:ext uri="{FF2B5EF4-FFF2-40B4-BE49-F238E27FC236}">
              <a16:creationId xmlns:a16="http://schemas.microsoft.com/office/drawing/2014/main" id="{00000000-0008-0000-1800-000019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30" name="Imagen 2313">
          <a:extLst>
            <a:ext uri="{FF2B5EF4-FFF2-40B4-BE49-F238E27FC236}">
              <a16:creationId xmlns:a16="http://schemas.microsoft.com/office/drawing/2014/main" id="{00000000-0008-0000-1800-00001A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31" name="Imagen 2314">
          <a:extLst>
            <a:ext uri="{FF2B5EF4-FFF2-40B4-BE49-F238E27FC236}">
              <a16:creationId xmlns:a16="http://schemas.microsoft.com/office/drawing/2014/main" id="{00000000-0008-0000-1800-00001B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32" name="Imagen 2315">
          <a:extLst>
            <a:ext uri="{FF2B5EF4-FFF2-40B4-BE49-F238E27FC236}">
              <a16:creationId xmlns:a16="http://schemas.microsoft.com/office/drawing/2014/main" id="{00000000-0008-0000-1800-00001C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33" name="Imagen 2316">
          <a:extLst>
            <a:ext uri="{FF2B5EF4-FFF2-40B4-BE49-F238E27FC236}">
              <a16:creationId xmlns:a16="http://schemas.microsoft.com/office/drawing/2014/main" id="{00000000-0008-0000-1800-00001D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34" name="Imagen 2317">
          <a:extLst>
            <a:ext uri="{FF2B5EF4-FFF2-40B4-BE49-F238E27FC236}">
              <a16:creationId xmlns:a16="http://schemas.microsoft.com/office/drawing/2014/main" id="{00000000-0008-0000-1800-00001E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35" name="Imagen 2318">
          <a:extLst>
            <a:ext uri="{FF2B5EF4-FFF2-40B4-BE49-F238E27FC236}">
              <a16:creationId xmlns:a16="http://schemas.microsoft.com/office/drawing/2014/main" id="{00000000-0008-0000-1800-00001F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36" name="Imagen 2319">
          <a:extLst>
            <a:ext uri="{FF2B5EF4-FFF2-40B4-BE49-F238E27FC236}">
              <a16:creationId xmlns:a16="http://schemas.microsoft.com/office/drawing/2014/main" id="{00000000-0008-0000-1800-000020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37" name="Imagen 2320">
          <a:extLst>
            <a:ext uri="{FF2B5EF4-FFF2-40B4-BE49-F238E27FC236}">
              <a16:creationId xmlns:a16="http://schemas.microsoft.com/office/drawing/2014/main" id="{00000000-0008-0000-1800-000021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38" name="Imagen 2321">
          <a:extLst>
            <a:ext uri="{FF2B5EF4-FFF2-40B4-BE49-F238E27FC236}">
              <a16:creationId xmlns:a16="http://schemas.microsoft.com/office/drawing/2014/main" id="{00000000-0008-0000-1800-000022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39" name="Imagen 2322">
          <a:extLst>
            <a:ext uri="{FF2B5EF4-FFF2-40B4-BE49-F238E27FC236}">
              <a16:creationId xmlns:a16="http://schemas.microsoft.com/office/drawing/2014/main" id="{00000000-0008-0000-1800-000023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40" name="Imagen 2323">
          <a:extLst>
            <a:ext uri="{FF2B5EF4-FFF2-40B4-BE49-F238E27FC236}">
              <a16:creationId xmlns:a16="http://schemas.microsoft.com/office/drawing/2014/main" id="{00000000-0008-0000-1800-000024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41" name="Imagen 2324">
          <a:extLst>
            <a:ext uri="{FF2B5EF4-FFF2-40B4-BE49-F238E27FC236}">
              <a16:creationId xmlns:a16="http://schemas.microsoft.com/office/drawing/2014/main" id="{00000000-0008-0000-1800-000025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42" name="Imagen 2325">
          <a:extLst>
            <a:ext uri="{FF2B5EF4-FFF2-40B4-BE49-F238E27FC236}">
              <a16:creationId xmlns:a16="http://schemas.microsoft.com/office/drawing/2014/main" id="{00000000-0008-0000-1800-000026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43" name="Imagen 2326">
          <a:extLst>
            <a:ext uri="{FF2B5EF4-FFF2-40B4-BE49-F238E27FC236}">
              <a16:creationId xmlns:a16="http://schemas.microsoft.com/office/drawing/2014/main" id="{00000000-0008-0000-1800-000027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44" name="Imagen 2327">
          <a:extLst>
            <a:ext uri="{FF2B5EF4-FFF2-40B4-BE49-F238E27FC236}">
              <a16:creationId xmlns:a16="http://schemas.microsoft.com/office/drawing/2014/main" id="{00000000-0008-0000-1800-000028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45" name="Imagen 2328">
          <a:extLst>
            <a:ext uri="{FF2B5EF4-FFF2-40B4-BE49-F238E27FC236}">
              <a16:creationId xmlns:a16="http://schemas.microsoft.com/office/drawing/2014/main" id="{00000000-0008-0000-1800-000029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46" name="Imagen 2329">
          <a:extLst>
            <a:ext uri="{FF2B5EF4-FFF2-40B4-BE49-F238E27FC236}">
              <a16:creationId xmlns:a16="http://schemas.microsoft.com/office/drawing/2014/main" id="{00000000-0008-0000-1800-00002A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47" name="Imagen 2330">
          <a:extLst>
            <a:ext uri="{FF2B5EF4-FFF2-40B4-BE49-F238E27FC236}">
              <a16:creationId xmlns:a16="http://schemas.microsoft.com/office/drawing/2014/main" id="{00000000-0008-0000-1800-00002B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48" name="Imagen 2331">
          <a:extLst>
            <a:ext uri="{FF2B5EF4-FFF2-40B4-BE49-F238E27FC236}">
              <a16:creationId xmlns:a16="http://schemas.microsoft.com/office/drawing/2014/main" id="{00000000-0008-0000-1800-00002C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49" name="Imagen 2332">
          <a:extLst>
            <a:ext uri="{FF2B5EF4-FFF2-40B4-BE49-F238E27FC236}">
              <a16:creationId xmlns:a16="http://schemas.microsoft.com/office/drawing/2014/main" id="{00000000-0008-0000-1800-00002D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50" name="Imagen 2333">
          <a:extLst>
            <a:ext uri="{FF2B5EF4-FFF2-40B4-BE49-F238E27FC236}">
              <a16:creationId xmlns:a16="http://schemas.microsoft.com/office/drawing/2014/main" id="{00000000-0008-0000-1800-00002E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51" name="Imagen 2334">
          <a:extLst>
            <a:ext uri="{FF2B5EF4-FFF2-40B4-BE49-F238E27FC236}">
              <a16:creationId xmlns:a16="http://schemas.microsoft.com/office/drawing/2014/main" id="{00000000-0008-0000-1800-00002F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52" name="Imagen 2335">
          <a:extLst>
            <a:ext uri="{FF2B5EF4-FFF2-40B4-BE49-F238E27FC236}">
              <a16:creationId xmlns:a16="http://schemas.microsoft.com/office/drawing/2014/main" id="{00000000-0008-0000-1800-000030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53" name="Imagen 2336">
          <a:extLst>
            <a:ext uri="{FF2B5EF4-FFF2-40B4-BE49-F238E27FC236}">
              <a16:creationId xmlns:a16="http://schemas.microsoft.com/office/drawing/2014/main" id="{00000000-0008-0000-1800-000031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54" name="Imagen 2337">
          <a:extLst>
            <a:ext uri="{FF2B5EF4-FFF2-40B4-BE49-F238E27FC236}">
              <a16:creationId xmlns:a16="http://schemas.microsoft.com/office/drawing/2014/main" id="{00000000-0008-0000-1800-000032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55" name="Imagen 2338">
          <a:extLst>
            <a:ext uri="{FF2B5EF4-FFF2-40B4-BE49-F238E27FC236}">
              <a16:creationId xmlns:a16="http://schemas.microsoft.com/office/drawing/2014/main" id="{00000000-0008-0000-1800-000033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56" name="Imagen 2339">
          <a:extLst>
            <a:ext uri="{FF2B5EF4-FFF2-40B4-BE49-F238E27FC236}">
              <a16:creationId xmlns:a16="http://schemas.microsoft.com/office/drawing/2014/main" id="{00000000-0008-0000-1800-000034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57" name="Imagen 2340">
          <a:extLst>
            <a:ext uri="{FF2B5EF4-FFF2-40B4-BE49-F238E27FC236}">
              <a16:creationId xmlns:a16="http://schemas.microsoft.com/office/drawing/2014/main" id="{00000000-0008-0000-1800-000035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58" name="Imagen 2341">
          <a:extLst>
            <a:ext uri="{FF2B5EF4-FFF2-40B4-BE49-F238E27FC236}">
              <a16:creationId xmlns:a16="http://schemas.microsoft.com/office/drawing/2014/main" id="{00000000-0008-0000-1800-000036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59" name="Imagen 2342">
          <a:extLst>
            <a:ext uri="{FF2B5EF4-FFF2-40B4-BE49-F238E27FC236}">
              <a16:creationId xmlns:a16="http://schemas.microsoft.com/office/drawing/2014/main" id="{00000000-0008-0000-1800-000037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60" name="Imagen 2343">
          <a:extLst>
            <a:ext uri="{FF2B5EF4-FFF2-40B4-BE49-F238E27FC236}">
              <a16:creationId xmlns:a16="http://schemas.microsoft.com/office/drawing/2014/main" id="{00000000-0008-0000-1800-000038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61" name="Imagen 2344">
          <a:extLst>
            <a:ext uri="{FF2B5EF4-FFF2-40B4-BE49-F238E27FC236}">
              <a16:creationId xmlns:a16="http://schemas.microsoft.com/office/drawing/2014/main" id="{00000000-0008-0000-1800-000039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62" name="Imagen 2345">
          <a:extLst>
            <a:ext uri="{FF2B5EF4-FFF2-40B4-BE49-F238E27FC236}">
              <a16:creationId xmlns:a16="http://schemas.microsoft.com/office/drawing/2014/main" id="{00000000-0008-0000-1800-00003A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63" name="Imagen 2346">
          <a:extLst>
            <a:ext uri="{FF2B5EF4-FFF2-40B4-BE49-F238E27FC236}">
              <a16:creationId xmlns:a16="http://schemas.microsoft.com/office/drawing/2014/main" id="{00000000-0008-0000-1800-00003B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64" name="Imagen 2347">
          <a:extLst>
            <a:ext uri="{FF2B5EF4-FFF2-40B4-BE49-F238E27FC236}">
              <a16:creationId xmlns:a16="http://schemas.microsoft.com/office/drawing/2014/main" id="{00000000-0008-0000-1800-00003C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65" name="Imagen 2348">
          <a:extLst>
            <a:ext uri="{FF2B5EF4-FFF2-40B4-BE49-F238E27FC236}">
              <a16:creationId xmlns:a16="http://schemas.microsoft.com/office/drawing/2014/main" id="{00000000-0008-0000-1800-00003D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66" name="Imagen 2349">
          <a:extLst>
            <a:ext uri="{FF2B5EF4-FFF2-40B4-BE49-F238E27FC236}">
              <a16:creationId xmlns:a16="http://schemas.microsoft.com/office/drawing/2014/main" id="{00000000-0008-0000-1800-00003E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67" name="Imagen 2350">
          <a:extLst>
            <a:ext uri="{FF2B5EF4-FFF2-40B4-BE49-F238E27FC236}">
              <a16:creationId xmlns:a16="http://schemas.microsoft.com/office/drawing/2014/main" id="{00000000-0008-0000-1800-00003F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68" name="Imagen 2351">
          <a:extLst>
            <a:ext uri="{FF2B5EF4-FFF2-40B4-BE49-F238E27FC236}">
              <a16:creationId xmlns:a16="http://schemas.microsoft.com/office/drawing/2014/main" id="{00000000-0008-0000-1800-000040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69" name="Imagen 2352">
          <a:extLst>
            <a:ext uri="{FF2B5EF4-FFF2-40B4-BE49-F238E27FC236}">
              <a16:creationId xmlns:a16="http://schemas.microsoft.com/office/drawing/2014/main" id="{00000000-0008-0000-1800-000041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70" name="Imagen 2353">
          <a:extLst>
            <a:ext uri="{FF2B5EF4-FFF2-40B4-BE49-F238E27FC236}">
              <a16:creationId xmlns:a16="http://schemas.microsoft.com/office/drawing/2014/main" id="{00000000-0008-0000-1800-000042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71" name="Imagen 2354">
          <a:extLst>
            <a:ext uri="{FF2B5EF4-FFF2-40B4-BE49-F238E27FC236}">
              <a16:creationId xmlns:a16="http://schemas.microsoft.com/office/drawing/2014/main" id="{00000000-0008-0000-1800-000043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72" name="Imagen 2355">
          <a:extLst>
            <a:ext uri="{FF2B5EF4-FFF2-40B4-BE49-F238E27FC236}">
              <a16:creationId xmlns:a16="http://schemas.microsoft.com/office/drawing/2014/main" id="{00000000-0008-0000-1800-000044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73" name="Imagen 2356">
          <a:extLst>
            <a:ext uri="{FF2B5EF4-FFF2-40B4-BE49-F238E27FC236}">
              <a16:creationId xmlns:a16="http://schemas.microsoft.com/office/drawing/2014/main" id="{00000000-0008-0000-1800-000045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74" name="Imagen 2357">
          <a:extLst>
            <a:ext uri="{FF2B5EF4-FFF2-40B4-BE49-F238E27FC236}">
              <a16:creationId xmlns:a16="http://schemas.microsoft.com/office/drawing/2014/main" id="{00000000-0008-0000-1800-000046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75" name="Imagen 2358">
          <a:extLst>
            <a:ext uri="{FF2B5EF4-FFF2-40B4-BE49-F238E27FC236}">
              <a16:creationId xmlns:a16="http://schemas.microsoft.com/office/drawing/2014/main" id="{00000000-0008-0000-1800-000047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76" name="Imagen 2359">
          <a:extLst>
            <a:ext uri="{FF2B5EF4-FFF2-40B4-BE49-F238E27FC236}">
              <a16:creationId xmlns:a16="http://schemas.microsoft.com/office/drawing/2014/main" id="{00000000-0008-0000-1800-000048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77" name="Imagen 2360">
          <a:extLst>
            <a:ext uri="{FF2B5EF4-FFF2-40B4-BE49-F238E27FC236}">
              <a16:creationId xmlns:a16="http://schemas.microsoft.com/office/drawing/2014/main" id="{00000000-0008-0000-1800-000049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78" name="Imagen 2361">
          <a:extLst>
            <a:ext uri="{FF2B5EF4-FFF2-40B4-BE49-F238E27FC236}">
              <a16:creationId xmlns:a16="http://schemas.microsoft.com/office/drawing/2014/main" id="{00000000-0008-0000-1800-00004A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79" name="Imagen 2362">
          <a:extLst>
            <a:ext uri="{FF2B5EF4-FFF2-40B4-BE49-F238E27FC236}">
              <a16:creationId xmlns:a16="http://schemas.microsoft.com/office/drawing/2014/main" id="{00000000-0008-0000-1800-00004B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80" name="Imagen 2363">
          <a:extLst>
            <a:ext uri="{FF2B5EF4-FFF2-40B4-BE49-F238E27FC236}">
              <a16:creationId xmlns:a16="http://schemas.microsoft.com/office/drawing/2014/main" id="{00000000-0008-0000-1800-00004C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81" name="Imagen 2364">
          <a:extLst>
            <a:ext uri="{FF2B5EF4-FFF2-40B4-BE49-F238E27FC236}">
              <a16:creationId xmlns:a16="http://schemas.microsoft.com/office/drawing/2014/main" id="{00000000-0008-0000-1800-00004D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82" name="Imagen 2365">
          <a:extLst>
            <a:ext uri="{FF2B5EF4-FFF2-40B4-BE49-F238E27FC236}">
              <a16:creationId xmlns:a16="http://schemas.microsoft.com/office/drawing/2014/main" id="{00000000-0008-0000-1800-00004E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83" name="Imagen 2366">
          <a:extLst>
            <a:ext uri="{FF2B5EF4-FFF2-40B4-BE49-F238E27FC236}">
              <a16:creationId xmlns:a16="http://schemas.microsoft.com/office/drawing/2014/main" id="{00000000-0008-0000-1800-00004F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84" name="Imagen 2367">
          <a:extLst>
            <a:ext uri="{FF2B5EF4-FFF2-40B4-BE49-F238E27FC236}">
              <a16:creationId xmlns:a16="http://schemas.microsoft.com/office/drawing/2014/main" id="{00000000-0008-0000-1800-000050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85" name="Imagen 2368">
          <a:extLst>
            <a:ext uri="{FF2B5EF4-FFF2-40B4-BE49-F238E27FC236}">
              <a16:creationId xmlns:a16="http://schemas.microsoft.com/office/drawing/2014/main" id="{00000000-0008-0000-1800-000051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86" name="Imagen 2369">
          <a:extLst>
            <a:ext uri="{FF2B5EF4-FFF2-40B4-BE49-F238E27FC236}">
              <a16:creationId xmlns:a16="http://schemas.microsoft.com/office/drawing/2014/main" id="{00000000-0008-0000-1800-000052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87" name="Imagen 2370">
          <a:extLst>
            <a:ext uri="{FF2B5EF4-FFF2-40B4-BE49-F238E27FC236}">
              <a16:creationId xmlns:a16="http://schemas.microsoft.com/office/drawing/2014/main" id="{00000000-0008-0000-1800-000053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88" name="Imagen 2371">
          <a:extLst>
            <a:ext uri="{FF2B5EF4-FFF2-40B4-BE49-F238E27FC236}">
              <a16:creationId xmlns:a16="http://schemas.microsoft.com/office/drawing/2014/main" id="{00000000-0008-0000-1800-000054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89" name="Imagen 2372">
          <a:extLst>
            <a:ext uri="{FF2B5EF4-FFF2-40B4-BE49-F238E27FC236}">
              <a16:creationId xmlns:a16="http://schemas.microsoft.com/office/drawing/2014/main" id="{00000000-0008-0000-1800-000055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90" name="Imagen 2373">
          <a:extLst>
            <a:ext uri="{FF2B5EF4-FFF2-40B4-BE49-F238E27FC236}">
              <a16:creationId xmlns:a16="http://schemas.microsoft.com/office/drawing/2014/main" id="{00000000-0008-0000-1800-000056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91" name="Imagen 2374">
          <a:extLst>
            <a:ext uri="{FF2B5EF4-FFF2-40B4-BE49-F238E27FC236}">
              <a16:creationId xmlns:a16="http://schemas.microsoft.com/office/drawing/2014/main" id="{00000000-0008-0000-1800-000057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92" name="Imagen 2375">
          <a:extLst>
            <a:ext uri="{FF2B5EF4-FFF2-40B4-BE49-F238E27FC236}">
              <a16:creationId xmlns:a16="http://schemas.microsoft.com/office/drawing/2014/main" id="{00000000-0008-0000-1800-000058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93" name="Imagen 2376">
          <a:extLst>
            <a:ext uri="{FF2B5EF4-FFF2-40B4-BE49-F238E27FC236}">
              <a16:creationId xmlns:a16="http://schemas.microsoft.com/office/drawing/2014/main" id="{00000000-0008-0000-1800-000059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94" name="Imagen 2377">
          <a:extLst>
            <a:ext uri="{FF2B5EF4-FFF2-40B4-BE49-F238E27FC236}">
              <a16:creationId xmlns:a16="http://schemas.microsoft.com/office/drawing/2014/main" id="{00000000-0008-0000-1800-00005A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95" name="Imagen 2378">
          <a:extLst>
            <a:ext uri="{FF2B5EF4-FFF2-40B4-BE49-F238E27FC236}">
              <a16:creationId xmlns:a16="http://schemas.microsoft.com/office/drawing/2014/main" id="{00000000-0008-0000-1800-00005B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96" name="Imagen 2379">
          <a:extLst>
            <a:ext uri="{FF2B5EF4-FFF2-40B4-BE49-F238E27FC236}">
              <a16:creationId xmlns:a16="http://schemas.microsoft.com/office/drawing/2014/main" id="{00000000-0008-0000-1800-00005C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97" name="Imagen 2380">
          <a:extLst>
            <a:ext uri="{FF2B5EF4-FFF2-40B4-BE49-F238E27FC236}">
              <a16:creationId xmlns:a16="http://schemas.microsoft.com/office/drawing/2014/main" id="{00000000-0008-0000-1800-00005D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98" name="Imagen 2381">
          <a:extLst>
            <a:ext uri="{FF2B5EF4-FFF2-40B4-BE49-F238E27FC236}">
              <a16:creationId xmlns:a16="http://schemas.microsoft.com/office/drawing/2014/main" id="{00000000-0008-0000-1800-00005E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399" name="Imagen 2382">
          <a:extLst>
            <a:ext uri="{FF2B5EF4-FFF2-40B4-BE49-F238E27FC236}">
              <a16:creationId xmlns:a16="http://schemas.microsoft.com/office/drawing/2014/main" id="{00000000-0008-0000-1800-00005F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00" name="Imagen 2383">
          <a:extLst>
            <a:ext uri="{FF2B5EF4-FFF2-40B4-BE49-F238E27FC236}">
              <a16:creationId xmlns:a16="http://schemas.microsoft.com/office/drawing/2014/main" id="{00000000-0008-0000-1800-000060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01" name="Imagen 2384">
          <a:extLst>
            <a:ext uri="{FF2B5EF4-FFF2-40B4-BE49-F238E27FC236}">
              <a16:creationId xmlns:a16="http://schemas.microsoft.com/office/drawing/2014/main" id="{00000000-0008-0000-1800-000061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02" name="Imagen 2385">
          <a:extLst>
            <a:ext uri="{FF2B5EF4-FFF2-40B4-BE49-F238E27FC236}">
              <a16:creationId xmlns:a16="http://schemas.microsoft.com/office/drawing/2014/main" id="{00000000-0008-0000-1800-000062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03" name="Imagen 2386">
          <a:extLst>
            <a:ext uri="{FF2B5EF4-FFF2-40B4-BE49-F238E27FC236}">
              <a16:creationId xmlns:a16="http://schemas.microsoft.com/office/drawing/2014/main" id="{00000000-0008-0000-1800-000063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04" name="Imagen 2387">
          <a:extLst>
            <a:ext uri="{FF2B5EF4-FFF2-40B4-BE49-F238E27FC236}">
              <a16:creationId xmlns:a16="http://schemas.microsoft.com/office/drawing/2014/main" id="{00000000-0008-0000-1800-000064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05" name="Imagen 2388">
          <a:extLst>
            <a:ext uri="{FF2B5EF4-FFF2-40B4-BE49-F238E27FC236}">
              <a16:creationId xmlns:a16="http://schemas.microsoft.com/office/drawing/2014/main" id="{00000000-0008-0000-1800-000065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06" name="Imagen 2389">
          <a:extLst>
            <a:ext uri="{FF2B5EF4-FFF2-40B4-BE49-F238E27FC236}">
              <a16:creationId xmlns:a16="http://schemas.microsoft.com/office/drawing/2014/main" id="{00000000-0008-0000-1800-000066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07" name="Imagen 2390">
          <a:extLst>
            <a:ext uri="{FF2B5EF4-FFF2-40B4-BE49-F238E27FC236}">
              <a16:creationId xmlns:a16="http://schemas.microsoft.com/office/drawing/2014/main" id="{00000000-0008-0000-1800-000067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08" name="Imagen 2391">
          <a:extLst>
            <a:ext uri="{FF2B5EF4-FFF2-40B4-BE49-F238E27FC236}">
              <a16:creationId xmlns:a16="http://schemas.microsoft.com/office/drawing/2014/main" id="{00000000-0008-0000-1800-000068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09" name="Imagen 2392">
          <a:extLst>
            <a:ext uri="{FF2B5EF4-FFF2-40B4-BE49-F238E27FC236}">
              <a16:creationId xmlns:a16="http://schemas.microsoft.com/office/drawing/2014/main" id="{00000000-0008-0000-1800-000069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10" name="Imagen 2393">
          <a:extLst>
            <a:ext uri="{FF2B5EF4-FFF2-40B4-BE49-F238E27FC236}">
              <a16:creationId xmlns:a16="http://schemas.microsoft.com/office/drawing/2014/main" id="{00000000-0008-0000-1800-00006A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11" name="Imagen 2394">
          <a:extLst>
            <a:ext uri="{FF2B5EF4-FFF2-40B4-BE49-F238E27FC236}">
              <a16:creationId xmlns:a16="http://schemas.microsoft.com/office/drawing/2014/main" id="{00000000-0008-0000-1800-00006B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12" name="Imagen 2395">
          <a:extLst>
            <a:ext uri="{FF2B5EF4-FFF2-40B4-BE49-F238E27FC236}">
              <a16:creationId xmlns:a16="http://schemas.microsoft.com/office/drawing/2014/main" id="{00000000-0008-0000-1800-00006C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13" name="Imagen 2396">
          <a:extLst>
            <a:ext uri="{FF2B5EF4-FFF2-40B4-BE49-F238E27FC236}">
              <a16:creationId xmlns:a16="http://schemas.microsoft.com/office/drawing/2014/main" id="{00000000-0008-0000-1800-00006D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14" name="Imagen 2397">
          <a:extLst>
            <a:ext uri="{FF2B5EF4-FFF2-40B4-BE49-F238E27FC236}">
              <a16:creationId xmlns:a16="http://schemas.microsoft.com/office/drawing/2014/main" id="{00000000-0008-0000-1800-00006E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15" name="Imagen 2398">
          <a:extLst>
            <a:ext uri="{FF2B5EF4-FFF2-40B4-BE49-F238E27FC236}">
              <a16:creationId xmlns:a16="http://schemas.microsoft.com/office/drawing/2014/main" id="{00000000-0008-0000-1800-00006F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16" name="Imagen 2399">
          <a:extLst>
            <a:ext uri="{FF2B5EF4-FFF2-40B4-BE49-F238E27FC236}">
              <a16:creationId xmlns:a16="http://schemas.microsoft.com/office/drawing/2014/main" id="{00000000-0008-0000-1800-000070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17" name="Imagen 2400">
          <a:extLst>
            <a:ext uri="{FF2B5EF4-FFF2-40B4-BE49-F238E27FC236}">
              <a16:creationId xmlns:a16="http://schemas.microsoft.com/office/drawing/2014/main" id="{00000000-0008-0000-1800-000071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18" name="Imagen 2401">
          <a:extLst>
            <a:ext uri="{FF2B5EF4-FFF2-40B4-BE49-F238E27FC236}">
              <a16:creationId xmlns:a16="http://schemas.microsoft.com/office/drawing/2014/main" id="{00000000-0008-0000-1800-000072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19" name="Imagen 2402">
          <a:extLst>
            <a:ext uri="{FF2B5EF4-FFF2-40B4-BE49-F238E27FC236}">
              <a16:creationId xmlns:a16="http://schemas.microsoft.com/office/drawing/2014/main" id="{00000000-0008-0000-1800-000073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20" name="Imagen 2403">
          <a:extLst>
            <a:ext uri="{FF2B5EF4-FFF2-40B4-BE49-F238E27FC236}">
              <a16:creationId xmlns:a16="http://schemas.microsoft.com/office/drawing/2014/main" id="{00000000-0008-0000-1800-000074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21" name="Imagen 2404">
          <a:extLst>
            <a:ext uri="{FF2B5EF4-FFF2-40B4-BE49-F238E27FC236}">
              <a16:creationId xmlns:a16="http://schemas.microsoft.com/office/drawing/2014/main" id="{00000000-0008-0000-1800-000075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22" name="Imagen 2405">
          <a:extLst>
            <a:ext uri="{FF2B5EF4-FFF2-40B4-BE49-F238E27FC236}">
              <a16:creationId xmlns:a16="http://schemas.microsoft.com/office/drawing/2014/main" id="{00000000-0008-0000-1800-000076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23" name="Imagen 2406">
          <a:extLst>
            <a:ext uri="{FF2B5EF4-FFF2-40B4-BE49-F238E27FC236}">
              <a16:creationId xmlns:a16="http://schemas.microsoft.com/office/drawing/2014/main" id="{00000000-0008-0000-1800-000077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24" name="Imagen 2407">
          <a:extLst>
            <a:ext uri="{FF2B5EF4-FFF2-40B4-BE49-F238E27FC236}">
              <a16:creationId xmlns:a16="http://schemas.microsoft.com/office/drawing/2014/main" id="{00000000-0008-0000-1800-000078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25" name="Imagen 2408">
          <a:extLst>
            <a:ext uri="{FF2B5EF4-FFF2-40B4-BE49-F238E27FC236}">
              <a16:creationId xmlns:a16="http://schemas.microsoft.com/office/drawing/2014/main" id="{00000000-0008-0000-1800-000079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26" name="Imagen 2409">
          <a:extLst>
            <a:ext uri="{FF2B5EF4-FFF2-40B4-BE49-F238E27FC236}">
              <a16:creationId xmlns:a16="http://schemas.microsoft.com/office/drawing/2014/main" id="{00000000-0008-0000-1800-00007A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27" name="Imagen 2410">
          <a:extLst>
            <a:ext uri="{FF2B5EF4-FFF2-40B4-BE49-F238E27FC236}">
              <a16:creationId xmlns:a16="http://schemas.microsoft.com/office/drawing/2014/main" id="{00000000-0008-0000-1800-00007B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28" name="Imagen 2411">
          <a:extLst>
            <a:ext uri="{FF2B5EF4-FFF2-40B4-BE49-F238E27FC236}">
              <a16:creationId xmlns:a16="http://schemas.microsoft.com/office/drawing/2014/main" id="{00000000-0008-0000-1800-00007C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29" name="Imagen 2412">
          <a:extLst>
            <a:ext uri="{FF2B5EF4-FFF2-40B4-BE49-F238E27FC236}">
              <a16:creationId xmlns:a16="http://schemas.microsoft.com/office/drawing/2014/main" id="{00000000-0008-0000-1800-00007D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30" name="Imagen 2413">
          <a:extLst>
            <a:ext uri="{FF2B5EF4-FFF2-40B4-BE49-F238E27FC236}">
              <a16:creationId xmlns:a16="http://schemas.microsoft.com/office/drawing/2014/main" id="{00000000-0008-0000-1800-00007E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31" name="Imagen 2414">
          <a:extLst>
            <a:ext uri="{FF2B5EF4-FFF2-40B4-BE49-F238E27FC236}">
              <a16:creationId xmlns:a16="http://schemas.microsoft.com/office/drawing/2014/main" id="{00000000-0008-0000-1800-00007F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32" name="Imagen 2415">
          <a:extLst>
            <a:ext uri="{FF2B5EF4-FFF2-40B4-BE49-F238E27FC236}">
              <a16:creationId xmlns:a16="http://schemas.microsoft.com/office/drawing/2014/main" id="{00000000-0008-0000-1800-000080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33" name="Imagen 2416">
          <a:extLst>
            <a:ext uri="{FF2B5EF4-FFF2-40B4-BE49-F238E27FC236}">
              <a16:creationId xmlns:a16="http://schemas.microsoft.com/office/drawing/2014/main" id="{00000000-0008-0000-1800-000081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34" name="Imagen 2417">
          <a:extLst>
            <a:ext uri="{FF2B5EF4-FFF2-40B4-BE49-F238E27FC236}">
              <a16:creationId xmlns:a16="http://schemas.microsoft.com/office/drawing/2014/main" id="{00000000-0008-0000-1800-000082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35" name="Imagen 2418">
          <a:extLst>
            <a:ext uri="{FF2B5EF4-FFF2-40B4-BE49-F238E27FC236}">
              <a16:creationId xmlns:a16="http://schemas.microsoft.com/office/drawing/2014/main" id="{00000000-0008-0000-1800-000083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36" name="Imagen 2419">
          <a:extLst>
            <a:ext uri="{FF2B5EF4-FFF2-40B4-BE49-F238E27FC236}">
              <a16:creationId xmlns:a16="http://schemas.microsoft.com/office/drawing/2014/main" id="{00000000-0008-0000-1800-000084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37" name="Imagen 2420">
          <a:extLst>
            <a:ext uri="{FF2B5EF4-FFF2-40B4-BE49-F238E27FC236}">
              <a16:creationId xmlns:a16="http://schemas.microsoft.com/office/drawing/2014/main" id="{00000000-0008-0000-1800-000085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38" name="Imagen 2421">
          <a:extLst>
            <a:ext uri="{FF2B5EF4-FFF2-40B4-BE49-F238E27FC236}">
              <a16:creationId xmlns:a16="http://schemas.microsoft.com/office/drawing/2014/main" id="{00000000-0008-0000-1800-000086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39" name="Imagen 2422">
          <a:extLst>
            <a:ext uri="{FF2B5EF4-FFF2-40B4-BE49-F238E27FC236}">
              <a16:creationId xmlns:a16="http://schemas.microsoft.com/office/drawing/2014/main" id="{00000000-0008-0000-1800-000087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40" name="Imagen 2423">
          <a:extLst>
            <a:ext uri="{FF2B5EF4-FFF2-40B4-BE49-F238E27FC236}">
              <a16:creationId xmlns:a16="http://schemas.microsoft.com/office/drawing/2014/main" id="{00000000-0008-0000-1800-000088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41" name="Imagen 2424">
          <a:extLst>
            <a:ext uri="{FF2B5EF4-FFF2-40B4-BE49-F238E27FC236}">
              <a16:creationId xmlns:a16="http://schemas.microsoft.com/office/drawing/2014/main" id="{00000000-0008-0000-1800-000089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42" name="Imagen 2425">
          <a:extLst>
            <a:ext uri="{FF2B5EF4-FFF2-40B4-BE49-F238E27FC236}">
              <a16:creationId xmlns:a16="http://schemas.microsoft.com/office/drawing/2014/main" id="{00000000-0008-0000-1800-00008A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43" name="Imagen 2426">
          <a:extLst>
            <a:ext uri="{FF2B5EF4-FFF2-40B4-BE49-F238E27FC236}">
              <a16:creationId xmlns:a16="http://schemas.microsoft.com/office/drawing/2014/main" id="{00000000-0008-0000-1800-00008B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44" name="Imagen 2427">
          <a:extLst>
            <a:ext uri="{FF2B5EF4-FFF2-40B4-BE49-F238E27FC236}">
              <a16:creationId xmlns:a16="http://schemas.microsoft.com/office/drawing/2014/main" id="{00000000-0008-0000-1800-00008C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45" name="Imagen 2428">
          <a:extLst>
            <a:ext uri="{FF2B5EF4-FFF2-40B4-BE49-F238E27FC236}">
              <a16:creationId xmlns:a16="http://schemas.microsoft.com/office/drawing/2014/main" id="{00000000-0008-0000-1800-00008D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46" name="Imagen 2429">
          <a:extLst>
            <a:ext uri="{FF2B5EF4-FFF2-40B4-BE49-F238E27FC236}">
              <a16:creationId xmlns:a16="http://schemas.microsoft.com/office/drawing/2014/main" id="{00000000-0008-0000-1800-00008E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47" name="Imagen 2430">
          <a:extLst>
            <a:ext uri="{FF2B5EF4-FFF2-40B4-BE49-F238E27FC236}">
              <a16:creationId xmlns:a16="http://schemas.microsoft.com/office/drawing/2014/main" id="{00000000-0008-0000-1800-00008F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48" name="Imagen 2431">
          <a:extLst>
            <a:ext uri="{FF2B5EF4-FFF2-40B4-BE49-F238E27FC236}">
              <a16:creationId xmlns:a16="http://schemas.microsoft.com/office/drawing/2014/main" id="{00000000-0008-0000-1800-000090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49" name="Imagen 2432">
          <a:extLst>
            <a:ext uri="{FF2B5EF4-FFF2-40B4-BE49-F238E27FC236}">
              <a16:creationId xmlns:a16="http://schemas.microsoft.com/office/drawing/2014/main" id="{00000000-0008-0000-1800-000091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50" name="Imagen 2433">
          <a:extLst>
            <a:ext uri="{FF2B5EF4-FFF2-40B4-BE49-F238E27FC236}">
              <a16:creationId xmlns:a16="http://schemas.microsoft.com/office/drawing/2014/main" id="{00000000-0008-0000-1800-000092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51" name="Imagen 2434">
          <a:extLst>
            <a:ext uri="{FF2B5EF4-FFF2-40B4-BE49-F238E27FC236}">
              <a16:creationId xmlns:a16="http://schemas.microsoft.com/office/drawing/2014/main" id="{00000000-0008-0000-1800-000093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52" name="Imagen 2435">
          <a:extLst>
            <a:ext uri="{FF2B5EF4-FFF2-40B4-BE49-F238E27FC236}">
              <a16:creationId xmlns:a16="http://schemas.microsoft.com/office/drawing/2014/main" id="{00000000-0008-0000-1800-000094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53" name="Imagen 2436">
          <a:extLst>
            <a:ext uri="{FF2B5EF4-FFF2-40B4-BE49-F238E27FC236}">
              <a16:creationId xmlns:a16="http://schemas.microsoft.com/office/drawing/2014/main" id="{00000000-0008-0000-1800-000095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54" name="Imagen 2437">
          <a:extLst>
            <a:ext uri="{FF2B5EF4-FFF2-40B4-BE49-F238E27FC236}">
              <a16:creationId xmlns:a16="http://schemas.microsoft.com/office/drawing/2014/main" id="{00000000-0008-0000-1800-000096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55" name="Imagen 2438">
          <a:extLst>
            <a:ext uri="{FF2B5EF4-FFF2-40B4-BE49-F238E27FC236}">
              <a16:creationId xmlns:a16="http://schemas.microsoft.com/office/drawing/2014/main" id="{00000000-0008-0000-1800-000097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56" name="Imagen 2439">
          <a:extLst>
            <a:ext uri="{FF2B5EF4-FFF2-40B4-BE49-F238E27FC236}">
              <a16:creationId xmlns:a16="http://schemas.microsoft.com/office/drawing/2014/main" id="{00000000-0008-0000-1800-000098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57" name="Imagen 2440">
          <a:extLst>
            <a:ext uri="{FF2B5EF4-FFF2-40B4-BE49-F238E27FC236}">
              <a16:creationId xmlns:a16="http://schemas.microsoft.com/office/drawing/2014/main" id="{00000000-0008-0000-1800-000099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58" name="Imagen 2441">
          <a:extLst>
            <a:ext uri="{FF2B5EF4-FFF2-40B4-BE49-F238E27FC236}">
              <a16:creationId xmlns:a16="http://schemas.microsoft.com/office/drawing/2014/main" id="{00000000-0008-0000-1800-00009A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59" name="Imagen 2442">
          <a:extLst>
            <a:ext uri="{FF2B5EF4-FFF2-40B4-BE49-F238E27FC236}">
              <a16:creationId xmlns:a16="http://schemas.microsoft.com/office/drawing/2014/main" id="{00000000-0008-0000-1800-00009B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60" name="Imagen 2443">
          <a:extLst>
            <a:ext uri="{FF2B5EF4-FFF2-40B4-BE49-F238E27FC236}">
              <a16:creationId xmlns:a16="http://schemas.microsoft.com/office/drawing/2014/main" id="{00000000-0008-0000-1800-00009C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61" name="Imagen 2444">
          <a:extLst>
            <a:ext uri="{FF2B5EF4-FFF2-40B4-BE49-F238E27FC236}">
              <a16:creationId xmlns:a16="http://schemas.microsoft.com/office/drawing/2014/main" id="{00000000-0008-0000-1800-00009D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62" name="Imagen 2445">
          <a:extLst>
            <a:ext uri="{FF2B5EF4-FFF2-40B4-BE49-F238E27FC236}">
              <a16:creationId xmlns:a16="http://schemas.microsoft.com/office/drawing/2014/main" id="{00000000-0008-0000-1800-00009E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63" name="Imagen 2446">
          <a:extLst>
            <a:ext uri="{FF2B5EF4-FFF2-40B4-BE49-F238E27FC236}">
              <a16:creationId xmlns:a16="http://schemas.microsoft.com/office/drawing/2014/main" id="{00000000-0008-0000-1800-00009F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64" name="Imagen 2447">
          <a:extLst>
            <a:ext uri="{FF2B5EF4-FFF2-40B4-BE49-F238E27FC236}">
              <a16:creationId xmlns:a16="http://schemas.microsoft.com/office/drawing/2014/main" id="{00000000-0008-0000-1800-0000A0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65" name="Imagen 2448">
          <a:extLst>
            <a:ext uri="{FF2B5EF4-FFF2-40B4-BE49-F238E27FC236}">
              <a16:creationId xmlns:a16="http://schemas.microsoft.com/office/drawing/2014/main" id="{00000000-0008-0000-1800-0000A1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66" name="Imagen 2449">
          <a:extLst>
            <a:ext uri="{FF2B5EF4-FFF2-40B4-BE49-F238E27FC236}">
              <a16:creationId xmlns:a16="http://schemas.microsoft.com/office/drawing/2014/main" id="{00000000-0008-0000-1800-0000A2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67" name="Imagen 2450">
          <a:extLst>
            <a:ext uri="{FF2B5EF4-FFF2-40B4-BE49-F238E27FC236}">
              <a16:creationId xmlns:a16="http://schemas.microsoft.com/office/drawing/2014/main" id="{00000000-0008-0000-1800-0000A3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68" name="Imagen 2451">
          <a:extLst>
            <a:ext uri="{FF2B5EF4-FFF2-40B4-BE49-F238E27FC236}">
              <a16:creationId xmlns:a16="http://schemas.microsoft.com/office/drawing/2014/main" id="{00000000-0008-0000-1800-0000A4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69" name="Imagen 2452">
          <a:extLst>
            <a:ext uri="{FF2B5EF4-FFF2-40B4-BE49-F238E27FC236}">
              <a16:creationId xmlns:a16="http://schemas.microsoft.com/office/drawing/2014/main" id="{00000000-0008-0000-1800-0000A5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70" name="Imagen 2453">
          <a:extLst>
            <a:ext uri="{FF2B5EF4-FFF2-40B4-BE49-F238E27FC236}">
              <a16:creationId xmlns:a16="http://schemas.microsoft.com/office/drawing/2014/main" id="{00000000-0008-0000-1800-0000A6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71" name="Imagen 2454">
          <a:extLst>
            <a:ext uri="{FF2B5EF4-FFF2-40B4-BE49-F238E27FC236}">
              <a16:creationId xmlns:a16="http://schemas.microsoft.com/office/drawing/2014/main" id="{00000000-0008-0000-1800-0000A7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72" name="Imagen 2455">
          <a:extLst>
            <a:ext uri="{FF2B5EF4-FFF2-40B4-BE49-F238E27FC236}">
              <a16:creationId xmlns:a16="http://schemas.microsoft.com/office/drawing/2014/main" id="{00000000-0008-0000-1800-0000A8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73" name="Imagen 2456">
          <a:extLst>
            <a:ext uri="{FF2B5EF4-FFF2-40B4-BE49-F238E27FC236}">
              <a16:creationId xmlns:a16="http://schemas.microsoft.com/office/drawing/2014/main" id="{00000000-0008-0000-1800-0000A9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74" name="Imagen 2457">
          <a:extLst>
            <a:ext uri="{FF2B5EF4-FFF2-40B4-BE49-F238E27FC236}">
              <a16:creationId xmlns:a16="http://schemas.microsoft.com/office/drawing/2014/main" id="{00000000-0008-0000-1800-0000AA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75" name="Imagen 2458">
          <a:extLst>
            <a:ext uri="{FF2B5EF4-FFF2-40B4-BE49-F238E27FC236}">
              <a16:creationId xmlns:a16="http://schemas.microsoft.com/office/drawing/2014/main" id="{00000000-0008-0000-1800-0000AB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76" name="Imagen 2459">
          <a:extLst>
            <a:ext uri="{FF2B5EF4-FFF2-40B4-BE49-F238E27FC236}">
              <a16:creationId xmlns:a16="http://schemas.microsoft.com/office/drawing/2014/main" id="{00000000-0008-0000-1800-0000AC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77" name="Imagen 2460">
          <a:extLst>
            <a:ext uri="{FF2B5EF4-FFF2-40B4-BE49-F238E27FC236}">
              <a16:creationId xmlns:a16="http://schemas.microsoft.com/office/drawing/2014/main" id="{00000000-0008-0000-1800-0000AD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78" name="Imagen 2461">
          <a:extLst>
            <a:ext uri="{FF2B5EF4-FFF2-40B4-BE49-F238E27FC236}">
              <a16:creationId xmlns:a16="http://schemas.microsoft.com/office/drawing/2014/main" id="{00000000-0008-0000-1800-0000AE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79" name="Imagen 2462">
          <a:extLst>
            <a:ext uri="{FF2B5EF4-FFF2-40B4-BE49-F238E27FC236}">
              <a16:creationId xmlns:a16="http://schemas.microsoft.com/office/drawing/2014/main" id="{00000000-0008-0000-1800-0000AF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80" name="Imagen 2463">
          <a:extLst>
            <a:ext uri="{FF2B5EF4-FFF2-40B4-BE49-F238E27FC236}">
              <a16:creationId xmlns:a16="http://schemas.microsoft.com/office/drawing/2014/main" id="{00000000-0008-0000-1800-0000B0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81" name="Imagen 2464">
          <a:extLst>
            <a:ext uri="{FF2B5EF4-FFF2-40B4-BE49-F238E27FC236}">
              <a16:creationId xmlns:a16="http://schemas.microsoft.com/office/drawing/2014/main" id="{00000000-0008-0000-1800-0000B1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82" name="Imagen 2465">
          <a:extLst>
            <a:ext uri="{FF2B5EF4-FFF2-40B4-BE49-F238E27FC236}">
              <a16:creationId xmlns:a16="http://schemas.microsoft.com/office/drawing/2014/main" id="{00000000-0008-0000-1800-0000B2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83" name="Imagen 2466">
          <a:extLst>
            <a:ext uri="{FF2B5EF4-FFF2-40B4-BE49-F238E27FC236}">
              <a16:creationId xmlns:a16="http://schemas.microsoft.com/office/drawing/2014/main" id="{00000000-0008-0000-1800-0000B3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84" name="Imagen 2467">
          <a:extLst>
            <a:ext uri="{FF2B5EF4-FFF2-40B4-BE49-F238E27FC236}">
              <a16:creationId xmlns:a16="http://schemas.microsoft.com/office/drawing/2014/main" id="{00000000-0008-0000-1800-0000B4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85" name="Imagen 2468">
          <a:extLst>
            <a:ext uri="{FF2B5EF4-FFF2-40B4-BE49-F238E27FC236}">
              <a16:creationId xmlns:a16="http://schemas.microsoft.com/office/drawing/2014/main" id="{00000000-0008-0000-1800-0000B5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86" name="Imagen 2469">
          <a:extLst>
            <a:ext uri="{FF2B5EF4-FFF2-40B4-BE49-F238E27FC236}">
              <a16:creationId xmlns:a16="http://schemas.microsoft.com/office/drawing/2014/main" id="{00000000-0008-0000-1800-0000B6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87" name="Imagen 2470">
          <a:extLst>
            <a:ext uri="{FF2B5EF4-FFF2-40B4-BE49-F238E27FC236}">
              <a16:creationId xmlns:a16="http://schemas.microsoft.com/office/drawing/2014/main" id="{00000000-0008-0000-1800-0000B7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88" name="Imagen 2471">
          <a:extLst>
            <a:ext uri="{FF2B5EF4-FFF2-40B4-BE49-F238E27FC236}">
              <a16:creationId xmlns:a16="http://schemas.microsoft.com/office/drawing/2014/main" id="{00000000-0008-0000-1800-0000B8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89" name="Imagen 2472">
          <a:extLst>
            <a:ext uri="{FF2B5EF4-FFF2-40B4-BE49-F238E27FC236}">
              <a16:creationId xmlns:a16="http://schemas.microsoft.com/office/drawing/2014/main" id="{00000000-0008-0000-1800-0000B9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90" name="Imagen 2473">
          <a:extLst>
            <a:ext uri="{FF2B5EF4-FFF2-40B4-BE49-F238E27FC236}">
              <a16:creationId xmlns:a16="http://schemas.microsoft.com/office/drawing/2014/main" id="{00000000-0008-0000-1800-0000BA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91" name="Imagen 2474">
          <a:extLst>
            <a:ext uri="{FF2B5EF4-FFF2-40B4-BE49-F238E27FC236}">
              <a16:creationId xmlns:a16="http://schemas.microsoft.com/office/drawing/2014/main" id="{00000000-0008-0000-1800-0000BB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92" name="Imagen 2475">
          <a:extLst>
            <a:ext uri="{FF2B5EF4-FFF2-40B4-BE49-F238E27FC236}">
              <a16:creationId xmlns:a16="http://schemas.microsoft.com/office/drawing/2014/main" id="{00000000-0008-0000-1800-0000BC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93" name="Imagen 2476">
          <a:extLst>
            <a:ext uri="{FF2B5EF4-FFF2-40B4-BE49-F238E27FC236}">
              <a16:creationId xmlns:a16="http://schemas.microsoft.com/office/drawing/2014/main" id="{00000000-0008-0000-1800-0000BD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94" name="Imagen 2477">
          <a:extLst>
            <a:ext uri="{FF2B5EF4-FFF2-40B4-BE49-F238E27FC236}">
              <a16:creationId xmlns:a16="http://schemas.microsoft.com/office/drawing/2014/main" id="{00000000-0008-0000-1800-0000BE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95" name="Imagen 2478">
          <a:extLst>
            <a:ext uri="{FF2B5EF4-FFF2-40B4-BE49-F238E27FC236}">
              <a16:creationId xmlns:a16="http://schemas.microsoft.com/office/drawing/2014/main" id="{00000000-0008-0000-1800-0000BF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96" name="Imagen 2479">
          <a:extLst>
            <a:ext uri="{FF2B5EF4-FFF2-40B4-BE49-F238E27FC236}">
              <a16:creationId xmlns:a16="http://schemas.microsoft.com/office/drawing/2014/main" id="{00000000-0008-0000-1800-0000C0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97" name="Imagen 2480">
          <a:extLst>
            <a:ext uri="{FF2B5EF4-FFF2-40B4-BE49-F238E27FC236}">
              <a16:creationId xmlns:a16="http://schemas.microsoft.com/office/drawing/2014/main" id="{00000000-0008-0000-1800-0000C1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98" name="Imagen 2481">
          <a:extLst>
            <a:ext uri="{FF2B5EF4-FFF2-40B4-BE49-F238E27FC236}">
              <a16:creationId xmlns:a16="http://schemas.microsoft.com/office/drawing/2014/main" id="{00000000-0008-0000-1800-0000C2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499" name="Imagen 2482">
          <a:extLst>
            <a:ext uri="{FF2B5EF4-FFF2-40B4-BE49-F238E27FC236}">
              <a16:creationId xmlns:a16="http://schemas.microsoft.com/office/drawing/2014/main" id="{00000000-0008-0000-1800-0000C3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00" name="Imagen 2483">
          <a:extLst>
            <a:ext uri="{FF2B5EF4-FFF2-40B4-BE49-F238E27FC236}">
              <a16:creationId xmlns:a16="http://schemas.microsoft.com/office/drawing/2014/main" id="{00000000-0008-0000-1800-0000C4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01" name="Imagen 2484">
          <a:extLst>
            <a:ext uri="{FF2B5EF4-FFF2-40B4-BE49-F238E27FC236}">
              <a16:creationId xmlns:a16="http://schemas.microsoft.com/office/drawing/2014/main" id="{00000000-0008-0000-1800-0000C5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02" name="Imagen 2485">
          <a:extLst>
            <a:ext uri="{FF2B5EF4-FFF2-40B4-BE49-F238E27FC236}">
              <a16:creationId xmlns:a16="http://schemas.microsoft.com/office/drawing/2014/main" id="{00000000-0008-0000-1800-0000C6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03" name="Imagen 2486">
          <a:extLst>
            <a:ext uri="{FF2B5EF4-FFF2-40B4-BE49-F238E27FC236}">
              <a16:creationId xmlns:a16="http://schemas.microsoft.com/office/drawing/2014/main" id="{00000000-0008-0000-1800-0000C7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04" name="Imagen 2487">
          <a:extLst>
            <a:ext uri="{FF2B5EF4-FFF2-40B4-BE49-F238E27FC236}">
              <a16:creationId xmlns:a16="http://schemas.microsoft.com/office/drawing/2014/main" id="{00000000-0008-0000-1800-0000C8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05" name="Imagen 2488">
          <a:extLst>
            <a:ext uri="{FF2B5EF4-FFF2-40B4-BE49-F238E27FC236}">
              <a16:creationId xmlns:a16="http://schemas.microsoft.com/office/drawing/2014/main" id="{00000000-0008-0000-1800-0000C9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06" name="Imagen 2489">
          <a:extLst>
            <a:ext uri="{FF2B5EF4-FFF2-40B4-BE49-F238E27FC236}">
              <a16:creationId xmlns:a16="http://schemas.microsoft.com/office/drawing/2014/main" id="{00000000-0008-0000-1800-0000CA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07" name="Imagen 2490">
          <a:extLst>
            <a:ext uri="{FF2B5EF4-FFF2-40B4-BE49-F238E27FC236}">
              <a16:creationId xmlns:a16="http://schemas.microsoft.com/office/drawing/2014/main" id="{00000000-0008-0000-1800-0000CB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08" name="Imagen 2491">
          <a:extLst>
            <a:ext uri="{FF2B5EF4-FFF2-40B4-BE49-F238E27FC236}">
              <a16:creationId xmlns:a16="http://schemas.microsoft.com/office/drawing/2014/main" id="{00000000-0008-0000-1800-0000CC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09" name="Imagen 2492">
          <a:extLst>
            <a:ext uri="{FF2B5EF4-FFF2-40B4-BE49-F238E27FC236}">
              <a16:creationId xmlns:a16="http://schemas.microsoft.com/office/drawing/2014/main" id="{00000000-0008-0000-1800-0000CD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10" name="Imagen 2493">
          <a:extLst>
            <a:ext uri="{FF2B5EF4-FFF2-40B4-BE49-F238E27FC236}">
              <a16:creationId xmlns:a16="http://schemas.microsoft.com/office/drawing/2014/main" id="{00000000-0008-0000-1800-0000CE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11" name="Imagen 2494">
          <a:extLst>
            <a:ext uri="{FF2B5EF4-FFF2-40B4-BE49-F238E27FC236}">
              <a16:creationId xmlns:a16="http://schemas.microsoft.com/office/drawing/2014/main" id="{00000000-0008-0000-1800-0000CF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12" name="Imagen 2495">
          <a:extLst>
            <a:ext uri="{FF2B5EF4-FFF2-40B4-BE49-F238E27FC236}">
              <a16:creationId xmlns:a16="http://schemas.microsoft.com/office/drawing/2014/main" id="{00000000-0008-0000-1800-0000D0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13" name="Imagen 2496">
          <a:extLst>
            <a:ext uri="{FF2B5EF4-FFF2-40B4-BE49-F238E27FC236}">
              <a16:creationId xmlns:a16="http://schemas.microsoft.com/office/drawing/2014/main" id="{00000000-0008-0000-1800-0000D1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14" name="Imagen 2497">
          <a:extLst>
            <a:ext uri="{FF2B5EF4-FFF2-40B4-BE49-F238E27FC236}">
              <a16:creationId xmlns:a16="http://schemas.microsoft.com/office/drawing/2014/main" id="{00000000-0008-0000-1800-0000D2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15" name="Imagen 2498">
          <a:extLst>
            <a:ext uri="{FF2B5EF4-FFF2-40B4-BE49-F238E27FC236}">
              <a16:creationId xmlns:a16="http://schemas.microsoft.com/office/drawing/2014/main" id="{00000000-0008-0000-1800-0000D3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16" name="Imagen 2499">
          <a:extLst>
            <a:ext uri="{FF2B5EF4-FFF2-40B4-BE49-F238E27FC236}">
              <a16:creationId xmlns:a16="http://schemas.microsoft.com/office/drawing/2014/main" id="{00000000-0008-0000-1800-0000D4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17" name="Imagen 2500">
          <a:extLst>
            <a:ext uri="{FF2B5EF4-FFF2-40B4-BE49-F238E27FC236}">
              <a16:creationId xmlns:a16="http://schemas.microsoft.com/office/drawing/2014/main" id="{00000000-0008-0000-1800-0000D5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18" name="Imagen 2501">
          <a:extLst>
            <a:ext uri="{FF2B5EF4-FFF2-40B4-BE49-F238E27FC236}">
              <a16:creationId xmlns:a16="http://schemas.microsoft.com/office/drawing/2014/main" id="{00000000-0008-0000-1800-0000D6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19" name="Imagen 2502">
          <a:extLst>
            <a:ext uri="{FF2B5EF4-FFF2-40B4-BE49-F238E27FC236}">
              <a16:creationId xmlns:a16="http://schemas.microsoft.com/office/drawing/2014/main" id="{00000000-0008-0000-1800-0000D7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20" name="Imagen 2503">
          <a:extLst>
            <a:ext uri="{FF2B5EF4-FFF2-40B4-BE49-F238E27FC236}">
              <a16:creationId xmlns:a16="http://schemas.microsoft.com/office/drawing/2014/main" id="{00000000-0008-0000-1800-0000D8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21" name="Imagen 2504">
          <a:extLst>
            <a:ext uri="{FF2B5EF4-FFF2-40B4-BE49-F238E27FC236}">
              <a16:creationId xmlns:a16="http://schemas.microsoft.com/office/drawing/2014/main" id="{00000000-0008-0000-1800-0000D9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22" name="Imagen 2505">
          <a:extLst>
            <a:ext uri="{FF2B5EF4-FFF2-40B4-BE49-F238E27FC236}">
              <a16:creationId xmlns:a16="http://schemas.microsoft.com/office/drawing/2014/main" id="{00000000-0008-0000-1800-0000DA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23" name="Imagen 2506">
          <a:extLst>
            <a:ext uri="{FF2B5EF4-FFF2-40B4-BE49-F238E27FC236}">
              <a16:creationId xmlns:a16="http://schemas.microsoft.com/office/drawing/2014/main" id="{00000000-0008-0000-1800-0000DB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24" name="Imagen 2507">
          <a:extLst>
            <a:ext uri="{FF2B5EF4-FFF2-40B4-BE49-F238E27FC236}">
              <a16:creationId xmlns:a16="http://schemas.microsoft.com/office/drawing/2014/main" id="{00000000-0008-0000-1800-0000DC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25" name="Imagen 2508">
          <a:extLst>
            <a:ext uri="{FF2B5EF4-FFF2-40B4-BE49-F238E27FC236}">
              <a16:creationId xmlns:a16="http://schemas.microsoft.com/office/drawing/2014/main" id="{00000000-0008-0000-1800-0000DD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26" name="Imagen 2509">
          <a:extLst>
            <a:ext uri="{FF2B5EF4-FFF2-40B4-BE49-F238E27FC236}">
              <a16:creationId xmlns:a16="http://schemas.microsoft.com/office/drawing/2014/main" id="{00000000-0008-0000-1800-0000DE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27" name="Imagen 2510">
          <a:extLst>
            <a:ext uri="{FF2B5EF4-FFF2-40B4-BE49-F238E27FC236}">
              <a16:creationId xmlns:a16="http://schemas.microsoft.com/office/drawing/2014/main" id="{00000000-0008-0000-1800-0000DF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28" name="Imagen 2511">
          <a:extLst>
            <a:ext uri="{FF2B5EF4-FFF2-40B4-BE49-F238E27FC236}">
              <a16:creationId xmlns:a16="http://schemas.microsoft.com/office/drawing/2014/main" id="{00000000-0008-0000-1800-0000E0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29" name="Imagen 2512">
          <a:extLst>
            <a:ext uri="{FF2B5EF4-FFF2-40B4-BE49-F238E27FC236}">
              <a16:creationId xmlns:a16="http://schemas.microsoft.com/office/drawing/2014/main" id="{00000000-0008-0000-1800-0000E1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30" name="Imagen 2513">
          <a:extLst>
            <a:ext uri="{FF2B5EF4-FFF2-40B4-BE49-F238E27FC236}">
              <a16:creationId xmlns:a16="http://schemas.microsoft.com/office/drawing/2014/main" id="{00000000-0008-0000-1800-0000E2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31" name="Imagen 2514">
          <a:extLst>
            <a:ext uri="{FF2B5EF4-FFF2-40B4-BE49-F238E27FC236}">
              <a16:creationId xmlns:a16="http://schemas.microsoft.com/office/drawing/2014/main" id="{00000000-0008-0000-1800-0000E3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32" name="Imagen 2515">
          <a:extLst>
            <a:ext uri="{FF2B5EF4-FFF2-40B4-BE49-F238E27FC236}">
              <a16:creationId xmlns:a16="http://schemas.microsoft.com/office/drawing/2014/main" id="{00000000-0008-0000-1800-0000E4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33" name="Imagen 2516">
          <a:extLst>
            <a:ext uri="{FF2B5EF4-FFF2-40B4-BE49-F238E27FC236}">
              <a16:creationId xmlns:a16="http://schemas.microsoft.com/office/drawing/2014/main" id="{00000000-0008-0000-1800-0000E5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34" name="Imagen 2517">
          <a:extLst>
            <a:ext uri="{FF2B5EF4-FFF2-40B4-BE49-F238E27FC236}">
              <a16:creationId xmlns:a16="http://schemas.microsoft.com/office/drawing/2014/main" id="{00000000-0008-0000-1800-0000E6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35" name="Imagen 2518">
          <a:extLst>
            <a:ext uri="{FF2B5EF4-FFF2-40B4-BE49-F238E27FC236}">
              <a16:creationId xmlns:a16="http://schemas.microsoft.com/office/drawing/2014/main" id="{00000000-0008-0000-1800-0000E7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36" name="Imagen 2519">
          <a:extLst>
            <a:ext uri="{FF2B5EF4-FFF2-40B4-BE49-F238E27FC236}">
              <a16:creationId xmlns:a16="http://schemas.microsoft.com/office/drawing/2014/main" id="{00000000-0008-0000-1800-0000E8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37" name="Imagen 2520">
          <a:extLst>
            <a:ext uri="{FF2B5EF4-FFF2-40B4-BE49-F238E27FC236}">
              <a16:creationId xmlns:a16="http://schemas.microsoft.com/office/drawing/2014/main" id="{00000000-0008-0000-1800-0000E9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38" name="Imagen 2521">
          <a:extLst>
            <a:ext uri="{FF2B5EF4-FFF2-40B4-BE49-F238E27FC236}">
              <a16:creationId xmlns:a16="http://schemas.microsoft.com/office/drawing/2014/main" id="{00000000-0008-0000-1800-0000EA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39" name="Imagen 2522">
          <a:extLst>
            <a:ext uri="{FF2B5EF4-FFF2-40B4-BE49-F238E27FC236}">
              <a16:creationId xmlns:a16="http://schemas.microsoft.com/office/drawing/2014/main" id="{00000000-0008-0000-1800-0000EB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40" name="Imagen 2523">
          <a:extLst>
            <a:ext uri="{FF2B5EF4-FFF2-40B4-BE49-F238E27FC236}">
              <a16:creationId xmlns:a16="http://schemas.microsoft.com/office/drawing/2014/main" id="{00000000-0008-0000-1800-0000EC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41" name="Imagen 2524">
          <a:extLst>
            <a:ext uri="{FF2B5EF4-FFF2-40B4-BE49-F238E27FC236}">
              <a16:creationId xmlns:a16="http://schemas.microsoft.com/office/drawing/2014/main" id="{00000000-0008-0000-1800-0000ED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42" name="Imagen 2525">
          <a:extLst>
            <a:ext uri="{FF2B5EF4-FFF2-40B4-BE49-F238E27FC236}">
              <a16:creationId xmlns:a16="http://schemas.microsoft.com/office/drawing/2014/main" id="{00000000-0008-0000-1800-0000EE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43" name="Imagen 2526">
          <a:extLst>
            <a:ext uri="{FF2B5EF4-FFF2-40B4-BE49-F238E27FC236}">
              <a16:creationId xmlns:a16="http://schemas.microsoft.com/office/drawing/2014/main" id="{00000000-0008-0000-1800-0000EF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44" name="Imagen 2527">
          <a:extLst>
            <a:ext uri="{FF2B5EF4-FFF2-40B4-BE49-F238E27FC236}">
              <a16:creationId xmlns:a16="http://schemas.microsoft.com/office/drawing/2014/main" id="{00000000-0008-0000-1800-0000F0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45" name="Imagen 2528">
          <a:extLst>
            <a:ext uri="{FF2B5EF4-FFF2-40B4-BE49-F238E27FC236}">
              <a16:creationId xmlns:a16="http://schemas.microsoft.com/office/drawing/2014/main" id="{00000000-0008-0000-1800-0000F1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46" name="Imagen 2529">
          <a:extLst>
            <a:ext uri="{FF2B5EF4-FFF2-40B4-BE49-F238E27FC236}">
              <a16:creationId xmlns:a16="http://schemas.microsoft.com/office/drawing/2014/main" id="{00000000-0008-0000-1800-0000F2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47" name="Imagen 2530">
          <a:extLst>
            <a:ext uri="{FF2B5EF4-FFF2-40B4-BE49-F238E27FC236}">
              <a16:creationId xmlns:a16="http://schemas.microsoft.com/office/drawing/2014/main" id="{00000000-0008-0000-1800-0000F3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48" name="Imagen 2531">
          <a:extLst>
            <a:ext uri="{FF2B5EF4-FFF2-40B4-BE49-F238E27FC236}">
              <a16:creationId xmlns:a16="http://schemas.microsoft.com/office/drawing/2014/main" id="{00000000-0008-0000-1800-0000F4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49" name="Imagen 2532">
          <a:extLst>
            <a:ext uri="{FF2B5EF4-FFF2-40B4-BE49-F238E27FC236}">
              <a16:creationId xmlns:a16="http://schemas.microsoft.com/office/drawing/2014/main" id="{00000000-0008-0000-1800-0000F5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50" name="Imagen 2533">
          <a:extLst>
            <a:ext uri="{FF2B5EF4-FFF2-40B4-BE49-F238E27FC236}">
              <a16:creationId xmlns:a16="http://schemas.microsoft.com/office/drawing/2014/main" id="{00000000-0008-0000-1800-0000F6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51" name="Imagen 2534">
          <a:extLst>
            <a:ext uri="{FF2B5EF4-FFF2-40B4-BE49-F238E27FC236}">
              <a16:creationId xmlns:a16="http://schemas.microsoft.com/office/drawing/2014/main" id="{00000000-0008-0000-1800-0000F7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52" name="Imagen 2535">
          <a:extLst>
            <a:ext uri="{FF2B5EF4-FFF2-40B4-BE49-F238E27FC236}">
              <a16:creationId xmlns:a16="http://schemas.microsoft.com/office/drawing/2014/main" id="{00000000-0008-0000-1800-0000F8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53" name="Imagen 2536">
          <a:extLst>
            <a:ext uri="{FF2B5EF4-FFF2-40B4-BE49-F238E27FC236}">
              <a16:creationId xmlns:a16="http://schemas.microsoft.com/office/drawing/2014/main" id="{00000000-0008-0000-1800-0000F9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54" name="Imagen 2537">
          <a:extLst>
            <a:ext uri="{FF2B5EF4-FFF2-40B4-BE49-F238E27FC236}">
              <a16:creationId xmlns:a16="http://schemas.microsoft.com/office/drawing/2014/main" id="{00000000-0008-0000-1800-0000FA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55" name="Imagen 2538">
          <a:extLst>
            <a:ext uri="{FF2B5EF4-FFF2-40B4-BE49-F238E27FC236}">
              <a16:creationId xmlns:a16="http://schemas.microsoft.com/office/drawing/2014/main" id="{00000000-0008-0000-1800-0000FB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56" name="Imagen 2539">
          <a:extLst>
            <a:ext uri="{FF2B5EF4-FFF2-40B4-BE49-F238E27FC236}">
              <a16:creationId xmlns:a16="http://schemas.microsoft.com/office/drawing/2014/main" id="{00000000-0008-0000-1800-0000FC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57" name="Imagen 2540">
          <a:extLst>
            <a:ext uri="{FF2B5EF4-FFF2-40B4-BE49-F238E27FC236}">
              <a16:creationId xmlns:a16="http://schemas.microsoft.com/office/drawing/2014/main" id="{00000000-0008-0000-1800-0000FD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58" name="Imagen 2541">
          <a:extLst>
            <a:ext uri="{FF2B5EF4-FFF2-40B4-BE49-F238E27FC236}">
              <a16:creationId xmlns:a16="http://schemas.microsoft.com/office/drawing/2014/main" id="{00000000-0008-0000-1800-0000FE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59" name="Imagen 2542">
          <a:extLst>
            <a:ext uri="{FF2B5EF4-FFF2-40B4-BE49-F238E27FC236}">
              <a16:creationId xmlns:a16="http://schemas.microsoft.com/office/drawing/2014/main" id="{00000000-0008-0000-1800-0000FF09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60" name="Imagen 2543">
          <a:extLst>
            <a:ext uri="{FF2B5EF4-FFF2-40B4-BE49-F238E27FC236}">
              <a16:creationId xmlns:a16="http://schemas.microsoft.com/office/drawing/2014/main" id="{00000000-0008-0000-1800-000000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61" name="Imagen 2544">
          <a:extLst>
            <a:ext uri="{FF2B5EF4-FFF2-40B4-BE49-F238E27FC236}">
              <a16:creationId xmlns:a16="http://schemas.microsoft.com/office/drawing/2014/main" id="{00000000-0008-0000-1800-000001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62" name="Imagen 2545">
          <a:extLst>
            <a:ext uri="{FF2B5EF4-FFF2-40B4-BE49-F238E27FC236}">
              <a16:creationId xmlns:a16="http://schemas.microsoft.com/office/drawing/2014/main" id="{00000000-0008-0000-1800-000002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63" name="Imagen 2546">
          <a:extLst>
            <a:ext uri="{FF2B5EF4-FFF2-40B4-BE49-F238E27FC236}">
              <a16:creationId xmlns:a16="http://schemas.microsoft.com/office/drawing/2014/main" id="{00000000-0008-0000-1800-000003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64" name="Imagen 2547">
          <a:extLst>
            <a:ext uri="{FF2B5EF4-FFF2-40B4-BE49-F238E27FC236}">
              <a16:creationId xmlns:a16="http://schemas.microsoft.com/office/drawing/2014/main" id="{00000000-0008-0000-1800-000004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65" name="Imagen 2548">
          <a:extLst>
            <a:ext uri="{FF2B5EF4-FFF2-40B4-BE49-F238E27FC236}">
              <a16:creationId xmlns:a16="http://schemas.microsoft.com/office/drawing/2014/main" id="{00000000-0008-0000-1800-000005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66" name="Imagen 2549">
          <a:extLst>
            <a:ext uri="{FF2B5EF4-FFF2-40B4-BE49-F238E27FC236}">
              <a16:creationId xmlns:a16="http://schemas.microsoft.com/office/drawing/2014/main" id="{00000000-0008-0000-1800-000006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67" name="Imagen 2550">
          <a:extLst>
            <a:ext uri="{FF2B5EF4-FFF2-40B4-BE49-F238E27FC236}">
              <a16:creationId xmlns:a16="http://schemas.microsoft.com/office/drawing/2014/main" id="{00000000-0008-0000-1800-000007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68" name="Imagen 2551">
          <a:extLst>
            <a:ext uri="{FF2B5EF4-FFF2-40B4-BE49-F238E27FC236}">
              <a16:creationId xmlns:a16="http://schemas.microsoft.com/office/drawing/2014/main" id="{00000000-0008-0000-1800-000008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69" name="Imagen 2552">
          <a:extLst>
            <a:ext uri="{FF2B5EF4-FFF2-40B4-BE49-F238E27FC236}">
              <a16:creationId xmlns:a16="http://schemas.microsoft.com/office/drawing/2014/main" id="{00000000-0008-0000-1800-000009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70" name="Imagen 2553">
          <a:extLst>
            <a:ext uri="{FF2B5EF4-FFF2-40B4-BE49-F238E27FC236}">
              <a16:creationId xmlns:a16="http://schemas.microsoft.com/office/drawing/2014/main" id="{00000000-0008-0000-1800-00000A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71" name="Imagen 2554">
          <a:extLst>
            <a:ext uri="{FF2B5EF4-FFF2-40B4-BE49-F238E27FC236}">
              <a16:creationId xmlns:a16="http://schemas.microsoft.com/office/drawing/2014/main" id="{00000000-0008-0000-1800-00000B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72" name="Imagen 2555">
          <a:extLst>
            <a:ext uri="{FF2B5EF4-FFF2-40B4-BE49-F238E27FC236}">
              <a16:creationId xmlns:a16="http://schemas.microsoft.com/office/drawing/2014/main" id="{00000000-0008-0000-1800-00000C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73" name="Imagen 2556">
          <a:extLst>
            <a:ext uri="{FF2B5EF4-FFF2-40B4-BE49-F238E27FC236}">
              <a16:creationId xmlns:a16="http://schemas.microsoft.com/office/drawing/2014/main" id="{00000000-0008-0000-1800-00000D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74" name="Imagen 2557">
          <a:extLst>
            <a:ext uri="{FF2B5EF4-FFF2-40B4-BE49-F238E27FC236}">
              <a16:creationId xmlns:a16="http://schemas.microsoft.com/office/drawing/2014/main" id="{00000000-0008-0000-1800-00000E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75" name="Imagen 2558">
          <a:extLst>
            <a:ext uri="{FF2B5EF4-FFF2-40B4-BE49-F238E27FC236}">
              <a16:creationId xmlns:a16="http://schemas.microsoft.com/office/drawing/2014/main" id="{00000000-0008-0000-1800-00000F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76" name="Imagen 2559">
          <a:extLst>
            <a:ext uri="{FF2B5EF4-FFF2-40B4-BE49-F238E27FC236}">
              <a16:creationId xmlns:a16="http://schemas.microsoft.com/office/drawing/2014/main" id="{00000000-0008-0000-1800-000010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77" name="Imagen 2560">
          <a:extLst>
            <a:ext uri="{FF2B5EF4-FFF2-40B4-BE49-F238E27FC236}">
              <a16:creationId xmlns:a16="http://schemas.microsoft.com/office/drawing/2014/main" id="{00000000-0008-0000-1800-000011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78" name="Imagen 2561">
          <a:extLst>
            <a:ext uri="{FF2B5EF4-FFF2-40B4-BE49-F238E27FC236}">
              <a16:creationId xmlns:a16="http://schemas.microsoft.com/office/drawing/2014/main" id="{00000000-0008-0000-1800-000012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79" name="Imagen 2562">
          <a:extLst>
            <a:ext uri="{FF2B5EF4-FFF2-40B4-BE49-F238E27FC236}">
              <a16:creationId xmlns:a16="http://schemas.microsoft.com/office/drawing/2014/main" id="{00000000-0008-0000-1800-000013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80" name="Imagen 2563">
          <a:extLst>
            <a:ext uri="{FF2B5EF4-FFF2-40B4-BE49-F238E27FC236}">
              <a16:creationId xmlns:a16="http://schemas.microsoft.com/office/drawing/2014/main" id="{00000000-0008-0000-1800-000014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81" name="Imagen 2564">
          <a:extLst>
            <a:ext uri="{FF2B5EF4-FFF2-40B4-BE49-F238E27FC236}">
              <a16:creationId xmlns:a16="http://schemas.microsoft.com/office/drawing/2014/main" id="{00000000-0008-0000-1800-000015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82" name="Imagen 2565">
          <a:extLst>
            <a:ext uri="{FF2B5EF4-FFF2-40B4-BE49-F238E27FC236}">
              <a16:creationId xmlns:a16="http://schemas.microsoft.com/office/drawing/2014/main" id="{00000000-0008-0000-1800-000016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83" name="Imagen 2566">
          <a:extLst>
            <a:ext uri="{FF2B5EF4-FFF2-40B4-BE49-F238E27FC236}">
              <a16:creationId xmlns:a16="http://schemas.microsoft.com/office/drawing/2014/main" id="{00000000-0008-0000-1800-000017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84" name="Imagen 2567">
          <a:extLst>
            <a:ext uri="{FF2B5EF4-FFF2-40B4-BE49-F238E27FC236}">
              <a16:creationId xmlns:a16="http://schemas.microsoft.com/office/drawing/2014/main" id="{00000000-0008-0000-1800-000018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85" name="Imagen 2568">
          <a:extLst>
            <a:ext uri="{FF2B5EF4-FFF2-40B4-BE49-F238E27FC236}">
              <a16:creationId xmlns:a16="http://schemas.microsoft.com/office/drawing/2014/main" id="{00000000-0008-0000-1800-000019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86" name="Imagen 2569">
          <a:extLst>
            <a:ext uri="{FF2B5EF4-FFF2-40B4-BE49-F238E27FC236}">
              <a16:creationId xmlns:a16="http://schemas.microsoft.com/office/drawing/2014/main" id="{00000000-0008-0000-1800-00001A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87" name="Imagen 2570">
          <a:extLst>
            <a:ext uri="{FF2B5EF4-FFF2-40B4-BE49-F238E27FC236}">
              <a16:creationId xmlns:a16="http://schemas.microsoft.com/office/drawing/2014/main" id="{00000000-0008-0000-1800-00001B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88" name="Imagen 2571">
          <a:extLst>
            <a:ext uri="{FF2B5EF4-FFF2-40B4-BE49-F238E27FC236}">
              <a16:creationId xmlns:a16="http://schemas.microsoft.com/office/drawing/2014/main" id="{00000000-0008-0000-1800-00001C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89" name="Imagen 2572">
          <a:extLst>
            <a:ext uri="{FF2B5EF4-FFF2-40B4-BE49-F238E27FC236}">
              <a16:creationId xmlns:a16="http://schemas.microsoft.com/office/drawing/2014/main" id="{00000000-0008-0000-1800-00001D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90" name="Imagen 2573">
          <a:extLst>
            <a:ext uri="{FF2B5EF4-FFF2-40B4-BE49-F238E27FC236}">
              <a16:creationId xmlns:a16="http://schemas.microsoft.com/office/drawing/2014/main" id="{00000000-0008-0000-1800-00001E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91" name="Imagen 2574">
          <a:extLst>
            <a:ext uri="{FF2B5EF4-FFF2-40B4-BE49-F238E27FC236}">
              <a16:creationId xmlns:a16="http://schemas.microsoft.com/office/drawing/2014/main" id="{00000000-0008-0000-1800-00001F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92" name="Imagen 2575">
          <a:extLst>
            <a:ext uri="{FF2B5EF4-FFF2-40B4-BE49-F238E27FC236}">
              <a16:creationId xmlns:a16="http://schemas.microsoft.com/office/drawing/2014/main" id="{00000000-0008-0000-1800-000020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93" name="Imagen 2576">
          <a:extLst>
            <a:ext uri="{FF2B5EF4-FFF2-40B4-BE49-F238E27FC236}">
              <a16:creationId xmlns:a16="http://schemas.microsoft.com/office/drawing/2014/main" id="{00000000-0008-0000-1800-000021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94" name="Imagen 2577">
          <a:extLst>
            <a:ext uri="{FF2B5EF4-FFF2-40B4-BE49-F238E27FC236}">
              <a16:creationId xmlns:a16="http://schemas.microsoft.com/office/drawing/2014/main" id="{00000000-0008-0000-1800-000022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95" name="Imagen 2578">
          <a:extLst>
            <a:ext uri="{FF2B5EF4-FFF2-40B4-BE49-F238E27FC236}">
              <a16:creationId xmlns:a16="http://schemas.microsoft.com/office/drawing/2014/main" id="{00000000-0008-0000-1800-000023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96" name="Imagen 2579">
          <a:extLst>
            <a:ext uri="{FF2B5EF4-FFF2-40B4-BE49-F238E27FC236}">
              <a16:creationId xmlns:a16="http://schemas.microsoft.com/office/drawing/2014/main" id="{00000000-0008-0000-1800-000024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97" name="Imagen 2580">
          <a:extLst>
            <a:ext uri="{FF2B5EF4-FFF2-40B4-BE49-F238E27FC236}">
              <a16:creationId xmlns:a16="http://schemas.microsoft.com/office/drawing/2014/main" id="{00000000-0008-0000-1800-000025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98" name="Imagen 2581">
          <a:extLst>
            <a:ext uri="{FF2B5EF4-FFF2-40B4-BE49-F238E27FC236}">
              <a16:creationId xmlns:a16="http://schemas.microsoft.com/office/drawing/2014/main" id="{00000000-0008-0000-1800-000026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599" name="Imagen 2582">
          <a:extLst>
            <a:ext uri="{FF2B5EF4-FFF2-40B4-BE49-F238E27FC236}">
              <a16:creationId xmlns:a16="http://schemas.microsoft.com/office/drawing/2014/main" id="{00000000-0008-0000-1800-000027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00" name="Imagen 2583">
          <a:extLst>
            <a:ext uri="{FF2B5EF4-FFF2-40B4-BE49-F238E27FC236}">
              <a16:creationId xmlns:a16="http://schemas.microsoft.com/office/drawing/2014/main" id="{00000000-0008-0000-1800-000028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01" name="Imagen 2584">
          <a:extLst>
            <a:ext uri="{FF2B5EF4-FFF2-40B4-BE49-F238E27FC236}">
              <a16:creationId xmlns:a16="http://schemas.microsoft.com/office/drawing/2014/main" id="{00000000-0008-0000-1800-000029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02" name="Imagen 2585">
          <a:extLst>
            <a:ext uri="{FF2B5EF4-FFF2-40B4-BE49-F238E27FC236}">
              <a16:creationId xmlns:a16="http://schemas.microsoft.com/office/drawing/2014/main" id="{00000000-0008-0000-1800-00002A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03" name="Imagen 2586">
          <a:extLst>
            <a:ext uri="{FF2B5EF4-FFF2-40B4-BE49-F238E27FC236}">
              <a16:creationId xmlns:a16="http://schemas.microsoft.com/office/drawing/2014/main" id="{00000000-0008-0000-1800-00002B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04" name="Imagen 2587">
          <a:extLst>
            <a:ext uri="{FF2B5EF4-FFF2-40B4-BE49-F238E27FC236}">
              <a16:creationId xmlns:a16="http://schemas.microsoft.com/office/drawing/2014/main" id="{00000000-0008-0000-1800-00002C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05" name="Imagen 2588">
          <a:extLst>
            <a:ext uri="{FF2B5EF4-FFF2-40B4-BE49-F238E27FC236}">
              <a16:creationId xmlns:a16="http://schemas.microsoft.com/office/drawing/2014/main" id="{00000000-0008-0000-1800-00002D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06" name="Imagen 2589">
          <a:extLst>
            <a:ext uri="{FF2B5EF4-FFF2-40B4-BE49-F238E27FC236}">
              <a16:creationId xmlns:a16="http://schemas.microsoft.com/office/drawing/2014/main" id="{00000000-0008-0000-1800-00002E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07" name="Imagen 2590">
          <a:extLst>
            <a:ext uri="{FF2B5EF4-FFF2-40B4-BE49-F238E27FC236}">
              <a16:creationId xmlns:a16="http://schemas.microsoft.com/office/drawing/2014/main" id="{00000000-0008-0000-1800-00002F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08" name="Imagen 2591">
          <a:extLst>
            <a:ext uri="{FF2B5EF4-FFF2-40B4-BE49-F238E27FC236}">
              <a16:creationId xmlns:a16="http://schemas.microsoft.com/office/drawing/2014/main" id="{00000000-0008-0000-1800-000030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09" name="Imagen 2592">
          <a:extLst>
            <a:ext uri="{FF2B5EF4-FFF2-40B4-BE49-F238E27FC236}">
              <a16:creationId xmlns:a16="http://schemas.microsoft.com/office/drawing/2014/main" id="{00000000-0008-0000-1800-000031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10" name="Imagen 2593">
          <a:extLst>
            <a:ext uri="{FF2B5EF4-FFF2-40B4-BE49-F238E27FC236}">
              <a16:creationId xmlns:a16="http://schemas.microsoft.com/office/drawing/2014/main" id="{00000000-0008-0000-1800-000032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11" name="Imagen 2594">
          <a:extLst>
            <a:ext uri="{FF2B5EF4-FFF2-40B4-BE49-F238E27FC236}">
              <a16:creationId xmlns:a16="http://schemas.microsoft.com/office/drawing/2014/main" id="{00000000-0008-0000-1800-000033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12" name="Imagen 2595">
          <a:extLst>
            <a:ext uri="{FF2B5EF4-FFF2-40B4-BE49-F238E27FC236}">
              <a16:creationId xmlns:a16="http://schemas.microsoft.com/office/drawing/2014/main" id="{00000000-0008-0000-1800-000034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13" name="Imagen 2596">
          <a:extLst>
            <a:ext uri="{FF2B5EF4-FFF2-40B4-BE49-F238E27FC236}">
              <a16:creationId xmlns:a16="http://schemas.microsoft.com/office/drawing/2014/main" id="{00000000-0008-0000-1800-000035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14" name="Imagen 2597">
          <a:extLst>
            <a:ext uri="{FF2B5EF4-FFF2-40B4-BE49-F238E27FC236}">
              <a16:creationId xmlns:a16="http://schemas.microsoft.com/office/drawing/2014/main" id="{00000000-0008-0000-1800-000036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15" name="Imagen 2598">
          <a:extLst>
            <a:ext uri="{FF2B5EF4-FFF2-40B4-BE49-F238E27FC236}">
              <a16:creationId xmlns:a16="http://schemas.microsoft.com/office/drawing/2014/main" id="{00000000-0008-0000-1800-000037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16" name="Imagen 2599">
          <a:extLst>
            <a:ext uri="{FF2B5EF4-FFF2-40B4-BE49-F238E27FC236}">
              <a16:creationId xmlns:a16="http://schemas.microsoft.com/office/drawing/2014/main" id="{00000000-0008-0000-1800-000038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17" name="Imagen 2600">
          <a:extLst>
            <a:ext uri="{FF2B5EF4-FFF2-40B4-BE49-F238E27FC236}">
              <a16:creationId xmlns:a16="http://schemas.microsoft.com/office/drawing/2014/main" id="{00000000-0008-0000-1800-000039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18" name="Imagen 2601">
          <a:extLst>
            <a:ext uri="{FF2B5EF4-FFF2-40B4-BE49-F238E27FC236}">
              <a16:creationId xmlns:a16="http://schemas.microsoft.com/office/drawing/2014/main" id="{00000000-0008-0000-1800-00003A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19" name="Imagen 2602">
          <a:extLst>
            <a:ext uri="{FF2B5EF4-FFF2-40B4-BE49-F238E27FC236}">
              <a16:creationId xmlns:a16="http://schemas.microsoft.com/office/drawing/2014/main" id="{00000000-0008-0000-1800-00003B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20" name="Imagen 2603">
          <a:extLst>
            <a:ext uri="{FF2B5EF4-FFF2-40B4-BE49-F238E27FC236}">
              <a16:creationId xmlns:a16="http://schemas.microsoft.com/office/drawing/2014/main" id="{00000000-0008-0000-1800-00003C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21" name="Imagen 2604">
          <a:extLst>
            <a:ext uri="{FF2B5EF4-FFF2-40B4-BE49-F238E27FC236}">
              <a16:creationId xmlns:a16="http://schemas.microsoft.com/office/drawing/2014/main" id="{00000000-0008-0000-1800-00003D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22" name="Imagen 2605">
          <a:extLst>
            <a:ext uri="{FF2B5EF4-FFF2-40B4-BE49-F238E27FC236}">
              <a16:creationId xmlns:a16="http://schemas.microsoft.com/office/drawing/2014/main" id="{00000000-0008-0000-1800-00003E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23" name="Imagen 2606">
          <a:extLst>
            <a:ext uri="{FF2B5EF4-FFF2-40B4-BE49-F238E27FC236}">
              <a16:creationId xmlns:a16="http://schemas.microsoft.com/office/drawing/2014/main" id="{00000000-0008-0000-1800-00003F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24" name="Imagen 2607">
          <a:extLst>
            <a:ext uri="{FF2B5EF4-FFF2-40B4-BE49-F238E27FC236}">
              <a16:creationId xmlns:a16="http://schemas.microsoft.com/office/drawing/2014/main" id="{00000000-0008-0000-1800-000040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25" name="Imagen 2608">
          <a:extLst>
            <a:ext uri="{FF2B5EF4-FFF2-40B4-BE49-F238E27FC236}">
              <a16:creationId xmlns:a16="http://schemas.microsoft.com/office/drawing/2014/main" id="{00000000-0008-0000-1800-000041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26" name="Imagen 2609">
          <a:extLst>
            <a:ext uri="{FF2B5EF4-FFF2-40B4-BE49-F238E27FC236}">
              <a16:creationId xmlns:a16="http://schemas.microsoft.com/office/drawing/2014/main" id="{00000000-0008-0000-1800-000042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27" name="Imagen 2610">
          <a:extLst>
            <a:ext uri="{FF2B5EF4-FFF2-40B4-BE49-F238E27FC236}">
              <a16:creationId xmlns:a16="http://schemas.microsoft.com/office/drawing/2014/main" id="{00000000-0008-0000-1800-000043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28" name="Imagen 2611">
          <a:extLst>
            <a:ext uri="{FF2B5EF4-FFF2-40B4-BE49-F238E27FC236}">
              <a16:creationId xmlns:a16="http://schemas.microsoft.com/office/drawing/2014/main" id="{00000000-0008-0000-1800-000044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29" name="Imagen 2612">
          <a:extLst>
            <a:ext uri="{FF2B5EF4-FFF2-40B4-BE49-F238E27FC236}">
              <a16:creationId xmlns:a16="http://schemas.microsoft.com/office/drawing/2014/main" id="{00000000-0008-0000-1800-000045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30" name="Imagen 2613">
          <a:extLst>
            <a:ext uri="{FF2B5EF4-FFF2-40B4-BE49-F238E27FC236}">
              <a16:creationId xmlns:a16="http://schemas.microsoft.com/office/drawing/2014/main" id="{00000000-0008-0000-1800-000046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31" name="Imagen 2614">
          <a:extLst>
            <a:ext uri="{FF2B5EF4-FFF2-40B4-BE49-F238E27FC236}">
              <a16:creationId xmlns:a16="http://schemas.microsoft.com/office/drawing/2014/main" id="{00000000-0008-0000-1800-000047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32" name="Imagen 2615">
          <a:extLst>
            <a:ext uri="{FF2B5EF4-FFF2-40B4-BE49-F238E27FC236}">
              <a16:creationId xmlns:a16="http://schemas.microsoft.com/office/drawing/2014/main" id="{00000000-0008-0000-1800-000048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33" name="Imagen 2616">
          <a:extLst>
            <a:ext uri="{FF2B5EF4-FFF2-40B4-BE49-F238E27FC236}">
              <a16:creationId xmlns:a16="http://schemas.microsoft.com/office/drawing/2014/main" id="{00000000-0008-0000-1800-000049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34" name="Imagen 2617">
          <a:extLst>
            <a:ext uri="{FF2B5EF4-FFF2-40B4-BE49-F238E27FC236}">
              <a16:creationId xmlns:a16="http://schemas.microsoft.com/office/drawing/2014/main" id="{00000000-0008-0000-1800-00004A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35" name="Imagen 2618">
          <a:extLst>
            <a:ext uri="{FF2B5EF4-FFF2-40B4-BE49-F238E27FC236}">
              <a16:creationId xmlns:a16="http://schemas.microsoft.com/office/drawing/2014/main" id="{00000000-0008-0000-1800-00004B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36" name="Imagen 2619">
          <a:extLst>
            <a:ext uri="{FF2B5EF4-FFF2-40B4-BE49-F238E27FC236}">
              <a16:creationId xmlns:a16="http://schemas.microsoft.com/office/drawing/2014/main" id="{00000000-0008-0000-1800-00004C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37" name="Imagen 2620">
          <a:extLst>
            <a:ext uri="{FF2B5EF4-FFF2-40B4-BE49-F238E27FC236}">
              <a16:creationId xmlns:a16="http://schemas.microsoft.com/office/drawing/2014/main" id="{00000000-0008-0000-1800-00004D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38" name="Imagen 2621">
          <a:extLst>
            <a:ext uri="{FF2B5EF4-FFF2-40B4-BE49-F238E27FC236}">
              <a16:creationId xmlns:a16="http://schemas.microsoft.com/office/drawing/2014/main" id="{00000000-0008-0000-1800-00004E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39" name="Imagen 2622">
          <a:extLst>
            <a:ext uri="{FF2B5EF4-FFF2-40B4-BE49-F238E27FC236}">
              <a16:creationId xmlns:a16="http://schemas.microsoft.com/office/drawing/2014/main" id="{00000000-0008-0000-1800-00004F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40" name="Imagen 2623">
          <a:extLst>
            <a:ext uri="{FF2B5EF4-FFF2-40B4-BE49-F238E27FC236}">
              <a16:creationId xmlns:a16="http://schemas.microsoft.com/office/drawing/2014/main" id="{00000000-0008-0000-1800-000050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41" name="Imagen 2624">
          <a:extLst>
            <a:ext uri="{FF2B5EF4-FFF2-40B4-BE49-F238E27FC236}">
              <a16:creationId xmlns:a16="http://schemas.microsoft.com/office/drawing/2014/main" id="{00000000-0008-0000-1800-000051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42" name="Imagen 2625">
          <a:extLst>
            <a:ext uri="{FF2B5EF4-FFF2-40B4-BE49-F238E27FC236}">
              <a16:creationId xmlns:a16="http://schemas.microsoft.com/office/drawing/2014/main" id="{00000000-0008-0000-1800-000052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43" name="Imagen 2626">
          <a:extLst>
            <a:ext uri="{FF2B5EF4-FFF2-40B4-BE49-F238E27FC236}">
              <a16:creationId xmlns:a16="http://schemas.microsoft.com/office/drawing/2014/main" id="{00000000-0008-0000-1800-000053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44" name="Imagen 2627">
          <a:extLst>
            <a:ext uri="{FF2B5EF4-FFF2-40B4-BE49-F238E27FC236}">
              <a16:creationId xmlns:a16="http://schemas.microsoft.com/office/drawing/2014/main" id="{00000000-0008-0000-1800-000054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45" name="Imagen 2628">
          <a:extLst>
            <a:ext uri="{FF2B5EF4-FFF2-40B4-BE49-F238E27FC236}">
              <a16:creationId xmlns:a16="http://schemas.microsoft.com/office/drawing/2014/main" id="{00000000-0008-0000-1800-000055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46" name="Imagen 2629">
          <a:extLst>
            <a:ext uri="{FF2B5EF4-FFF2-40B4-BE49-F238E27FC236}">
              <a16:creationId xmlns:a16="http://schemas.microsoft.com/office/drawing/2014/main" id="{00000000-0008-0000-1800-000056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47" name="Imagen 2630">
          <a:extLst>
            <a:ext uri="{FF2B5EF4-FFF2-40B4-BE49-F238E27FC236}">
              <a16:creationId xmlns:a16="http://schemas.microsoft.com/office/drawing/2014/main" id="{00000000-0008-0000-1800-000057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48" name="Imagen 2631">
          <a:extLst>
            <a:ext uri="{FF2B5EF4-FFF2-40B4-BE49-F238E27FC236}">
              <a16:creationId xmlns:a16="http://schemas.microsoft.com/office/drawing/2014/main" id="{00000000-0008-0000-1800-000058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49" name="Imagen 2632">
          <a:extLst>
            <a:ext uri="{FF2B5EF4-FFF2-40B4-BE49-F238E27FC236}">
              <a16:creationId xmlns:a16="http://schemas.microsoft.com/office/drawing/2014/main" id="{00000000-0008-0000-1800-000059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50" name="Imagen 2633">
          <a:extLst>
            <a:ext uri="{FF2B5EF4-FFF2-40B4-BE49-F238E27FC236}">
              <a16:creationId xmlns:a16="http://schemas.microsoft.com/office/drawing/2014/main" id="{00000000-0008-0000-1800-00005A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51" name="Imagen 2634">
          <a:extLst>
            <a:ext uri="{FF2B5EF4-FFF2-40B4-BE49-F238E27FC236}">
              <a16:creationId xmlns:a16="http://schemas.microsoft.com/office/drawing/2014/main" id="{00000000-0008-0000-1800-00005B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52" name="Imagen 2635">
          <a:extLst>
            <a:ext uri="{FF2B5EF4-FFF2-40B4-BE49-F238E27FC236}">
              <a16:creationId xmlns:a16="http://schemas.microsoft.com/office/drawing/2014/main" id="{00000000-0008-0000-1800-00005C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53" name="Imagen 2636">
          <a:extLst>
            <a:ext uri="{FF2B5EF4-FFF2-40B4-BE49-F238E27FC236}">
              <a16:creationId xmlns:a16="http://schemas.microsoft.com/office/drawing/2014/main" id="{00000000-0008-0000-1800-00005D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54" name="Imagen 2637">
          <a:extLst>
            <a:ext uri="{FF2B5EF4-FFF2-40B4-BE49-F238E27FC236}">
              <a16:creationId xmlns:a16="http://schemas.microsoft.com/office/drawing/2014/main" id="{00000000-0008-0000-1800-00005E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55" name="Imagen 2638">
          <a:extLst>
            <a:ext uri="{FF2B5EF4-FFF2-40B4-BE49-F238E27FC236}">
              <a16:creationId xmlns:a16="http://schemas.microsoft.com/office/drawing/2014/main" id="{00000000-0008-0000-1800-00005F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56" name="Imagen 2639">
          <a:extLst>
            <a:ext uri="{FF2B5EF4-FFF2-40B4-BE49-F238E27FC236}">
              <a16:creationId xmlns:a16="http://schemas.microsoft.com/office/drawing/2014/main" id="{00000000-0008-0000-1800-000060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57" name="Imagen 2640">
          <a:extLst>
            <a:ext uri="{FF2B5EF4-FFF2-40B4-BE49-F238E27FC236}">
              <a16:creationId xmlns:a16="http://schemas.microsoft.com/office/drawing/2014/main" id="{00000000-0008-0000-1800-000061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58" name="Imagen 2641">
          <a:extLst>
            <a:ext uri="{FF2B5EF4-FFF2-40B4-BE49-F238E27FC236}">
              <a16:creationId xmlns:a16="http://schemas.microsoft.com/office/drawing/2014/main" id="{00000000-0008-0000-1800-000062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59" name="Imagen 2642">
          <a:extLst>
            <a:ext uri="{FF2B5EF4-FFF2-40B4-BE49-F238E27FC236}">
              <a16:creationId xmlns:a16="http://schemas.microsoft.com/office/drawing/2014/main" id="{00000000-0008-0000-1800-000063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60" name="Imagen 2643">
          <a:extLst>
            <a:ext uri="{FF2B5EF4-FFF2-40B4-BE49-F238E27FC236}">
              <a16:creationId xmlns:a16="http://schemas.microsoft.com/office/drawing/2014/main" id="{00000000-0008-0000-1800-000064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61" name="Imagen 2644">
          <a:extLst>
            <a:ext uri="{FF2B5EF4-FFF2-40B4-BE49-F238E27FC236}">
              <a16:creationId xmlns:a16="http://schemas.microsoft.com/office/drawing/2014/main" id="{00000000-0008-0000-1800-000065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62" name="Imagen 2645">
          <a:extLst>
            <a:ext uri="{FF2B5EF4-FFF2-40B4-BE49-F238E27FC236}">
              <a16:creationId xmlns:a16="http://schemas.microsoft.com/office/drawing/2014/main" id="{00000000-0008-0000-1800-000066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63" name="Imagen 2646">
          <a:extLst>
            <a:ext uri="{FF2B5EF4-FFF2-40B4-BE49-F238E27FC236}">
              <a16:creationId xmlns:a16="http://schemas.microsoft.com/office/drawing/2014/main" id="{00000000-0008-0000-1800-000067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64" name="Imagen 2647">
          <a:extLst>
            <a:ext uri="{FF2B5EF4-FFF2-40B4-BE49-F238E27FC236}">
              <a16:creationId xmlns:a16="http://schemas.microsoft.com/office/drawing/2014/main" id="{00000000-0008-0000-1800-000068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65" name="Imagen 2648">
          <a:extLst>
            <a:ext uri="{FF2B5EF4-FFF2-40B4-BE49-F238E27FC236}">
              <a16:creationId xmlns:a16="http://schemas.microsoft.com/office/drawing/2014/main" id="{00000000-0008-0000-1800-000069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66" name="Imagen 2649">
          <a:extLst>
            <a:ext uri="{FF2B5EF4-FFF2-40B4-BE49-F238E27FC236}">
              <a16:creationId xmlns:a16="http://schemas.microsoft.com/office/drawing/2014/main" id="{00000000-0008-0000-1800-00006A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67" name="Imagen 2650">
          <a:extLst>
            <a:ext uri="{FF2B5EF4-FFF2-40B4-BE49-F238E27FC236}">
              <a16:creationId xmlns:a16="http://schemas.microsoft.com/office/drawing/2014/main" id="{00000000-0008-0000-1800-00006B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68" name="Imagen 2651">
          <a:extLst>
            <a:ext uri="{FF2B5EF4-FFF2-40B4-BE49-F238E27FC236}">
              <a16:creationId xmlns:a16="http://schemas.microsoft.com/office/drawing/2014/main" id="{00000000-0008-0000-1800-00006C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69" name="Imagen 2652">
          <a:extLst>
            <a:ext uri="{FF2B5EF4-FFF2-40B4-BE49-F238E27FC236}">
              <a16:creationId xmlns:a16="http://schemas.microsoft.com/office/drawing/2014/main" id="{00000000-0008-0000-1800-00006D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70" name="Imagen 2653">
          <a:extLst>
            <a:ext uri="{FF2B5EF4-FFF2-40B4-BE49-F238E27FC236}">
              <a16:creationId xmlns:a16="http://schemas.microsoft.com/office/drawing/2014/main" id="{00000000-0008-0000-1800-00006E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71" name="Imagen 2654">
          <a:extLst>
            <a:ext uri="{FF2B5EF4-FFF2-40B4-BE49-F238E27FC236}">
              <a16:creationId xmlns:a16="http://schemas.microsoft.com/office/drawing/2014/main" id="{00000000-0008-0000-1800-00006F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72" name="Imagen 2655">
          <a:extLst>
            <a:ext uri="{FF2B5EF4-FFF2-40B4-BE49-F238E27FC236}">
              <a16:creationId xmlns:a16="http://schemas.microsoft.com/office/drawing/2014/main" id="{00000000-0008-0000-1800-000070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73" name="Imagen 2656">
          <a:extLst>
            <a:ext uri="{FF2B5EF4-FFF2-40B4-BE49-F238E27FC236}">
              <a16:creationId xmlns:a16="http://schemas.microsoft.com/office/drawing/2014/main" id="{00000000-0008-0000-1800-000071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74" name="Imagen 2657">
          <a:extLst>
            <a:ext uri="{FF2B5EF4-FFF2-40B4-BE49-F238E27FC236}">
              <a16:creationId xmlns:a16="http://schemas.microsoft.com/office/drawing/2014/main" id="{00000000-0008-0000-1800-000072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75" name="Imagen 2658">
          <a:extLst>
            <a:ext uri="{FF2B5EF4-FFF2-40B4-BE49-F238E27FC236}">
              <a16:creationId xmlns:a16="http://schemas.microsoft.com/office/drawing/2014/main" id="{00000000-0008-0000-1800-000073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76" name="Imagen 2659">
          <a:extLst>
            <a:ext uri="{FF2B5EF4-FFF2-40B4-BE49-F238E27FC236}">
              <a16:creationId xmlns:a16="http://schemas.microsoft.com/office/drawing/2014/main" id="{00000000-0008-0000-1800-000074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77" name="Imagen 2660">
          <a:extLst>
            <a:ext uri="{FF2B5EF4-FFF2-40B4-BE49-F238E27FC236}">
              <a16:creationId xmlns:a16="http://schemas.microsoft.com/office/drawing/2014/main" id="{00000000-0008-0000-1800-000075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78" name="Imagen 2661">
          <a:extLst>
            <a:ext uri="{FF2B5EF4-FFF2-40B4-BE49-F238E27FC236}">
              <a16:creationId xmlns:a16="http://schemas.microsoft.com/office/drawing/2014/main" id="{00000000-0008-0000-1800-000076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79" name="Imagen 2662">
          <a:extLst>
            <a:ext uri="{FF2B5EF4-FFF2-40B4-BE49-F238E27FC236}">
              <a16:creationId xmlns:a16="http://schemas.microsoft.com/office/drawing/2014/main" id="{00000000-0008-0000-1800-000077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80" name="Imagen 2663">
          <a:extLst>
            <a:ext uri="{FF2B5EF4-FFF2-40B4-BE49-F238E27FC236}">
              <a16:creationId xmlns:a16="http://schemas.microsoft.com/office/drawing/2014/main" id="{00000000-0008-0000-1800-000078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81" name="Imagen 2664">
          <a:extLst>
            <a:ext uri="{FF2B5EF4-FFF2-40B4-BE49-F238E27FC236}">
              <a16:creationId xmlns:a16="http://schemas.microsoft.com/office/drawing/2014/main" id="{00000000-0008-0000-1800-000079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82" name="Imagen 2665">
          <a:extLst>
            <a:ext uri="{FF2B5EF4-FFF2-40B4-BE49-F238E27FC236}">
              <a16:creationId xmlns:a16="http://schemas.microsoft.com/office/drawing/2014/main" id="{00000000-0008-0000-1800-00007A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83" name="Imagen 2666">
          <a:extLst>
            <a:ext uri="{FF2B5EF4-FFF2-40B4-BE49-F238E27FC236}">
              <a16:creationId xmlns:a16="http://schemas.microsoft.com/office/drawing/2014/main" id="{00000000-0008-0000-1800-00007B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84" name="Imagen 2667">
          <a:extLst>
            <a:ext uri="{FF2B5EF4-FFF2-40B4-BE49-F238E27FC236}">
              <a16:creationId xmlns:a16="http://schemas.microsoft.com/office/drawing/2014/main" id="{00000000-0008-0000-1800-00007C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85" name="Imagen 2668">
          <a:extLst>
            <a:ext uri="{FF2B5EF4-FFF2-40B4-BE49-F238E27FC236}">
              <a16:creationId xmlns:a16="http://schemas.microsoft.com/office/drawing/2014/main" id="{00000000-0008-0000-1800-00007D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86" name="Imagen 2669">
          <a:extLst>
            <a:ext uri="{FF2B5EF4-FFF2-40B4-BE49-F238E27FC236}">
              <a16:creationId xmlns:a16="http://schemas.microsoft.com/office/drawing/2014/main" id="{00000000-0008-0000-1800-00007E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87" name="Imagen 2670">
          <a:extLst>
            <a:ext uri="{FF2B5EF4-FFF2-40B4-BE49-F238E27FC236}">
              <a16:creationId xmlns:a16="http://schemas.microsoft.com/office/drawing/2014/main" id="{00000000-0008-0000-1800-00007F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88" name="Imagen 2671">
          <a:extLst>
            <a:ext uri="{FF2B5EF4-FFF2-40B4-BE49-F238E27FC236}">
              <a16:creationId xmlns:a16="http://schemas.microsoft.com/office/drawing/2014/main" id="{00000000-0008-0000-1800-000080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89" name="Imagen 2672">
          <a:extLst>
            <a:ext uri="{FF2B5EF4-FFF2-40B4-BE49-F238E27FC236}">
              <a16:creationId xmlns:a16="http://schemas.microsoft.com/office/drawing/2014/main" id="{00000000-0008-0000-1800-000081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90" name="Imagen 2673">
          <a:extLst>
            <a:ext uri="{FF2B5EF4-FFF2-40B4-BE49-F238E27FC236}">
              <a16:creationId xmlns:a16="http://schemas.microsoft.com/office/drawing/2014/main" id="{00000000-0008-0000-1800-000082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91" name="Imagen 2674">
          <a:extLst>
            <a:ext uri="{FF2B5EF4-FFF2-40B4-BE49-F238E27FC236}">
              <a16:creationId xmlns:a16="http://schemas.microsoft.com/office/drawing/2014/main" id="{00000000-0008-0000-1800-000083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92" name="Imagen 2675">
          <a:extLst>
            <a:ext uri="{FF2B5EF4-FFF2-40B4-BE49-F238E27FC236}">
              <a16:creationId xmlns:a16="http://schemas.microsoft.com/office/drawing/2014/main" id="{00000000-0008-0000-1800-000084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93" name="Imagen 2676">
          <a:extLst>
            <a:ext uri="{FF2B5EF4-FFF2-40B4-BE49-F238E27FC236}">
              <a16:creationId xmlns:a16="http://schemas.microsoft.com/office/drawing/2014/main" id="{00000000-0008-0000-1800-000085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94" name="Imagen 2677">
          <a:extLst>
            <a:ext uri="{FF2B5EF4-FFF2-40B4-BE49-F238E27FC236}">
              <a16:creationId xmlns:a16="http://schemas.microsoft.com/office/drawing/2014/main" id="{00000000-0008-0000-1800-000086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95" name="Imagen 2678">
          <a:extLst>
            <a:ext uri="{FF2B5EF4-FFF2-40B4-BE49-F238E27FC236}">
              <a16:creationId xmlns:a16="http://schemas.microsoft.com/office/drawing/2014/main" id="{00000000-0008-0000-1800-000087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96" name="Imagen 2679">
          <a:extLst>
            <a:ext uri="{FF2B5EF4-FFF2-40B4-BE49-F238E27FC236}">
              <a16:creationId xmlns:a16="http://schemas.microsoft.com/office/drawing/2014/main" id="{00000000-0008-0000-1800-000088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97" name="Imagen 2680">
          <a:extLst>
            <a:ext uri="{FF2B5EF4-FFF2-40B4-BE49-F238E27FC236}">
              <a16:creationId xmlns:a16="http://schemas.microsoft.com/office/drawing/2014/main" id="{00000000-0008-0000-1800-000089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98" name="Imagen 2681">
          <a:extLst>
            <a:ext uri="{FF2B5EF4-FFF2-40B4-BE49-F238E27FC236}">
              <a16:creationId xmlns:a16="http://schemas.microsoft.com/office/drawing/2014/main" id="{00000000-0008-0000-1800-00008A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699" name="Imagen 2682">
          <a:extLst>
            <a:ext uri="{FF2B5EF4-FFF2-40B4-BE49-F238E27FC236}">
              <a16:creationId xmlns:a16="http://schemas.microsoft.com/office/drawing/2014/main" id="{00000000-0008-0000-1800-00008B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00" name="Imagen 2683">
          <a:extLst>
            <a:ext uri="{FF2B5EF4-FFF2-40B4-BE49-F238E27FC236}">
              <a16:creationId xmlns:a16="http://schemas.microsoft.com/office/drawing/2014/main" id="{00000000-0008-0000-1800-00008C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01" name="Imagen 2684">
          <a:extLst>
            <a:ext uri="{FF2B5EF4-FFF2-40B4-BE49-F238E27FC236}">
              <a16:creationId xmlns:a16="http://schemas.microsoft.com/office/drawing/2014/main" id="{00000000-0008-0000-1800-00008D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02" name="Imagen 2685">
          <a:extLst>
            <a:ext uri="{FF2B5EF4-FFF2-40B4-BE49-F238E27FC236}">
              <a16:creationId xmlns:a16="http://schemas.microsoft.com/office/drawing/2014/main" id="{00000000-0008-0000-1800-00008E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03" name="Imagen 2686">
          <a:extLst>
            <a:ext uri="{FF2B5EF4-FFF2-40B4-BE49-F238E27FC236}">
              <a16:creationId xmlns:a16="http://schemas.microsoft.com/office/drawing/2014/main" id="{00000000-0008-0000-1800-00008F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04" name="Imagen 2687">
          <a:extLst>
            <a:ext uri="{FF2B5EF4-FFF2-40B4-BE49-F238E27FC236}">
              <a16:creationId xmlns:a16="http://schemas.microsoft.com/office/drawing/2014/main" id="{00000000-0008-0000-1800-000090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05" name="Imagen 2688">
          <a:extLst>
            <a:ext uri="{FF2B5EF4-FFF2-40B4-BE49-F238E27FC236}">
              <a16:creationId xmlns:a16="http://schemas.microsoft.com/office/drawing/2014/main" id="{00000000-0008-0000-1800-000091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06" name="Imagen 2689">
          <a:extLst>
            <a:ext uri="{FF2B5EF4-FFF2-40B4-BE49-F238E27FC236}">
              <a16:creationId xmlns:a16="http://schemas.microsoft.com/office/drawing/2014/main" id="{00000000-0008-0000-1800-000092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07" name="Imagen 2690">
          <a:extLst>
            <a:ext uri="{FF2B5EF4-FFF2-40B4-BE49-F238E27FC236}">
              <a16:creationId xmlns:a16="http://schemas.microsoft.com/office/drawing/2014/main" id="{00000000-0008-0000-1800-000093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08" name="Imagen 2691">
          <a:extLst>
            <a:ext uri="{FF2B5EF4-FFF2-40B4-BE49-F238E27FC236}">
              <a16:creationId xmlns:a16="http://schemas.microsoft.com/office/drawing/2014/main" id="{00000000-0008-0000-1800-000094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09" name="Imagen 2692">
          <a:extLst>
            <a:ext uri="{FF2B5EF4-FFF2-40B4-BE49-F238E27FC236}">
              <a16:creationId xmlns:a16="http://schemas.microsoft.com/office/drawing/2014/main" id="{00000000-0008-0000-1800-000095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10" name="Imagen 2693">
          <a:extLst>
            <a:ext uri="{FF2B5EF4-FFF2-40B4-BE49-F238E27FC236}">
              <a16:creationId xmlns:a16="http://schemas.microsoft.com/office/drawing/2014/main" id="{00000000-0008-0000-1800-000096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11" name="Imagen 2694">
          <a:extLst>
            <a:ext uri="{FF2B5EF4-FFF2-40B4-BE49-F238E27FC236}">
              <a16:creationId xmlns:a16="http://schemas.microsoft.com/office/drawing/2014/main" id="{00000000-0008-0000-1800-000097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12" name="Imagen 2695">
          <a:extLst>
            <a:ext uri="{FF2B5EF4-FFF2-40B4-BE49-F238E27FC236}">
              <a16:creationId xmlns:a16="http://schemas.microsoft.com/office/drawing/2014/main" id="{00000000-0008-0000-1800-000098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13" name="Imagen 2696">
          <a:extLst>
            <a:ext uri="{FF2B5EF4-FFF2-40B4-BE49-F238E27FC236}">
              <a16:creationId xmlns:a16="http://schemas.microsoft.com/office/drawing/2014/main" id="{00000000-0008-0000-1800-000099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14" name="Imagen 2697">
          <a:extLst>
            <a:ext uri="{FF2B5EF4-FFF2-40B4-BE49-F238E27FC236}">
              <a16:creationId xmlns:a16="http://schemas.microsoft.com/office/drawing/2014/main" id="{00000000-0008-0000-1800-00009A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15" name="Imagen 2698">
          <a:extLst>
            <a:ext uri="{FF2B5EF4-FFF2-40B4-BE49-F238E27FC236}">
              <a16:creationId xmlns:a16="http://schemas.microsoft.com/office/drawing/2014/main" id="{00000000-0008-0000-1800-00009B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16" name="Imagen 2699">
          <a:extLst>
            <a:ext uri="{FF2B5EF4-FFF2-40B4-BE49-F238E27FC236}">
              <a16:creationId xmlns:a16="http://schemas.microsoft.com/office/drawing/2014/main" id="{00000000-0008-0000-1800-00009C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17" name="Imagen 2700">
          <a:extLst>
            <a:ext uri="{FF2B5EF4-FFF2-40B4-BE49-F238E27FC236}">
              <a16:creationId xmlns:a16="http://schemas.microsoft.com/office/drawing/2014/main" id="{00000000-0008-0000-1800-00009D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18" name="Imagen 2701">
          <a:extLst>
            <a:ext uri="{FF2B5EF4-FFF2-40B4-BE49-F238E27FC236}">
              <a16:creationId xmlns:a16="http://schemas.microsoft.com/office/drawing/2014/main" id="{00000000-0008-0000-1800-00009E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19" name="Imagen 2702">
          <a:extLst>
            <a:ext uri="{FF2B5EF4-FFF2-40B4-BE49-F238E27FC236}">
              <a16:creationId xmlns:a16="http://schemas.microsoft.com/office/drawing/2014/main" id="{00000000-0008-0000-1800-00009F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20" name="Imagen 2703">
          <a:extLst>
            <a:ext uri="{FF2B5EF4-FFF2-40B4-BE49-F238E27FC236}">
              <a16:creationId xmlns:a16="http://schemas.microsoft.com/office/drawing/2014/main" id="{00000000-0008-0000-1800-0000A0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21" name="Imagen 2704">
          <a:extLst>
            <a:ext uri="{FF2B5EF4-FFF2-40B4-BE49-F238E27FC236}">
              <a16:creationId xmlns:a16="http://schemas.microsoft.com/office/drawing/2014/main" id="{00000000-0008-0000-1800-0000A1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22" name="Imagen 2705">
          <a:extLst>
            <a:ext uri="{FF2B5EF4-FFF2-40B4-BE49-F238E27FC236}">
              <a16:creationId xmlns:a16="http://schemas.microsoft.com/office/drawing/2014/main" id="{00000000-0008-0000-1800-0000A2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23" name="Imagen 2706">
          <a:extLst>
            <a:ext uri="{FF2B5EF4-FFF2-40B4-BE49-F238E27FC236}">
              <a16:creationId xmlns:a16="http://schemas.microsoft.com/office/drawing/2014/main" id="{00000000-0008-0000-1800-0000A3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24" name="Imagen 2707">
          <a:extLst>
            <a:ext uri="{FF2B5EF4-FFF2-40B4-BE49-F238E27FC236}">
              <a16:creationId xmlns:a16="http://schemas.microsoft.com/office/drawing/2014/main" id="{00000000-0008-0000-1800-0000A4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25" name="Imagen 2708">
          <a:extLst>
            <a:ext uri="{FF2B5EF4-FFF2-40B4-BE49-F238E27FC236}">
              <a16:creationId xmlns:a16="http://schemas.microsoft.com/office/drawing/2014/main" id="{00000000-0008-0000-1800-0000A5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26" name="Imagen 2709">
          <a:extLst>
            <a:ext uri="{FF2B5EF4-FFF2-40B4-BE49-F238E27FC236}">
              <a16:creationId xmlns:a16="http://schemas.microsoft.com/office/drawing/2014/main" id="{00000000-0008-0000-1800-0000A6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27" name="Imagen 2710">
          <a:extLst>
            <a:ext uri="{FF2B5EF4-FFF2-40B4-BE49-F238E27FC236}">
              <a16:creationId xmlns:a16="http://schemas.microsoft.com/office/drawing/2014/main" id="{00000000-0008-0000-1800-0000A7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28" name="Imagen 2711">
          <a:extLst>
            <a:ext uri="{FF2B5EF4-FFF2-40B4-BE49-F238E27FC236}">
              <a16:creationId xmlns:a16="http://schemas.microsoft.com/office/drawing/2014/main" id="{00000000-0008-0000-1800-0000A8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29" name="Imagen 2712">
          <a:extLst>
            <a:ext uri="{FF2B5EF4-FFF2-40B4-BE49-F238E27FC236}">
              <a16:creationId xmlns:a16="http://schemas.microsoft.com/office/drawing/2014/main" id="{00000000-0008-0000-1800-0000A9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30" name="Imagen 2713">
          <a:extLst>
            <a:ext uri="{FF2B5EF4-FFF2-40B4-BE49-F238E27FC236}">
              <a16:creationId xmlns:a16="http://schemas.microsoft.com/office/drawing/2014/main" id="{00000000-0008-0000-1800-0000AA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31" name="Imagen 2714">
          <a:extLst>
            <a:ext uri="{FF2B5EF4-FFF2-40B4-BE49-F238E27FC236}">
              <a16:creationId xmlns:a16="http://schemas.microsoft.com/office/drawing/2014/main" id="{00000000-0008-0000-1800-0000AB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32" name="Imagen 2715">
          <a:extLst>
            <a:ext uri="{FF2B5EF4-FFF2-40B4-BE49-F238E27FC236}">
              <a16:creationId xmlns:a16="http://schemas.microsoft.com/office/drawing/2014/main" id="{00000000-0008-0000-1800-0000AC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33" name="Imagen 2716">
          <a:extLst>
            <a:ext uri="{FF2B5EF4-FFF2-40B4-BE49-F238E27FC236}">
              <a16:creationId xmlns:a16="http://schemas.microsoft.com/office/drawing/2014/main" id="{00000000-0008-0000-1800-0000AD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34" name="Imagen 2717">
          <a:extLst>
            <a:ext uri="{FF2B5EF4-FFF2-40B4-BE49-F238E27FC236}">
              <a16:creationId xmlns:a16="http://schemas.microsoft.com/office/drawing/2014/main" id="{00000000-0008-0000-1800-0000AE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35" name="Imagen 2718">
          <a:extLst>
            <a:ext uri="{FF2B5EF4-FFF2-40B4-BE49-F238E27FC236}">
              <a16:creationId xmlns:a16="http://schemas.microsoft.com/office/drawing/2014/main" id="{00000000-0008-0000-1800-0000AF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36" name="Imagen 2719">
          <a:extLst>
            <a:ext uri="{FF2B5EF4-FFF2-40B4-BE49-F238E27FC236}">
              <a16:creationId xmlns:a16="http://schemas.microsoft.com/office/drawing/2014/main" id="{00000000-0008-0000-1800-0000B0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37" name="Imagen 2720">
          <a:extLst>
            <a:ext uri="{FF2B5EF4-FFF2-40B4-BE49-F238E27FC236}">
              <a16:creationId xmlns:a16="http://schemas.microsoft.com/office/drawing/2014/main" id="{00000000-0008-0000-1800-0000B1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38" name="Imagen 2721">
          <a:extLst>
            <a:ext uri="{FF2B5EF4-FFF2-40B4-BE49-F238E27FC236}">
              <a16:creationId xmlns:a16="http://schemas.microsoft.com/office/drawing/2014/main" id="{00000000-0008-0000-1800-0000B2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39" name="Imagen 2722">
          <a:extLst>
            <a:ext uri="{FF2B5EF4-FFF2-40B4-BE49-F238E27FC236}">
              <a16:creationId xmlns:a16="http://schemas.microsoft.com/office/drawing/2014/main" id="{00000000-0008-0000-1800-0000B3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40" name="Imagen 2723">
          <a:extLst>
            <a:ext uri="{FF2B5EF4-FFF2-40B4-BE49-F238E27FC236}">
              <a16:creationId xmlns:a16="http://schemas.microsoft.com/office/drawing/2014/main" id="{00000000-0008-0000-1800-0000B4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41" name="Imagen 2724">
          <a:extLst>
            <a:ext uri="{FF2B5EF4-FFF2-40B4-BE49-F238E27FC236}">
              <a16:creationId xmlns:a16="http://schemas.microsoft.com/office/drawing/2014/main" id="{00000000-0008-0000-1800-0000B5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42" name="Imagen 2725">
          <a:extLst>
            <a:ext uri="{FF2B5EF4-FFF2-40B4-BE49-F238E27FC236}">
              <a16:creationId xmlns:a16="http://schemas.microsoft.com/office/drawing/2014/main" id="{00000000-0008-0000-1800-0000B6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43" name="Imagen 2726">
          <a:extLst>
            <a:ext uri="{FF2B5EF4-FFF2-40B4-BE49-F238E27FC236}">
              <a16:creationId xmlns:a16="http://schemas.microsoft.com/office/drawing/2014/main" id="{00000000-0008-0000-1800-0000B7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44" name="Imagen 2727">
          <a:extLst>
            <a:ext uri="{FF2B5EF4-FFF2-40B4-BE49-F238E27FC236}">
              <a16:creationId xmlns:a16="http://schemas.microsoft.com/office/drawing/2014/main" id="{00000000-0008-0000-1800-0000B8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45" name="Imagen 2728">
          <a:extLst>
            <a:ext uri="{FF2B5EF4-FFF2-40B4-BE49-F238E27FC236}">
              <a16:creationId xmlns:a16="http://schemas.microsoft.com/office/drawing/2014/main" id="{00000000-0008-0000-1800-0000B9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46" name="Imagen 2729">
          <a:extLst>
            <a:ext uri="{FF2B5EF4-FFF2-40B4-BE49-F238E27FC236}">
              <a16:creationId xmlns:a16="http://schemas.microsoft.com/office/drawing/2014/main" id="{00000000-0008-0000-1800-0000BA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47" name="Imagen 2730">
          <a:extLst>
            <a:ext uri="{FF2B5EF4-FFF2-40B4-BE49-F238E27FC236}">
              <a16:creationId xmlns:a16="http://schemas.microsoft.com/office/drawing/2014/main" id="{00000000-0008-0000-1800-0000BB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48" name="Imagen 2731">
          <a:extLst>
            <a:ext uri="{FF2B5EF4-FFF2-40B4-BE49-F238E27FC236}">
              <a16:creationId xmlns:a16="http://schemas.microsoft.com/office/drawing/2014/main" id="{00000000-0008-0000-1800-0000BC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49" name="Imagen 2732">
          <a:extLst>
            <a:ext uri="{FF2B5EF4-FFF2-40B4-BE49-F238E27FC236}">
              <a16:creationId xmlns:a16="http://schemas.microsoft.com/office/drawing/2014/main" id="{00000000-0008-0000-1800-0000BD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50" name="Imagen 2733">
          <a:extLst>
            <a:ext uri="{FF2B5EF4-FFF2-40B4-BE49-F238E27FC236}">
              <a16:creationId xmlns:a16="http://schemas.microsoft.com/office/drawing/2014/main" id="{00000000-0008-0000-1800-0000BE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51" name="Imagen 2734">
          <a:extLst>
            <a:ext uri="{FF2B5EF4-FFF2-40B4-BE49-F238E27FC236}">
              <a16:creationId xmlns:a16="http://schemas.microsoft.com/office/drawing/2014/main" id="{00000000-0008-0000-1800-0000BF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52" name="Imagen 2735">
          <a:extLst>
            <a:ext uri="{FF2B5EF4-FFF2-40B4-BE49-F238E27FC236}">
              <a16:creationId xmlns:a16="http://schemas.microsoft.com/office/drawing/2014/main" id="{00000000-0008-0000-1800-0000C0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53" name="Imagen 2736">
          <a:extLst>
            <a:ext uri="{FF2B5EF4-FFF2-40B4-BE49-F238E27FC236}">
              <a16:creationId xmlns:a16="http://schemas.microsoft.com/office/drawing/2014/main" id="{00000000-0008-0000-1800-0000C1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54" name="Imagen 2737">
          <a:extLst>
            <a:ext uri="{FF2B5EF4-FFF2-40B4-BE49-F238E27FC236}">
              <a16:creationId xmlns:a16="http://schemas.microsoft.com/office/drawing/2014/main" id="{00000000-0008-0000-1800-0000C2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55" name="Imagen 2738">
          <a:extLst>
            <a:ext uri="{FF2B5EF4-FFF2-40B4-BE49-F238E27FC236}">
              <a16:creationId xmlns:a16="http://schemas.microsoft.com/office/drawing/2014/main" id="{00000000-0008-0000-1800-0000C3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56" name="Imagen 2739">
          <a:extLst>
            <a:ext uri="{FF2B5EF4-FFF2-40B4-BE49-F238E27FC236}">
              <a16:creationId xmlns:a16="http://schemas.microsoft.com/office/drawing/2014/main" id="{00000000-0008-0000-1800-0000C4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57" name="Imagen 2740">
          <a:extLst>
            <a:ext uri="{FF2B5EF4-FFF2-40B4-BE49-F238E27FC236}">
              <a16:creationId xmlns:a16="http://schemas.microsoft.com/office/drawing/2014/main" id="{00000000-0008-0000-1800-0000C5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58" name="Imagen 2741">
          <a:extLst>
            <a:ext uri="{FF2B5EF4-FFF2-40B4-BE49-F238E27FC236}">
              <a16:creationId xmlns:a16="http://schemas.microsoft.com/office/drawing/2014/main" id="{00000000-0008-0000-1800-0000C6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59" name="Imagen 2742">
          <a:extLst>
            <a:ext uri="{FF2B5EF4-FFF2-40B4-BE49-F238E27FC236}">
              <a16:creationId xmlns:a16="http://schemas.microsoft.com/office/drawing/2014/main" id="{00000000-0008-0000-1800-0000C7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60" name="Imagen 2743">
          <a:extLst>
            <a:ext uri="{FF2B5EF4-FFF2-40B4-BE49-F238E27FC236}">
              <a16:creationId xmlns:a16="http://schemas.microsoft.com/office/drawing/2014/main" id="{00000000-0008-0000-1800-0000C8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61" name="Imagen 2744">
          <a:extLst>
            <a:ext uri="{FF2B5EF4-FFF2-40B4-BE49-F238E27FC236}">
              <a16:creationId xmlns:a16="http://schemas.microsoft.com/office/drawing/2014/main" id="{00000000-0008-0000-1800-0000C9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62" name="Imagen 2745">
          <a:extLst>
            <a:ext uri="{FF2B5EF4-FFF2-40B4-BE49-F238E27FC236}">
              <a16:creationId xmlns:a16="http://schemas.microsoft.com/office/drawing/2014/main" id="{00000000-0008-0000-1800-0000CA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63" name="Imagen 2746">
          <a:extLst>
            <a:ext uri="{FF2B5EF4-FFF2-40B4-BE49-F238E27FC236}">
              <a16:creationId xmlns:a16="http://schemas.microsoft.com/office/drawing/2014/main" id="{00000000-0008-0000-1800-0000CB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64" name="Imagen 2747">
          <a:extLst>
            <a:ext uri="{FF2B5EF4-FFF2-40B4-BE49-F238E27FC236}">
              <a16:creationId xmlns:a16="http://schemas.microsoft.com/office/drawing/2014/main" id="{00000000-0008-0000-1800-0000CC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65" name="Imagen 2748">
          <a:extLst>
            <a:ext uri="{FF2B5EF4-FFF2-40B4-BE49-F238E27FC236}">
              <a16:creationId xmlns:a16="http://schemas.microsoft.com/office/drawing/2014/main" id="{00000000-0008-0000-1800-0000CD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66" name="Imagen 2749">
          <a:extLst>
            <a:ext uri="{FF2B5EF4-FFF2-40B4-BE49-F238E27FC236}">
              <a16:creationId xmlns:a16="http://schemas.microsoft.com/office/drawing/2014/main" id="{00000000-0008-0000-1800-0000CE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67" name="Imagen 2750">
          <a:extLst>
            <a:ext uri="{FF2B5EF4-FFF2-40B4-BE49-F238E27FC236}">
              <a16:creationId xmlns:a16="http://schemas.microsoft.com/office/drawing/2014/main" id="{00000000-0008-0000-1800-0000CF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68" name="Imagen 2751">
          <a:extLst>
            <a:ext uri="{FF2B5EF4-FFF2-40B4-BE49-F238E27FC236}">
              <a16:creationId xmlns:a16="http://schemas.microsoft.com/office/drawing/2014/main" id="{00000000-0008-0000-1800-0000D0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69" name="Imagen 2752">
          <a:extLst>
            <a:ext uri="{FF2B5EF4-FFF2-40B4-BE49-F238E27FC236}">
              <a16:creationId xmlns:a16="http://schemas.microsoft.com/office/drawing/2014/main" id="{00000000-0008-0000-1800-0000D1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70" name="Imagen 2753">
          <a:extLst>
            <a:ext uri="{FF2B5EF4-FFF2-40B4-BE49-F238E27FC236}">
              <a16:creationId xmlns:a16="http://schemas.microsoft.com/office/drawing/2014/main" id="{00000000-0008-0000-1800-0000D2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71" name="Imagen 2754">
          <a:extLst>
            <a:ext uri="{FF2B5EF4-FFF2-40B4-BE49-F238E27FC236}">
              <a16:creationId xmlns:a16="http://schemas.microsoft.com/office/drawing/2014/main" id="{00000000-0008-0000-1800-0000D3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72" name="Imagen 2755">
          <a:extLst>
            <a:ext uri="{FF2B5EF4-FFF2-40B4-BE49-F238E27FC236}">
              <a16:creationId xmlns:a16="http://schemas.microsoft.com/office/drawing/2014/main" id="{00000000-0008-0000-1800-0000D4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73" name="Imagen 2756">
          <a:extLst>
            <a:ext uri="{FF2B5EF4-FFF2-40B4-BE49-F238E27FC236}">
              <a16:creationId xmlns:a16="http://schemas.microsoft.com/office/drawing/2014/main" id="{00000000-0008-0000-1800-0000D5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74" name="Imagen 2757">
          <a:extLst>
            <a:ext uri="{FF2B5EF4-FFF2-40B4-BE49-F238E27FC236}">
              <a16:creationId xmlns:a16="http://schemas.microsoft.com/office/drawing/2014/main" id="{00000000-0008-0000-1800-0000D6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75" name="Imagen 2758">
          <a:extLst>
            <a:ext uri="{FF2B5EF4-FFF2-40B4-BE49-F238E27FC236}">
              <a16:creationId xmlns:a16="http://schemas.microsoft.com/office/drawing/2014/main" id="{00000000-0008-0000-1800-0000D7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76" name="Imagen 2759">
          <a:extLst>
            <a:ext uri="{FF2B5EF4-FFF2-40B4-BE49-F238E27FC236}">
              <a16:creationId xmlns:a16="http://schemas.microsoft.com/office/drawing/2014/main" id="{00000000-0008-0000-1800-0000D8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77" name="Imagen 2760">
          <a:extLst>
            <a:ext uri="{FF2B5EF4-FFF2-40B4-BE49-F238E27FC236}">
              <a16:creationId xmlns:a16="http://schemas.microsoft.com/office/drawing/2014/main" id="{00000000-0008-0000-1800-0000D9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78" name="Imagen 2761">
          <a:extLst>
            <a:ext uri="{FF2B5EF4-FFF2-40B4-BE49-F238E27FC236}">
              <a16:creationId xmlns:a16="http://schemas.microsoft.com/office/drawing/2014/main" id="{00000000-0008-0000-1800-0000DA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79" name="Imagen 2762">
          <a:extLst>
            <a:ext uri="{FF2B5EF4-FFF2-40B4-BE49-F238E27FC236}">
              <a16:creationId xmlns:a16="http://schemas.microsoft.com/office/drawing/2014/main" id="{00000000-0008-0000-1800-0000DB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80" name="Imagen 2763">
          <a:extLst>
            <a:ext uri="{FF2B5EF4-FFF2-40B4-BE49-F238E27FC236}">
              <a16:creationId xmlns:a16="http://schemas.microsoft.com/office/drawing/2014/main" id="{00000000-0008-0000-1800-0000DC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81" name="Imagen 2764">
          <a:extLst>
            <a:ext uri="{FF2B5EF4-FFF2-40B4-BE49-F238E27FC236}">
              <a16:creationId xmlns:a16="http://schemas.microsoft.com/office/drawing/2014/main" id="{00000000-0008-0000-1800-0000DD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82" name="Imagen 2765">
          <a:extLst>
            <a:ext uri="{FF2B5EF4-FFF2-40B4-BE49-F238E27FC236}">
              <a16:creationId xmlns:a16="http://schemas.microsoft.com/office/drawing/2014/main" id="{00000000-0008-0000-1800-0000DE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83" name="Imagen 2766">
          <a:extLst>
            <a:ext uri="{FF2B5EF4-FFF2-40B4-BE49-F238E27FC236}">
              <a16:creationId xmlns:a16="http://schemas.microsoft.com/office/drawing/2014/main" id="{00000000-0008-0000-1800-0000DF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84" name="Imagen 2767">
          <a:extLst>
            <a:ext uri="{FF2B5EF4-FFF2-40B4-BE49-F238E27FC236}">
              <a16:creationId xmlns:a16="http://schemas.microsoft.com/office/drawing/2014/main" id="{00000000-0008-0000-1800-0000E0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85" name="Imagen 2768">
          <a:extLst>
            <a:ext uri="{FF2B5EF4-FFF2-40B4-BE49-F238E27FC236}">
              <a16:creationId xmlns:a16="http://schemas.microsoft.com/office/drawing/2014/main" id="{00000000-0008-0000-1800-0000E1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86" name="Imagen 2769">
          <a:extLst>
            <a:ext uri="{FF2B5EF4-FFF2-40B4-BE49-F238E27FC236}">
              <a16:creationId xmlns:a16="http://schemas.microsoft.com/office/drawing/2014/main" id="{00000000-0008-0000-1800-0000E2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87" name="Imagen 2770">
          <a:extLst>
            <a:ext uri="{FF2B5EF4-FFF2-40B4-BE49-F238E27FC236}">
              <a16:creationId xmlns:a16="http://schemas.microsoft.com/office/drawing/2014/main" id="{00000000-0008-0000-1800-0000E3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88" name="Imagen 2771">
          <a:extLst>
            <a:ext uri="{FF2B5EF4-FFF2-40B4-BE49-F238E27FC236}">
              <a16:creationId xmlns:a16="http://schemas.microsoft.com/office/drawing/2014/main" id="{00000000-0008-0000-1800-0000E4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89" name="Imagen 2772">
          <a:extLst>
            <a:ext uri="{FF2B5EF4-FFF2-40B4-BE49-F238E27FC236}">
              <a16:creationId xmlns:a16="http://schemas.microsoft.com/office/drawing/2014/main" id="{00000000-0008-0000-1800-0000E5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90" name="Imagen 2773">
          <a:extLst>
            <a:ext uri="{FF2B5EF4-FFF2-40B4-BE49-F238E27FC236}">
              <a16:creationId xmlns:a16="http://schemas.microsoft.com/office/drawing/2014/main" id="{00000000-0008-0000-1800-0000E6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91" name="Imagen 2774">
          <a:extLst>
            <a:ext uri="{FF2B5EF4-FFF2-40B4-BE49-F238E27FC236}">
              <a16:creationId xmlns:a16="http://schemas.microsoft.com/office/drawing/2014/main" id="{00000000-0008-0000-1800-0000E7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92" name="Imagen 2775">
          <a:extLst>
            <a:ext uri="{FF2B5EF4-FFF2-40B4-BE49-F238E27FC236}">
              <a16:creationId xmlns:a16="http://schemas.microsoft.com/office/drawing/2014/main" id="{00000000-0008-0000-1800-0000E8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93" name="Imagen 2776">
          <a:extLst>
            <a:ext uri="{FF2B5EF4-FFF2-40B4-BE49-F238E27FC236}">
              <a16:creationId xmlns:a16="http://schemas.microsoft.com/office/drawing/2014/main" id="{00000000-0008-0000-1800-0000E9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94" name="Imagen 2777">
          <a:extLst>
            <a:ext uri="{FF2B5EF4-FFF2-40B4-BE49-F238E27FC236}">
              <a16:creationId xmlns:a16="http://schemas.microsoft.com/office/drawing/2014/main" id="{00000000-0008-0000-1800-0000EA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95" name="Imagen 2778">
          <a:extLst>
            <a:ext uri="{FF2B5EF4-FFF2-40B4-BE49-F238E27FC236}">
              <a16:creationId xmlns:a16="http://schemas.microsoft.com/office/drawing/2014/main" id="{00000000-0008-0000-1800-0000EB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96" name="Imagen 2779">
          <a:extLst>
            <a:ext uri="{FF2B5EF4-FFF2-40B4-BE49-F238E27FC236}">
              <a16:creationId xmlns:a16="http://schemas.microsoft.com/office/drawing/2014/main" id="{00000000-0008-0000-1800-0000EC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97" name="Imagen 2780">
          <a:extLst>
            <a:ext uri="{FF2B5EF4-FFF2-40B4-BE49-F238E27FC236}">
              <a16:creationId xmlns:a16="http://schemas.microsoft.com/office/drawing/2014/main" id="{00000000-0008-0000-1800-0000ED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98" name="Imagen 2781">
          <a:extLst>
            <a:ext uri="{FF2B5EF4-FFF2-40B4-BE49-F238E27FC236}">
              <a16:creationId xmlns:a16="http://schemas.microsoft.com/office/drawing/2014/main" id="{00000000-0008-0000-1800-0000EE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799" name="Imagen 2782">
          <a:extLst>
            <a:ext uri="{FF2B5EF4-FFF2-40B4-BE49-F238E27FC236}">
              <a16:creationId xmlns:a16="http://schemas.microsoft.com/office/drawing/2014/main" id="{00000000-0008-0000-1800-0000EF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00" name="Imagen 2783">
          <a:extLst>
            <a:ext uri="{FF2B5EF4-FFF2-40B4-BE49-F238E27FC236}">
              <a16:creationId xmlns:a16="http://schemas.microsoft.com/office/drawing/2014/main" id="{00000000-0008-0000-1800-0000F0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01" name="Imagen 2784">
          <a:extLst>
            <a:ext uri="{FF2B5EF4-FFF2-40B4-BE49-F238E27FC236}">
              <a16:creationId xmlns:a16="http://schemas.microsoft.com/office/drawing/2014/main" id="{00000000-0008-0000-1800-0000F1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02" name="Imagen 2785">
          <a:extLst>
            <a:ext uri="{FF2B5EF4-FFF2-40B4-BE49-F238E27FC236}">
              <a16:creationId xmlns:a16="http://schemas.microsoft.com/office/drawing/2014/main" id="{00000000-0008-0000-1800-0000F2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03" name="Imagen 2786">
          <a:extLst>
            <a:ext uri="{FF2B5EF4-FFF2-40B4-BE49-F238E27FC236}">
              <a16:creationId xmlns:a16="http://schemas.microsoft.com/office/drawing/2014/main" id="{00000000-0008-0000-1800-0000F3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04" name="Imagen 2787">
          <a:extLst>
            <a:ext uri="{FF2B5EF4-FFF2-40B4-BE49-F238E27FC236}">
              <a16:creationId xmlns:a16="http://schemas.microsoft.com/office/drawing/2014/main" id="{00000000-0008-0000-1800-0000F4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05" name="Imagen 2788">
          <a:extLst>
            <a:ext uri="{FF2B5EF4-FFF2-40B4-BE49-F238E27FC236}">
              <a16:creationId xmlns:a16="http://schemas.microsoft.com/office/drawing/2014/main" id="{00000000-0008-0000-1800-0000F5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06" name="Imagen 2789">
          <a:extLst>
            <a:ext uri="{FF2B5EF4-FFF2-40B4-BE49-F238E27FC236}">
              <a16:creationId xmlns:a16="http://schemas.microsoft.com/office/drawing/2014/main" id="{00000000-0008-0000-1800-0000F6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07" name="Imagen 2790">
          <a:extLst>
            <a:ext uri="{FF2B5EF4-FFF2-40B4-BE49-F238E27FC236}">
              <a16:creationId xmlns:a16="http://schemas.microsoft.com/office/drawing/2014/main" id="{00000000-0008-0000-1800-0000F7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08" name="Imagen 2791">
          <a:extLst>
            <a:ext uri="{FF2B5EF4-FFF2-40B4-BE49-F238E27FC236}">
              <a16:creationId xmlns:a16="http://schemas.microsoft.com/office/drawing/2014/main" id="{00000000-0008-0000-1800-0000F8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09" name="Imagen 2792">
          <a:extLst>
            <a:ext uri="{FF2B5EF4-FFF2-40B4-BE49-F238E27FC236}">
              <a16:creationId xmlns:a16="http://schemas.microsoft.com/office/drawing/2014/main" id="{00000000-0008-0000-1800-0000F9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10" name="Imagen 2793">
          <a:extLst>
            <a:ext uri="{FF2B5EF4-FFF2-40B4-BE49-F238E27FC236}">
              <a16:creationId xmlns:a16="http://schemas.microsoft.com/office/drawing/2014/main" id="{00000000-0008-0000-1800-0000FA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11" name="Imagen 2794">
          <a:extLst>
            <a:ext uri="{FF2B5EF4-FFF2-40B4-BE49-F238E27FC236}">
              <a16:creationId xmlns:a16="http://schemas.microsoft.com/office/drawing/2014/main" id="{00000000-0008-0000-1800-0000FB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12" name="Imagen 2795">
          <a:extLst>
            <a:ext uri="{FF2B5EF4-FFF2-40B4-BE49-F238E27FC236}">
              <a16:creationId xmlns:a16="http://schemas.microsoft.com/office/drawing/2014/main" id="{00000000-0008-0000-1800-0000FC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13" name="Imagen 2796">
          <a:extLst>
            <a:ext uri="{FF2B5EF4-FFF2-40B4-BE49-F238E27FC236}">
              <a16:creationId xmlns:a16="http://schemas.microsoft.com/office/drawing/2014/main" id="{00000000-0008-0000-1800-0000FD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14" name="Imagen 2797">
          <a:extLst>
            <a:ext uri="{FF2B5EF4-FFF2-40B4-BE49-F238E27FC236}">
              <a16:creationId xmlns:a16="http://schemas.microsoft.com/office/drawing/2014/main" id="{00000000-0008-0000-1800-0000FE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15" name="Imagen 2798">
          <a:extLst>
            <a:ext uri="{FF2B5EF4-FFF2-40B4-BE49-F238E27FC236}">
              <a16:creationId xmlns:a16="http://schemas.microsoft.com/office/drawing/2014/main" id="{00000000-0008-0000-1800-0000FF0A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16" name="Imagen 2799">
          <a:extLst>
            <a:ext uri="{FF2B5EF4-FFF2-40B4-BE49-F238E27FC236}">
              <a16:creationId xmlns:a16="http://schemas.microsoft.com/office/drawing/2014/main" id="{00000000-0008-0000-1800-000000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17" name="Imagen 2800">
          <a:extLst>
            <a:ext uri="{FF2B5EF4-FFF2-40B4-BE49-F238E27FC236}">
              <a16:creationId xmlns:a16="http://schemas.microsoft.com/office/drawing/2014/main" id="{00000000-0008-0000-1800-000001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18" name="Imagen 2801">
          <a:extLst>
            <a:ext uri="{FF2B5EF4-FFF2-40B4-BE49-F238E27FC236}">
              <a16:creationId xmlns:a16="http://schemas.microsoft.com/office/drawing/2014/main" id="{00000000-0008-0000-1800-000002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19" name="Imagen 2802">
          <a:extLst>
            <a:ext uri="{FF2B5EF4-FFF2-40B4-BE49-F238E27FC236}">
              <a16:creationId xmlns:a16="http://schemas.microsoft.com/office/drawing/2014/main" id="{00000000-0008-0000-1800-000003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20" name="Imagen 2803">
          <a:extLst>
            <a:ext uri="{FF2B5EF4-FFF2-40B4-BE49-F238E27FC236}">
              <a16:creationId xmlns:a16="http://schemas.microsoft.com/office/drawing/2014/main" id="{00000000-0008-0000-1800-000004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21" name="Imagen 2804">
          <a:extLst>
            <a:ext uri="{FF2B5EF4-FFF2-40B4-BE49-F238E27FC236}">
              <a16:creationId xmlns:a16="http://schemas.microsoft.com/office/drawing/2014/main" id="{00000000-0008-0000-1800-000005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22" name="Imagen 2805">
          <a:extLst>
            <a:ext uri="{FF2B5EF4-FFF2-40B4-BE49-F238E27FC236}">
              <a16:creationId xmlns:a16="http://schemas.microsoft.com/office/drawing/2014/main" id="{00000000-0008-0000-1800-000006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23" name="Imagen 2806">
          <a:extLst>
            <a:ext uri="{FF2B5EF4-FFF2-40B4-BE49-F238E27FC236}">
              <a16:creationId xmlns:a16="http://schemas.microsoft.com/office/drawing/2014/main" id="{00000000-0008-0000-1800-000007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24" name="Imagen 2807">
          <a:extLst>
            <a:ext uri="{FF2B5EF4-FFF2-40B4-BE49-F238E27FC236}">
              <a16:creationId xmlns:a16="http://schemas.microsoft.com/office/drawing/2014/main" id="{00000000-0008-0000-1800-000008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25" name="Imagen 2808">
          <a:extLst>
            <a:ext uri="{FF2B5EF4-FFF2-40B4-BE49-F238E27FC236}">
              <a16:creationId xmlns:a16="http://schemas.microsoft.com/office/drawing/2014/main" id="{00000000-0008-0000-1800-000009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26" name="Imagen 2809">
          <a:extLst>
            <a:ext uri="{FF2B5EF4-FFF2-40B4-BE49-F238E27FC236}">
              <a16:creationId xmlns:a16="http://schemas.microsoft.com/office/drawing/2014/main" id="{00000000-0008-0000-1800-00000A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27" name="Imagen 2810">
          <a:extLst>
            <a:ext uri="{FF2B5EF4-FFF2-40B4-BE49-F238E27FC236}">
              <a16:creationId xmlns:a16="http://schemas.microsoft.com/office/drawing/2014/main" id="{00000000-0008-0000-1800-00000B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28" name="Imagen 2811">
          <a:extLst>
            <a:ext uri="{FF2B5EF4-FFF2-40B4-BE49-F238E27FC236}">
              <a16:creationId xmlns:a16="http://schemas.microsoft.com/office/drawing/2014/main" id="{00000000-0008-0000-1800-00000C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29" name="Imagen 2812">
          <a:extLst>
            <a:ext uri="{FF2B5EF4-FFF2-40B4-BE49-F238E27FC236}">
              <a16:creationId xmlns:a16="http://schemas.microsoft.com/office/drawing/2014/main" id="{00000000-0008-0000-1800-00000D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30" name="Imagen 2813">
          <a:extLst>
            <a:ext uri="{FF2B5EF4-FFF2-40B4-BE49-F238E27FC236}">
              <a16:creationId xmlns:a16="http://schemas.microsoft.com/office/drawing/2014/main" id="{00000000-0008-0000-1800-00000E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31" name="Imagen 2814">
          <a:extLst>
            <a:ext uri="{FF2B5EF4-FFF2-40B4-BE49-F238E27FC236}">
              <a16:creationId xmlns:a16="http://schemas.microsoft.com/office/drawing/2014/main" id="{00000000-0008-0000-1800-00000F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32" name="Imagen 2815">
          <a:extLst>
            <a:ext uri="{FF2B5EF4-FFF2-40B4-BE49-F238E27FC236}">
              <a16:creationId xmlns:a16="http://schemas.microsoft.com/office/drawing/2014/main" id="{00000000-0008-0000-1800-000010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33" name="Imagen 2816">
          <a:extLst>
            <a:ext uri="{FF2B5EF4-FFF2-40B4-BE49-F238E27FC236}">
              <a16:creationId xmlns:a16="http://schemas.microsoft.com/office/drawing/2014/main" id="{00000000-0008-0000-1800-000011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34" name="Imagen 2817">
          <a:extLst>
            <a:ext uri="{FF2B5EF4-FFF2-40B4-BE49-F238E27FC236}">
              <a16:creationId xmlns:a16="http://schemas.microsoft.com/office/drawing/2014/main" id="{00000000-0008-0000-1800-000012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35" name="Imagen 2818">
          <a:extLst>
            <a:ext uri="{FF2B5EF4-FFF2-40B4-BE49-F238E27FC236}">
              <a16:creationId xmlns:a16="http://schemas.microsoft.com/office/drawing/2014/main" id="{00000000-0008-0000-1800-000013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36" name="Imagen 2819">
          <a:extLst>
            <a:ext uri="{FF2B5EF4-FFF2-40B4-BE49-F238E27FC236}">
              <a16:creationId xmlns:a16="http://schemas.microsoft.com/office/drawing/2014/main" id="{00000000-0008-0000-1800-000014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37" name="Imagen 2820">
          <a:extLst>
            <a:ext uri="{FF2B5EF4-FFF2-40B4-BE49-F238E27FC236}">
              <a16:creationId xmlns:a16="http://schemas.microsoft.com/office/drawing/2014/main" id="{00000000-0008-0000-1800-000015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38" name="Imagen 2821">
          <a:extLst>
            <a:ext uri="{FF2B5EF4-FFF2-40B4-BE49-F238E27FC236}">
              <a16:creationId xmlns:a16="http://schemas.microsoft.com/office/drawing/2014/main" id="{00000000-0008-0000-1800-000016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39" name="Imagen 2822">
          <a:extLst>
            <a:ext uri="{FF2B5EF4-FFF2-40B4-BE49-F238E27FC236}">
              <a16:creationId xmlns:a16="http://schemas.microsoft.com/office/drawing/2014/main" id="{00000000-0008-0000-1800-000017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40" name="Imagen 2823">
          <a:extLst>
            <a:ext uri="{FF2B5EF4-FFF2-40B4-BE49-F238E27FC236}">
              <a16:creationId xmlns:a16="http://schemas.microsoft.com/office/drawing/2014/main" id="{00000000-0008-0000-1800-000018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41" name="Imagen 2824">
          <a:extLst>
            <a:ext uri="{FF2B5EF4-FFF2-40B4-BE49-F238E27FC236}">
              <a16:creationId xmlns:a16="http://schemas.microsoft.com/office/drawing/2014/main" id="{00000000-0008-0000-1800-000019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42" name="Imagen 2825">
          <a:extLst>
            <a:ext uri="{FF2B5EF4-FFF2-40B4-BE49-F238E27FC236}">
              <a16:creationId xmlns:a16="http://schemas.microsoft.com/office/drawing/2014/main" id="{00000000-0008-0000-1800-00001A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43" name="Imagen 2826">
          <a:extLst>
            <a:ext uri="{FF2B5EF4-FFF2-40B4-BE49-F238E27FC236}">
              <a16:creationId xmlns:a16="http://schemas.microsoft.com/office/drawing/2014/main" id="{00000000-0008-0000-1800-00001B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44" name="Imagen 2827">
          <a:extLst>
            <a:ext uri="{FF2B5EF4-FFF2-40B4-BE49-F238E27FC236}">
              <a16:creationId xmlns:a16="http://schemas.microsoft.com/office/drawing/2014/main" id="{00000000-0008-0000-1800-00001C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45" name="Imagen 2828">
          <a:extLst>
            <a:ext uri="{FF2B5EF4-FFF2-40B4-BE49-F238E27FC236}">
              <a16:creationId xmlns:a16="http://schemas.microsoft.com/office/drawing/2014/main" id="{00000000-0008-0000-1800-00001D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46" name="Imagen 2829">
          <a:extLst>
            <a:ext uri="{FF2B5EF4-FFF2-40B4-BE49-F238E27FC236}">
              <a16:creationId xmlns:a16="http://schemas.microsoft.com/office/drawing/2014/main" id="{00000000-0008-0000-1800-00001E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47" name="Imagen 2830">
          <a:extLst>
            <a:ext uri="{FF2B5EF4-FFF2-40B4-BE49-F238E27FC236}">
              <a16:creationId xmlns:a16="http://schemas.microsoft.com/office/drawing/2014/main" id="{00000000-0008-0000-1800-00001F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48" name="Imagen 2831">
          <a:extLst>
            <a:ext uri="{FF2B5EF4-FFF2-40B4-BE49-F238E27FC236}">
              <a16:creationId xmlns:a16="http://schemas.microsoft.com/office/drawing/2014/main" id="{00000000-0008-0000-1800-000020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49" name="Imagen 2832">
          <a:extLst>
            <a:ext uri="{FF2B5EF4-FFF2-40B4-BE49-F238E27FC236}">
              <a16:creationId xmlns:a16="http://schemas.microsoft.com/office/drawing/2014/main" id="{00000000-0008-0000-1800-000021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50" name="Imagen 2833">
          <a:extLst>
            <a:ext uri="{FF2B5EF4-FFF2-40B4-BE49-F238E27FC236}">
              <a16:creationId xmlns:a16="http://schemas.microsoft.com/office/drawing/2014/main" id="{00000000-0008-0000-1800-000022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51" name="Imagen 2834">
          <a:extLst>
            <a:ext uri="{FF2B5EF4-FFF2-40B4-BE49-F238E27FC236}">
              <a16:creationId xmlns:a16="http://schemas.microsoft.com/office/drawing/2014/main" id="{00000000-0008-0000-1800-000023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52" name="Imagen 2835">
          <a:extLst>
            <a:ext uri="{FF2B5EF4-FFF2-40B4-BE49-F238E27FC236}">
              <a16:creationId xmlns:a16="http://schemas.microsoft.com/office/drawing/2014/main" id="{00000000-0008-0000-1800-000024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53" name="Imagen 2836">
          <a:extLst>
            <a:ext uri="{FF2B5EF4-FFF2-40B4-BE49-F238E27FC236}">
              <a16:creationId xmlns:a16="http://schemas.microsoft.com/office/drawing/2014/main" id="{00000000-0008-0000-1800-000025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54" name="Imagen 2837">
          <a:extLst>
            <a:ext uri="{FF2B5EF4-FFF2-40B4-BE49-F238E27FC236}">
              <a16:creationId xmlns:a16="http://schemas.microsoft.com/office/drawing/2014/main" id="{00000000-0008-0000-1800-000026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55" name="Imagen 2838">
          <a:extLst>
            <a:ext uri="{FF2B5EF4-FFF2-40B4-BE49-F238E27FC236}">
              <a16:creationId xmlns:a16="http://schemas.microsoft.com/office/drawing/2014/main" id="{00000000-0008-0000-1800-000027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56" name="Imagen 2839">
          <a:extLst>
            <a:ext uri="{FF2B5EF4-FFF2-40B4-BE49-F238E27FC236}">
              <a16:creationId xmlns:a16="http://schemas.microsoft.com/office/drawing/2014/main" id="{00000000-0008-0000-1800-000028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57" name="Imagen 2840">
          <a:extLst>
            <a:ext uri="{FF2B5EF4-FFF2-40B4-BE49-F238E27FC236}">
              <a16:creationId xmlns:a16="http://schemas.microsoft.com/office/drawing/2014/main" id="{00000000-0008-0000-1800-000029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58" name="Imagen 2841">
          <a:extLst>
            <a:ext uri="{FF2B5EF4-FFF2-40B4-BE49-F238E27FC236}">
              <a16:creationId xmlns:a16="http://schemas.microsoft.com/office/drawing/2014/main" id="{00000000-0008-0000-1800-00002A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59" name="Imagen 2842">
          <a:extLst>
            <a:ext uri="{FF2B5EF4-FFF2-40B4-BE49-F238E27FC236}">
              <a16:creationId xmlns:a16="http://schemas.microsoft.com/office/drawing/2014/main" id="{00000000-0008-0000-1800-00002B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60" name="Imagen 2843">
          <a:extLst>
            <a:ext uri="{FF2B5EF4-FFF2-40B4-BE49-F238E27FC236}">
              <a16:creationId xmlns:a16="http://schemas.microsoft.com/office/drawing/2014/main" id="{00000000-0008-0000-1800-00002C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61" name="Imagen 2844">
          <a:extLst>
            <a:ext uri="{FF2B5EF4-FFF2-40B4-BE49-F238E27FC236}">
              <a16:creationId xmlns:a16="http://schemas.microsoft.com/office/drawing/2014/main" id="{00000000-0008-0000-1800-00002D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62" name="Imagen 2845">
          <a:extLst>
            <a:ext uri="{FF2B5EF4-FFF2-40B4-BE49-F238E27FC236}">
              <a16:creationId xmlns:a16="http://schemas.microsoft.com/office/drawing/2014/main" id="{00000000-0008-0000-1800-00002E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63" name="Imagen 2846">
          <a:extLst>
            <a:ext uri="{FF2B5EF4-FFF2-40B4-BE49-F238E27FC236}">
              <a16:creationId xmlns:a16="http://schemas.microsoft.com/office/drawing/2014/main" id="{00000000-0008-0000-1800-00002F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64" name="Imagen 2847">
          <a:extLst>
            <a:ext uri="{FF2B5EF4-FFF2-40B4-BE49-F238E27FC236}">
              <a16:creationId xmlns:a16="http://schemas.microsoft.com/office/drawing/2014/main" id="{00000000-0008-0000-1800-000030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65" name="Imagen 2848">
          <a:extLst>
            <a:ext uri="{FF2B5EF4-FFF2-40B4-BE49-F238E27FC236}">
              <a16:creationId xmlns:a16="http://schemas.microsoft.com/office/drawing/2014/main" id="{00000000-0008-0000-1800-000031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66" name="Imagen 2849">
          <a:extLst>
            <a:ext uri="{FF2B5EF4-FFF2-40B4-BE49-F238E27FC236}">
              <a16:creationId xmlns:a16="http://schemas.microsoft.com/office/drawing/2014/main" id="{00000000-0008-0000-1800-000032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67" name="Imagen 2850">
          <a:extLst>
            <a:ext uri="{FF2B5EF4-FFF2-40B4-BE49-F238E27FC236}">
              <a16:creationId xmlns:a16="http://schemas.microsoft.com/office/drawing/2014/main" id="{00000000-0008-0000-1800-000033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68" name="Imagen 2851">
          <a:extLst>
            <a:ext uri="{FF2B5EF4-FFF2-40B4-BE49-F238E27FC236}">
              <a16:creationId xmlns:a16="http://schemas.microsoft.com/office/drawing/2014/main" id="{00000000-0008-0000-1800-000034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69" name="Imagen 2852">
          <a:extLst>
            <a:ext uri="{FF2B5EF4-FFF2-40B4-BE49-F238E27FC236}">
              <a16:creationId xmlns:a16="http://schemas.microsoft.com/office/drawing/2014/main" id="{00000000-0008-0000-1800-000035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70" name="Imagen 2853">
          <a:extLst>
            <a:ext uri="{FF2B5EF4-FFF2-40B4-BE49-F238E27FC236}">
              <a16:creationId xmlns:a16="http://schemas.microsoft.com/office/drawing/2014/main" id="{00000000-0008-0000-1800-000036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71" name="Imagen 2854">
          <a:extLst>
            <a:ext uri="{FF2B5EF4-FFF2-40B4-BE49-F238E27FC236}">
              <a16:creationId xmlns:a16="http://schemas.microsoft.com/office/drawing/2014/main" id="{00000000-0008-0000-1800-000037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72" name="Imagen 2855">
          <a:extLst>
            <a:ext uri="{FF2B5EF4-FFF2-40B4-BE49-F238E27FC236}">
              <a16:creationId xmlns:a16="http://schemas.microsoft.com/office/drawing/2014/main" id="{00000000-0008-0000-1800-000038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73" name="Imagen 2856">
          <a:extLst>
            <a:ext uri="{FF2B5EF4-FFF2-40B4-BE49-F238E27FC236}">
              <a16:creationId xmlns:a16="http://schemas.microsoft.com/office/drawing/2014/main" id="{00000000-0008-0000-1800-000039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74" name="Imagen 2857">
          <a:extLst>
            <a:ext uri="{FF2B5EF4-FFF2-40B4-BE49-F238E27FC236}">
              <a16:creationId xmlns:a16="http://schemas.microsoft.com/office/drawing/2014/main" id="{00000000-0008-0000-1800-00003A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75" name="Imagen 2858">
          <a:extLst>
            <a:ext uri="{FF2B5EF4-FFF2-40B4-BE49-F238E27FC236}">
              <a16:creationId xmlns:a16="http://schemas.microsoft.com/office/drawing/2014/main" id="{00000000-0008-0000-1800-00003B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76" name="Imagen 2859">
          <a:extLst>
            <a:ext uri="{FF2B5EF4-FFF2-40B4-BE49-F238E27FC236}">
              <a16:creationId xmlns:a16="http://schemas.microsoft.com/office/drawing/2014/main" id="{00000000-0008-0000-1800-00003C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77" name="Imagen 2860">
          <a:extLst>
            <a:ext uri="{FF2B5EF4-FFF2-40B4-BE49-F238E27FC236}">
              <a16:creationId xmlns:a16="http://schemas.microsoft.com/office/drawing/2014/main" id="{00000000-0008-0000-1800-00003D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78" name="Imagen 2861">
          <a:extLst>
            <a:ext uri="{FF2B5EF4-FFF2-40B4-BE49-F238E27FC236}">
              <a16:creationId xmlns:a16="http://schemas.microsoft.com/office/drawing/2014/main" id="{00000000-0008-0000-1800-00003E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79" name="Imagen 2862">
          <a:extLst>
            <a:ext uri="{FF2B5EF4-FFF2-40B4-BE49-F238E27FC236}">
              <a16:creationId xmlns:a16="http://schemas.microsoft.com/office/drawing/2014/main" id="{00000000-0008-0000-1800-00003F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80" name="Imagen 2863">
          <a:extLst>
            <a:ext uri="{FF2B5EF4-FFF2-40B4-BE49-F238E27FC236}">
              <a16:creationId xmlns:a16="http://schemas.microsoft.com/office/drawing/2014/main" id="{00000000-0008-0000-1800-000040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81" name="Imagen 2864">
          <a:extLst>
            <a:ext uri="{FF2B5EF4-FFF2-40B4-BE49-F238E27FC236}">
              <a16:creationId xmlns:a16="http://schemas.microsoft.com/office/drawing/2014/main" id="{00000000-0008-0000-1800-000041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82" name="Imagen 2865">
          <a:extLst>
            <a:ext uri="{FF2B5EF4-FFF2-40B4-BE49-F238E27FC236}">
              <a16:creationId xmlns:a16="http://schemas.microsoft.com/office/drawing/2014/main" id="{00000000-0008-0000-1800-000042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83" name="Imagen 2866">
          <a:extLst>
            <a:ext uri="{FF2B5EF4-FFF2-40B4-BE49-F238E27FC236}">
              <a16:creationId xmlns:a16="http://schemas.microsoft.com/office/drawing/2014/main" id="{00000000-0008-0000-1800-000043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84" name="Imagen 2867">
          <a:extLst>
            <a:ext uri="{FF2B5EF4-FFF2-40B4-BE49-F238E27FC236}">
              <a16:creationId xmlns:a16="http://schemas.microsoft.com/office/drawing/2014/main" id="{00000000-0008-0000-1800-000044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85" name="Imagen 2868">
          <a:extLst>
            <a:ext uri="{FF2B5EF4-FFF2-40B4-BE49-F238E27FC236}">
              <a16:creationId xmlns:a16="http://schemas.microsoft.com/office/drawing/2014/main" id="{00000000-0008-0000-1800-000045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86" name="Imagen 2869">
          <a:extLst>
            <a:ext uri="{FF2B5EF4-FFF2-40B4-BE49-F238E27FC236}">
              <a16:creationId xmlns:a16="http://schemas.microsoft.com/office/drawing/2014/main" id="{00000000-0008-0000-1800-000046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87" name="Imagen 2870">
          <a:extLst>
            <a:ext uri="{FF2B5EF4-FFF2-40B4-BE49-F238E27FC236}">
              <a16:creationId xmlns:a16="http://schemas.microsoft.com/office/drawing/2014/main" id="{00000000-0008-0000-1800-000047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88" name="Imagen 2871">
          <a:extLst>
            <a:ext uri="{FF2B5EF4-FFF2-40B4-BE49-F238E27FC236}">
              <a16:creationId xmlns:a16="http://schemas.microsoft.com/office/drawing/2014/main" id="{00000000-0008-0000-1800-000048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89" name="Imagen 2872">
          <a:extLst>
            <a:ext uri="{FF2B5EF4-FFF2-40B4-BE49-F238E27FC236}">
              <a16:creationId xmlns:a16="http://schemas.microsoft.com/office/drawing/2014/main" id="{00000000-0008-0000-1800-000049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90" name="Imagen 2873">
          <a:extLst>
            <a:ext uri="{FF2B5EF4-FFF2-40B4-BE49-F238E27FC236}">
              <a16:creationId xmlns:a16="http://schemas.microsoft.com/office/drawing/2014/main" id="{00000000-0008-0000-1800-00004A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91" name="Imagen 2874">
          <a:extLst>
            <a:ext uri="{FF2B5EF4-FFF2-40B4-BE49-F238E27FC236}">
              <a16:creationId xmlns:a16="http://schemas.microsoft.com/office/drawing/2014/main" id="{00000000-0008-0000-1800-00004B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92" name="Imagen 2875">
          <a:extLst>
            <a:ext uri="{FF2B5EF4-FFF2-40B4-BE49-F238E27FC236}">
              <a16:creationId xmlns:a16="http://schemas.microsoft.com/office/drawing/2014/main" id="{00000000-0008-0000-1800-00004C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93" name="Imagen 2876">
          <a:extLst>
            <a:ext uri="{FF2B5EF4-FFF2-40B4-BE49-F238E27FC236}">
              <a16:creationId xmlns:a16="http://schemas.microsoft.com/office/drawing/2014/main" id="{00000000-0008-0000-1800-00004D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94" name="Imagen 2877">
          <a:extLst>
            <a:ext uri="{FF2B5EF4-FFF2-40B4-BE49-F238E27FC236}">
              <a16:creationId xmlns:a16="http://schemas.microsoft.com/office/drawing/2014/main" id="{00000000-0008-0000-1800-00004E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95" name="Imagen 2878">
          <a:extLst>
            <a:ext uri="{FF2B5EF4-FFF2-40B4-BE49-F238E27FC236}">
              <a16:creationId xmlns:a16="http://schemas.microsoft.com/office/drawing/2014/main" id="{00000000-0008-0000-1800-00004F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96" name="Imagen 2879">
          <a:extLst>
            <a:ext uri="{FF2B5EF4-FFF2-40B4-BE49-F238E27FC236}">
              <a16:creationId xmlns:a16="http://schemas.microsoft.com/office/drawing/2014/main" id="{00000000-0008-0000-1800-000050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97" name="Imagen 2880">
          <a:extLst>
            <a:ext uri="{FF2B5EF4-FFF2-40B4-BE49-F238E27FC236}">
              <a16:creationId xmlns:a16="http://schemas.microsoft.com/office/drawing/2014/main" id="{00000000-0008-0000-1800-000051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98" name="Imagen 2881">
          <a:extLst>
            <a:ext uri="{FF2B5EF4-FFF2-40B4-BE49-F238E27FC236}">
              <a16:creationId xmlns:a16="http://schemas.microsoft.com/office/drawing/2014/main" id="{00000000-0008-0000-1800-000052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899" name="Imagen 2882">
          <a:extLst>
            <a:ext uri="{FF2B5EF4-FFF2-40B4-BE49-F238E27FC236}">
              <a16:creationId xmlns:a16="http://schemas.microsoft.com/office/drawing/2014/main" id="{00000000-0008-0000-1800-000053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00" name="Imagen 2883">
          <a:extLst>
            <a:ext uri="{FF2B5EF4-FFF2-40B4-BE49-F238E27FC236}">
              <a16:creationId xmlns:a16="http://schemas.microsoft.com/office/drawing/2014/main" id="{00000000-0008-0000-1800-000054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01" name="Imagen 2884">
          <a:extLst>
            <a:ext uri="{FF2B5EF4-FFF2-40B4-BE49-F238E27FC236}">
              <a16:creationId xmlns:a16="http://schemas.microsoft.com/office/drawing/2014/main" id="{00000000-0008-0000-1800-000055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02" name="Imagen 2885">
          <a:extLst>
            <a:ext uri="{FF2B5EF4-FFF2-40B4-BE49-F238E27FC236}">
              <a16:creationId xmlns:a16="http://schemas.microsoft.com/office/drawing/2014/main" id="{00000000-0008-0000-1800-000056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03" name="Imagen 2886">
          <a:extLst>
            <a:ext uri="{FF2B5EF4-FFF2-40B4-BE49-F238E27FC236}">
              <a16:creationId xmlns:a16="http://schemas.microsoft.com/office/drawing/2014/main" id="{00000000-0008-0000-1800-000057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04" name="Imagen 2887">
          <a:extLst>
            <a:ext uri="{FF2B5EF4-FFF2-40B4-BE49-F238E27FC236}">
              <a16:creationId xmlns:a16="http://schemas.microsoft.com/office/drawing/2014/main" id="{00000000-0008-0000-1800-000058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05" name="Imagen 2888">
          <a:extLst>
            <a:ext uri="{FF2B5EF4-FFF2-40B4-BE49-F238E27FC236}">
              <a16:creationId xmlns:a16="http://schemas.microsoft.com/office/drawing/2014/main" id="{00000000-0008-0000-1800-000059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06" name="Imagen 2889">
          <a:extLst>
            <a:ext uri="{FF2B5EF4-FFF2-40B4-BE49-F238E27FC236}">
              <a16:creationId xmlns:a16="http://schemas.microsoft.com/office/drawing/2014/main" id="{00000000-0008-0000-1800-00005A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07" name="Imagen 2890">
          <a:extLst>
            <a:ext uri="{FF2B5EF4-FFF2-40B4-BE49-F238E27FC236}">
              <a16:creationId xmlns:a16="http://schemas.microsoft.com/office/drawing/2014/main" id="{00000000-0008-0000-1800-00005B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08" name="Imagen 2891">
          <a:extLst>
            <a:ext uri="{FF2B5EF4-FFF2-40B4-BE49-F238E27FC236}">
              <a16:creationId xmlns:a16="http://schemas.microsoft.com/office/drawing/2014/main" id="{00000000-0008-0000-1800-00005C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09" name="Imagen 2892">
          <a:extLst>
            <a:ext uri="{FF2B5EF4-FFF2-40B4-BE49-F238E27FC236}">
              <a16:creationId xmlns:a16="http://schemas.microsoft.com/office/drawing/2014/main" id="{00000000-0008-0000-1800-00005D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10" name="Imagen 2893">
          <a:extLst>
            <a:ext uri="{FF2B5EF4-FFF2-40B4-BE49-F238E27FC236}">
              <a16:creationId xmlns:a16="http://schemas.microsoft.com/office/drawing/2014/main" id="{00000000-0008-0000-1800-00005E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11" name="Imagen 2894">
          <a:extLst>
            <a:ext uri="{FF2B5EF4-FFF2-40B4-BE49-F238E27FC236}">
              <a16:creationId xmlns:a16="http://schemas.microsoft.com/office/drawing/2014/main" id="{00000000-0008-0000-1800-00005F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12" name="Imagen 2895">
          <a:extLst>
            <a:ext uri="{FF2B5EF4-FFF2-40B4-BE49-F238E27FC236}">
              <a16:creationId xmlns:a16="http://schemas.microsoft.com/office/drawing/2014/main" id="{00000000-0008-0000-1800-000060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13" name="Imagen 2896">
          <a:extLst>
            <a:ext uri="{FF2B5EF4-FFF2-40B4-BE49-F238E27FC236}">
              <a16:creationId xmlns:a16="http://schemas.microsoft.com/office/drawing/2014/main" id="{00000000-0008-0000-1800-000061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14" name="Imagen 2897">
          <a:extLst>
            <a:ext uri="{FF2B5EF4-FFF2-40B4-BE49-F238E27FC236}">
              <a16:creationId xmlns:a16="http://schemas.microsoft.com/office/drawing/2014/main" id="{00000000-0008-0000-1800-000062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15" name="Imagen 2898">
          <a:extLst>
            <a:ext uri="{FF2B5EF4-FFF2-40B4-BE49-F238E27FC236}">
              <a16:creationId xmlns:a16="http://schemas.microsoft.com/office/drawing/2014/main" id="{00000000-0008-0000-1800-000063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16" name="Imagen 2899">
          <a:extLst>
            <a:ext uri="{FF2B5EF4-FFF2-40B4-BE49-F238E27FC236}">
              <a16:creationId xmlns:a16="http://schemas.microsoft.com/office/drawing/2014/main" id="{00000000-0008-0000-1800-000064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17" name="Imagen 2900">
          <a:extLst>
            <a:ext uri="{FF2B5EF4-FFF2-40B4-BE49-F238E27FC236}">
              <a16:creationId xmlns:a16="http://schemas.microsoft.com/office/drawing/2014/main" id="{00000000-0008-0000-1800-000065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18" name="Imagen 2901">
          <a:extLst>
            <a:ext uri="{FF2B5EF4-FFF2-40B4-BE49-F238E27FC236}">
              <a16:creationId xmlns:a16="http://schemas.microsoft.com/office/drawing/2014/main" id="{00000000-0008-0000-1800-000066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19" name="Imagen 2902">
          <a:extLst>
            <a:ext uri="{FF2B5EF4-FFF2-40B4-BE49-F238E27FC236}">
              <a16:creationId xmlns:a16="http://schemas.microsoft.com/office/drawing/2014/main" id="{00000000-0008-0000-1800-000067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20" name="Imagen 2903">
          <a:extLst>
            <a:ext uri="{FF2B5EF4-FFF2-40B4-BE49-F238E27FC236}">
              <a16:creationId xmlns:a16="http://schemas.microsoft.com/office/drawing/2014/main" id="{00000000-0008-0000-1800-000068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21" name="Imagen 2904">
          <a:extLst>
            <a:ext uri="{FF2B5EF4-FFF2-40B4-BE49-F238E27FC236}">
              <a16:creationId xmlns:a16="http://schemas.microsoft.com/office/drawing/2014/main" id="{00000000-0008-0000-1800-000069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22" name="Imagen 2905">
          <a:extLst>
            <a:ext uri="{FF2B5EF4-FFF2-40B4-BE49-F238E27FC236}">
              <a16:creationId xmlns:a16="http://schemas.microsoft.com/office/drawing/2014/main" id="{00000000-0008-0000-1800-00006A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23" name="Imagen 2906">
          <a:extLst>
            <a:ext uri="{FF2B5EF4-FFF2-40B4-BE49-F238E27FC236}">
              <a16:creationId xmlns:a16="http://schemas.microsoft.com/office/drawing/2014/main" id="{00000000-0008-0000-1800-00006B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24" name="Imagen 2907">
          <a:extLst>
            <a:ext uri="{FF2B5EF4-FFF2-40B4-BE49-F238E27FC236}">
              <a16:creationId xmlns:a16="http://schemas.microsoft.com/office/drawing/2014/main" id="{00000000-0008-0000-1800-00006C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25" name="Imagen 2908">
          <a:extLst>
            <a:ext uri="{FF2B5EF4-FFF2-40B4-BE49-F238E27FC236}">
              <a16:creationId xmlns:a16="http://schemas.microsoft.com/office/drawing/2014/main" id="{00000000-0008-0000-1800-00006D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26" name="Imagen 2909">
          <a:extLst>
            <a:ext uri="{FF2B5EF4-FFF2-40B4-BE49-F238E27FC236}">
              <a16:creationId xmlns:a16="http://schemas.microsoft.com/office/drawing/2014/main" id="{00000000-0008-0000-1800-00006E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27" name="Imagen 2910">
          <a:extLst>
            <a:ext uri="{FF2B5EF4-FFF2-40B4-BE49-F238E27FC236}">
              <a16:creationId xmlns:a16="http://schemas.microsoft.com/office/drawing/2014/main" id="{00000000-0008-0000-1800-00006F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28" name="Imagen 2911">
          <a:extLst>
            <a:ext uri="{FF2B5EF4-FFF2-40B4-BE49-F238E27FC236}">
              <a16:creationId xmlns:a16="http://schemas.microsoft.com/office/drawing/2014/main" id="{00000000-0008-0000-1800-000070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29" name="Imagen 2912">
          <a:extLst>
            <a:ext uri="{FF2B5EF4-FFF2-40B4-BE49-F238E27FC236}">
              <a16:creationId xmlns:a16="http://schemas.microsoft.com/office/drawing/2014/main" id="{00000000-0008-0000-1800-000071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30" name="Imagen 2913">
          <a:extLst>
            <a:ext uri="{FF2B5EF4-FFF2-40B4-BE49-F238E27FC236}">
              <a16:creationId xmlns:a16="http://schemas.microsoft.com/office/drawing/2014/main" id="{00000000-0008-0000-1800-000072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31" name="Imagen 2914">
          <a:extLst>
            <a:ext uri="{FF2B5EF4-FFF2-40B4-BE49-F238E27FC236}">
              <a16:creationId xmlns:a16="http://schemas.microsoft.com/office/drawing/2014/main" id="{00000000-0008-0000-1800-000073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32" name="Imagen 2915">
          <a:extLst>
            <a:ext uri="{FF2B5EF4-FFF2-40B4-BE49-F238E27FC236}">
              <a16:creationId xmlns:a16="http://schemas.microsoft.com/office/drawing/2014/main" id="{00000000-0008-0000-1800-000074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33" name="Imagen 2916">
          <a:extLst>
            <a:ext uri="{FF2B5EF4-FFF2-40B4-BE49-F238E27FC236}">
              <a16:creationId xmlns:a16="http://schemas.microsoft.com/office/drawing/2014/main" id="{00000000-0008-0000-1800-000075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34" name="Imagen 2917">
          <a:extLst>
            <a:ext uri="{FF2B5EF4-FFF2-40B4-BE49-F238E27FC236}">
              <a16:creationId xmlns:a16="http://schemas.microsoft.com/office/drawing/2014/main" id="{00000000-0008-0000-1800-000076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35" name="Imagen 2918">
          <a:extLst>
            <a:ext uri="{FF2B5EF4-FFF2-40B4-BE49-F238E27FC236}">
              <a16:creationId xmlns:a16="http://schemas.microsoft.com/office/drawing/2014/main" id="{00000000-0008-0000-1800-000077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36" name="Imagen 2919">
          <a:extLst>
            <a:ext uri="{FF2B5EF4-FFF2-40B4-BE49-F238E27FC236}">
              <a16:creationId xmlns:a16="http://schemas.microsoft.com/office/drawing/2014/main" id="{00000000-0008-0000-1800-000078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37" name="Imagen 2920">
          <a:extLst>
            <a:ext uri="{FF2B5EF4-FFF2-40B4-BE49-F238E27FC236}">
              <a16:creationId xmlns:a16="http://schemas.microsoft.com/office/drawing/2014/main" id="{00000000-0008-0000-1800-000079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38" name="Imagen 2921">
          <a:extLst>
            <a:ext uri="{FF2B5EF4-FFF2-40B4-BE49-F238E27FC236}">
              <a16:creationId xmlns:a16="http://schemas.microsoft.com/office/drawing/2014/main" id="{00000000-0008-0000-1800-00007A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39" name="Imagen 2922">
          <a:extLst>
            <a:ext uri="{FF2B5EF4-FFF2-40B4-BE49-F238E27FC236}">
              <a16:creationId xmlns:a16="http://schemas.microsoft.com/office/drawing/2014/main" id="{00000000-0008-0000-1800-00007B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40" name="Imagen 2923">
          <a:extLst>
            <a:ext uri="{FF2B5EF4-FFF2-40B4-BE49-F238E27FC236}">
              <a16:creationId xmlns:a16="http://schemas.microsoft.com/office/drawing/2014/main" id="{00000000-0008-0000-1800-00007C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41" name="Imagen 2924">
          <a:extLst>
            <a:ext uri="{FF2B5EF4-FFF2-40B4-BE49-F238E27FC236}">
              <a16:creationId xmlns:a16="http://schemas.microsoft.com/office/drawing/2014/main" id="{00000000-0008-0000-1800-00007D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42" name="Imagen 2925">
          <a:extLst>
            <a:ext uri="{FF2B5EF4-FFF2-40B4-BE49-F238E27FC236}">
              <a16:creationId xmlns:a16="http://schemas.microsoft.com/office/drawing/2014/main" id="{00000000-0008-0000-1800-00007E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43" name="Imagen 2926">
          <a:extLst>
            <a:ext uri="{FF2B5EF4-FFF2-40B4-BE49-F238E27FC236}">
              <a16:creationId xmlns:a16="http://schemas.microsoft.com/office/drawing/2014/main" id="{00000000-0008-0000-1800-00007F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44" name="Imagen 2927">
          <a:extLst>
            <a:ext uri="{FF2B5EF4-FFF2-40B4-BE49-F238E27FC236}">
              <a16:creationId xmlns:a16="http://schemas.microsoft.com/office/drawing/2014/main" id="{00000000-0008-0000-1800-000080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45" name="Imagen 2928">
          <a:extLst>
            <a:ext uri="{FF2B5EF4-FFF2-40B4-BE49-F238E27FC236}">
              <a16:creationId xmlns:a16="http://schemas.microsoft.com/office/drawing/2014/main" id="{00000000-0008-0000-1800-000081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46" name="Imagen 2929">
          <a:extLst>
            <a:ext uri="{FF2B5EF4-FFF2-40B4-BE49-F238E27FC236}">
              <a16:creationId xmlns:a16="http://schemas.microsoft.com/office/drawing/2014/main" id="{00000000-0008-0000-1800-000082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47" name="Imagen 2930">
          <a:extLst>
            <a:ext uri="{FF2B5EF4-FFF2-40B4-BE49-F238E27FC236}">
              <a16:creationId xmlns:a16="http://schemas.microsoft.com/office/drawing/2014/main" id="{00000000-0008-0000-1800-000083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48" name="Imagen 2931">
          <a:extLst>
            <a:ext uri="{FF2B5EF4-FFF2-40B4-BE49-F238E27FC236}">
              <a16:creationId xmlns:a16="http://schemas.microsoft.com/office/drawing/2014/main" id="{00000000-0008-0000-1800-000084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49" name="Imagen 2932">
          <a:extLst>
            <a:ext uri="{FF2B5EF4-FFF2-40B4-BE49-F238E27FC236}">
              <a16:creationId xmlns:a16="http://schemas.microsoft.com/office/drawing/2014/main" id="{00000000-0008-0000-1800-000085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50" name="Imagen 2933">
          <a:extLst>
            <a:ext uri="{FF2B5EF4-FFF2-40B4-BE49-F238E27FC236}">
              <a16:creationId xmlns:a16="http://schemas.microsoft.com/office/drawing/2014/main" id="{00000000-0008-0000-1800-000086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51" name="Imagen 2934">
          <a:extLst>
            <a:ext uri="{FF2B5EF4-FFF2-40B4-BE49-F238E27FC236}">
              <a16:creationId xmlns:a16="http://schemas.microsoft.com/office/drawing/2014/main" id="{00000000-0008-0000-1800-000087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52" name="Imagen 2935">
          <a:extLst>
            <a:ext uri="{FF2B5EF4-FFF2-40B4-BE49-F238E27FC236}">
              <a16:creationId xmlns:a16="http://schemas.microsoft.com/office/drawing/2014/main" id="{00000000-0008-0000-1800-000088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53" name="Imagen 2936">
          <a:extLst>
            <a:ext uri="{FF2B5EF4-FFF2-40B4-BE49-F238E27FC236}">
              <a16:creationId xmlns:a16="http://schemas.microsoft.com/office/drawing/2014/main" id="{00000000-0008-0000-1800-000089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54" name="Imagen 2937">
          <a:extLst>
            <a:ext uri="{FF2B5EF4-FFF2-40B4-BE49-F238E27FC236}">
              <a16:creationId xmlns:a16="http://schemas.microsoft.com/office/drawing/2014/main" id="{00000000-0008-0000-1800-00008A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55" name="Imagen 2938">
          <a:extLst>
            <a:ext uri="{FF2B5EF4-FFF2-40B4-BE49-F238E27FC236}">
              <a16:creationId xmlns:a16="http://schemas.microsoft.com/office/drawing/2014/main" id="{00000000-0008-0000-1800-00008B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56" name="Imagen 2939">
          <a:extLst>
            <a:ext uri="{FF2B5EF4-FFF2-40B4-BE49-F238E27FC236}">
              <a16:creationId xmlns:a16="http://schemas.microsoft.com/office/drawing/2014/main" id="{00000000-0008-0000-1800-00008C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57" name="Imagen 2940">
          <a:extLst>
            <a:ext uri="{FF2B5EF4-FFF2-40B4-BE49-F238E27FC236}">
              <a16:creationId xmlns:a16="http://schemas.microsoft.com/office/drawing/2014/main" id="{00000000-0008-0000-1800-00008D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58" name="Imagen 2941">
          <a:extLst>
            <a:ext uri="{FF2B5EF4-FFF2-40B4-BE49-F238E27FC236}">
              <a16:creationId xmlns:a16="http://schemas.microsoft.com/office/drawing/2014/main" id="{00000000-0008-0000-1800-00008E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59" name="Imagen 2942">
          <a:extLst>
            <a:ext uri="{FF2B5EF4-FFF2-40B4-BE49-F238E27FC236}">
              <a16:creationId xmlns:a16="http://schemas.microsoft.com/office/drawing/2014/main" id="{00000000-0008-0000-1800-00008F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60" name="Imagen 2943">
          <a:extLst>
            <a:ext uri="{FF2B5EF4-FFF2-40B4-BE49-F238E27FC236}">
              <a16:creationId xmlns:a16="http://schemas.microsoft.com/office/drawing/2014/main" id="{00000000-0008-0000-1800-000090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61" name="Imagen 2944">
          <a:extLst>
            <a:ext uri="{FF2B5EF4-FFF2-40B4-BE49-F238E27FC236}">
              <a16:creationId xmlns:a16="http://schemas.microsoft.com/office/drawing/2014/main" id="{00000000-0008-0000-1800-000091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62" name="Imagen 2945">
          <a:extLst>
            <a:ext uri="{FF2B5EF4-FFF2-40B4-BE49-F238E27FC236}">
              <a16:creationId xmlns:a16="http://schemas.microsoft.com/office/drawing/2014/main" id="{00000000-0008-0000-1800-000092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63" name="Imagen 2946">
          <a:extLst>
            <a:ext uri="{FF2B5EF4-FFF2-40B4-BE49-F238E27FC236}">
              <a16:creationId xmlns:a16="http://schemas.microsoft.com/office/drawing/2014/main" id="{00000000-0008-0000-1800-000093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64" name="Imagen 2947">
          <a:extLst>
            <a:ext uri="{FF2B5EF4-FFF2-40B4-BE49-F238E27FC236}">
              <a16:creationId xmlns:a16="http://schemas.microsoft.com/office/drawing/2014/main" id="{00000000-0008-0000-1800-000094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65" name="Imagen 2948">
          <a:extLst>
            <a:ext uri="{FF2B5EF4-FFF2-40B4-BE49-F238E27FC236}">
              <a16:creationId xmlns:a16="http://schemas.microsoft.com/office/drawing/2014/main" id="{00000000-0008-0000-1800-000095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66" name="Imagen 2949">
          <a:extLst>
            <a:ext uri="{FF2B5EF4-FFF2-40B4-BE49-F238E27FC236}">
              <a16:creationId xmlns:a16="http://schemas.microsoft.com/office/drawing/2014/main" id="{00000000-0008-0000-1800-000096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67" name="Imagen 2950">
          <a:extLst>
            <a:ext uri="{FF2B5EF4-FFF2-40B4-BE49-F238E27FC236}">
              <a16:creationId xmlns:a16="http://schemas.microsoft.com/office/drawing/2014/main" id="{00000000-0008-0000-1800-000097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68" name="Imagen 2951">
          <a:extLst>
            <a:ext uri="{FF2B5EF4-FFF2-40B4-BE49-F238E27FC236}">
              <a16:creationId xmlns:a16="http://schemas.microsoft.com/office/drawing/2014/main" id="{00000000-0008-0000-1800-000098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69" name="Imagen 2952">
          <a:extLst>
            <a:ext uri="{FF2B5EF4-FFF2-40B4-BE49-F238E27FC236}">
              <a16:creationId xmlns:a16="http://schemas.microsoft.com/office/drawing/2014/main" id="{00000000-0008-0000-1800-000099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70" name="Imagen 2953">
          <a:extLst>
            <a:ext uri="{FF2B5EF4-FFF2-40B4-BE49-F238E27FC236}">
              <a16:creationId xmlns:a16="http://schemas.microsoft.com/office/drawing/2014/main" id="{00000000-0008-0000-1800-00009A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71" name="Imagen 2954">
          <a:extLst>
            <a:ext uri="{FF2B5EF4-FFF2-40B4-BE49-F238E27FC236}">
              <a16:creationId xmlns:a16="http://schemas.microsoft.com/office/drawing/2014/main" id="{00000000-0008-0000-1800-00009B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72" name="Imagen 2955">
          <a:extLst>
            <a:ext uri="{FF2B5EF4-FFF2-40B4-BE49-F238E27FC236}">
              <a16:creationId xmlns:a16="http://schemas.microsoft.com/office/drawing/2014/main" id="{00000000-0008-0000-1800-00009C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73" name="Imagen 2956">
          <a:extLst>
            <a:ext uri="{FF2B5EF4-FFF2-40B4-BE49-F238E27FC236}">
              <a16:creationId xmlns:a16="http://schemas.microsoft.com/office/drawing/2014/main" id="{00000000-0008-0000-1800-00009D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74" name="Imagen 2957">
          <a:extLst>
            <a:ext uri="{FF2B5EF4-FFF2-40B4-BE49-F238E27FC236}">
              <a16:creationId xmlns:a16="http://schemas.microsoft.com/office/drawing/2014/main" id="{00000000-0008-0000-1800-00009E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75" name="Imagen 2958">
          <a:extLst>
            <a:ext uri="{FF2B5EF4-FFF2-40B4-BE49-F238E27FC236}">
              <a16:creationId xmlns:a16="http://schemas.microsoft.com/office/drawing/2014/main" id="{00000000-0008-0000-1800-00009F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76" name="Imagen 2959">
          <a:extLst>
            <a:ext uri="{FF2B5EF4-FFF2-40B4-BE49-F238E27FC236}">
              <a16:creationId xmlns:a16="http://schemas.microsoft.com/office/drawing/2014/main" id="{00000000-0008-0000-1800-0000A0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77" name="Imagen 2960">
          <a:extLst>
            <a:ext uri="{FF2B5EF4-FFF2-40B4-BE49-F238E27FC236}">
              <a16:creationId xmlns:a16="http://schemas.microsoft.com/office/drawing/2014/main" id="{00000000-0008-0000-1800-0000A1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78" name="Imagen 2961">
          <a:extLst>
            <a:ext uri="{FF2B5EF4-FFF2-40B4-BE49-F238E27FC236}">
              <a16:creationId xmlns:a16="http://schemas.microsoft.com/office/drawing/2014/main" id="{00000000-0008-0000-1800-0000A2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79" name="Imagen 2962">
          <a:extLst>
            <a:ext uri="{FF2B5EF4-FFF2-40B4-BE49-F238E27FC236}">
              <a16:creationId xmlns:a16="http://schemas.microsoft.com/office/drawing/2014/main" id="{00000000-0008-0000-1800-0000A3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80" name="Imagen 2963">
          <a:extLst>
            <a:ext uri="{FF2B5EF4-FFF2-40B4-BE49-F238E27FC236}">
              <a16:creationId xmlns:a16="http://schemas.microsoft.com/office/drawing/2014/main" id="{00000000-0008-0000-1800-0000A4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81" name="Imagen 2964">
          <a:extLst>
            <a:ext uri="{FF2B5EF4-FFF2-40B4-BE49-F238E27FC236}">
              <a16:creationId xmlns:a16="http://schemas.microsoft.com/office/drawing/2014/main" id="{00000000-0008-0000-1800-0000A5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82" name="Imagen 2965">
          <a:extLst>
            <a:ext uri="{FF2B5EF4-FFF2-40B4-BE49-F238E27FC236}">
              <a16:creationId xmlns:a16="http://schemas.microsoft.com/office/drawing/2014/main" id="{00000000-0008-0000-1800-0000A6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83" name="Imagen 2966">
          <a:extLst>
            <a:ext uri="{FF2B5EF4-FFF2-40B4-BE49-F238E27FC236}">
              <a16:creationId xmlns:a16="http://schemas.microsoft.com/office/drawing/2014/main" id="{00000000-0008-0000-1800-0000A7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84" name="Imagen 2967">
          <a:extLst>
            <a:ext uri="{FF2B5EF4-FFF2-40B4-BE49-F238E27FC236}">
              <a16:creationId xmlns:a16="http://schemas.microsoft.com/office/drawing/2014/main" id="{00000000-0008-0000-1800-0000A8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85" name="Imagen 2968">
          <a:extLst>
            <a:ext uri="{FF2B5EF4-FFF2-40B4-BE49-F238E27FC236}">
              <a16:creationId xmlns:a16="http://schemas.microsoft.com/office/drawing/2014/main" id="{00000000-0008-0000-1800-0000A9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86" name="Imagen 2969">
          <a:extLst>
            <a:ext uri="{FF2B5EF4-FFF2-40B4-BE49-F238E27FC236}">
              <a16:creationId xmlns:a16="http://schemas.microsoft.com/office/drawing/2014/main" id="{00000000-0008-0000-1800-0000AA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87" name="Imagen 2970">
          <a:extLst>
            <a:ext uri="{FF2B5EF4-FFF2-40B4-BE49-F238E27FC236}">
              <a16:creationId xmlns:a16="http://schemas.microsoft.com/office/drawing/2014/main" id="{00000000-0008-0000-1800-0000AB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88" name="Imagen 2971">
          <a:extLst>
            <a:ext uri="{FF2B5EF4-FFF2-40B4-BE49-F238E27FC236}">
              <a16:creationId xmlns:a16="http://schemas.microsoft.com/office/drawing/2014/main" id="{00000000-0008-0000-1800-0000AC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89" name="Imagen 2972">
          <a:extLst>
            <a:ext uri="{FF2B5EF4-FFF2-40B4-BE49-F238E27FC236}">
              <a16:creationId xmlns:a16="http://schemas.microsoft.com/office/drawing/2014/main" id="{00000000-0008-0000-1800-0000AD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90" name="Imagen 2973">
          <a:extLst>
            <a:ext uri="{FF2B5EF4-FFF2-40B4-BE49-F238E27FC236}">
              <a16:creationId xmlns:a16="http://schemas.microsoft.com/office/drawing/2014/main" id="{00000000-0008-0000-1800-0000AE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91" name="Imagen 2974">
          <a:extLst>
            <a:ext uri="{FF2B5EF4-FFF2-40B4-BE49-F238E27FC236}">
              <a16:creationId xmlns:a16="http://schemas.microsoft.com/office/drawing/2014/main" id="{00000000-0008-0000-1800-0000AF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92" name="Imagen 2975">
          <a:extLst>
            <a:ext uri="{FF2B5EF4-FFF2-40B4-BE49-F238E27FC236}">
              <a16:creationId xmlns:a16="http://schemas.microsoft.com/office/drawing/2014/main" id="{00000000-0008-0000-1800-0000B0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93" name="Imagen 2976">
          <a:extLst>
            <a:ext uri="{FF2B5EF4-FFF2-40B4-BE49-F238E27FC236}">
              <a16:creationId xmlns:a16="http://schemas.microsoft.com/office/drawing/2014/main" id="{00000000-0008-0000-1800-0000B1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94" name="Imagen 2977">
          <a:extLst>
            <a:ext uri="{FF2B5EF4-FFF2-40B4-BE49-F238E27FC236}">
              <a16:creationId xmlns:a16="http://schemas.microsoft.com/office/drawing/2014/main" id="{00000000-0008-0000-1800-0000B2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95" name="Imagen 2978">
          <a:extLst>
            <a:ext uri="{FF2B5EF4-FFF2-40B4-BE49-F238E27FC236}">
              <a16:creationId xmlns:a16="http://schemas.microsoft.com/office/drawing/2014/main" id="{00000000-0008-0000-1800-0000B3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96" name="Imagen 2979">
          <a:extLst>
            <a:ext uri="{FF2B5EF4-FFF2-40B4-BE49-F238E27FC236}">
              <a16:creationId xmlns:a16="http://schemas.microsoft.com/office/drawing/2014/main" id="{00000000-0008-0000-1800-0000B4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97" name="Imagen 2980">
          <a:extLst>
            <a:ext uri="{FF2B5EF4-FFF2-40B4-BE49-F238E27FC236}">
              <a16:creationId xmlns:a16="http://schemas.microsoft.com/office/drawing/2014/main" id="{00000000-0008-0000-1800-0000B5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98" name="Imagen 2981">
          <a:extLst>
            <a:ext uri="{FF2B5EF4-FFF2-40B4-BE49-F238E27FC236}">
              <a16:creationId xmlns:a16="http://schemas.microsoft.com/office/drawing/2014/main" id="{00000000-0008-0000-1800-0000B6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2999" name="Imagen 2982">
          <a:extLst>
            <a:ext uri="{FF2B5EF4-FFF2-40B4-BE49-F238E27FC236}">
              <a16:creationId xmlns:a16="http://schemas.microsoft.com/office/drawing/2014/main" id="{00000000-0008-0000-1800-0000B7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00" name="Imagen 2983">
          <a:extLst>
            <a:ext uri="{FF2B5EF4-FFF2-40B4-BE49-F238E27FC236}">
              <a16:creationId xmlns:a16="http://schemas.microsoft.com/office/drawing/2014/main" id="{00000000-0008-0000-1800-0000B8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01" name="Imagen 2984">
          <a:extLst>
            <a:ext uri="{FF2B5EF4-FFF2-40B4-BE49-F238E27FC236}">
              <a16:creationId xmlns:a16="http://schemas.microsoft.com/office/drawing/2014/main" id="{00000000-0008-0000-1800-0000B9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02" name="Imagen 2985">
          <a:extLst>
            <a:ext uri="{FF2B5EF4-FFF2-40B4-BE49-F238E27FC236}">
              <a16:creationId xmlns:a16="http://schemas.microsoft.com/office/drawing/2014/main" id="{00000000-0008-0000-1800-0000BA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03" name="Imagen 2986">
          <a:extLst>
            <a:ext uri="{FF2B5EF4-FFF2-40B4-BE49-F238E27FC236}">
              <a16:creationId xmlns:a16="http://schemas.microsoft.com/office/drawing/2014/main" id="{00000000-0008-0000-1800-0000BB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04" name="Imagen 2987">
          <a:extLst>
            <a:ext uri="{FF2B5EF4-FFF2-40B4-BE49-F238E27FC236}">
              <a16:creationId xmlns:a16="http://schemas.microsoft.com/office/drawing/2014/main" id="{00000000-0008-0000-1800-0000BC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05" name="Imagen 2988">
          <a:extLst>
            <a:ext uri="{FF2B5EF4-FFF2-40B4-BE49-F238E27FC236}">
              <a16:creationId xmlns:a16="http://schemas.microsoft.com/office/drawing/2014/main" id="{00000000-0008-0000-1800-0000BD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06" name="Imagen 2989">
          <a:extLst>
            <a:ext uri="{FF2B5EF4-FFF2-40B4-BE49-F238E27FC236}">
              <a16:creationId xmlns:a16="http://schemas.microsoft.com/office/drawing/2014/main" id="{00000000-0008-0000-1800-0000BE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07" name="Imagen 2990">
          <a:extLst>
            <a:ext uri="{FF2B5EF4-FFF2-40B4-BE49-F238E27FC236}">
              <a16:creationId xmlns:a16="http://schemas.microsoft.com/office/drawing/2014/main" id="{00000000-0008-0000-1800-0000BF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08" name="Imagen 2991">
          <a:extLst>
            <a:ext uri="{FF2B5EF4-FFF2-40B4-BE49-F238E27FC236}">
              <a16:creationId xmlns:a16="http://schemas.microsoft.com/office/drawing/2014/main" id="{00000000-0008-0000-1800-0000C0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09" name="Imagen 2992">
          <a:extLst>
            <a:ext uri="{FF2B5EF4-FFF2-40B4-BE49-F238E27FC236}">
              <a16:creationId xmlns:a16="http://schemas.microsoft.com/office/drawing/2014/main" id="{00000000-0008-0000-1800-0000C1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10" name="Imagen 2993">
          <a:extLst>
            <a:ext uri="{FF2B5EF4-FFF2-40B4-BE49-F238E27FC236}">
              <a16:creationId xmlns:a16="http://schemas.microsoft.com/office/drawing/2014/main" id="{00000000-0008-0000-1800-0000C2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11" name="Imagen 2994">
          <a:extLst>
            <a:ext uri="{FF2B5EF4-FFF2-40B4-BE49-F238E27FC236}">
              <a16:creationId xmlns:a16="http://schemas.microsoft.com/office/drawing/2014/main" id="{00000000-0008-0000-1800-0000C3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12" name="Imagen 2995">
          <a:extLst>
            <a:ext uri="{FF2B5EF4-FFF2-40B4-BE49-F238E27FC236}">
              <a16:creationId xmlns:a16="http://schemas.microsoft.com/office/drawing/2014/main" id="{00000000-0008-0000-1800-0000C4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13" name="Imagen 2996">
          <a:extLst>
            <a:ext uri="{FF2B5EF4-FFF2-40B4-BE49-F238E27FC236}">
              <a16:creationId xmlns:a16="http://schemas.microsoft.com/office/drawing/2014/main" id="{00000000-0008-0000-1800-0000C5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14" name="Imagen 2997">
          <a:extLst>
            <a:ext uri="{FF2B5EF4-FFF2-40B4-BE49-F238E27FC236}">
              <a16:creationId xmlns:a16="http://schemas.microsoft.com/office/drawing/2014/main" id="{00000000-0008-0000-1800-0000C6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15" name="Imagen 2998">
          <a:extLst>
            <a:ext uri="{FF2B5EF4-FFF2-40B4-BE49-F238E27FC236}">
              <a16:creationId xmlns:a16="http://schemas.microsoft.com/office/drawing/2014/main" id="{00000000-0008-0000-1800-0000C7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16" name="Imagen 2999">
          <a:extLst>
            <a:ext uri="{FF2B5EF4-FFF2-40B4-BE49-F238E27FC236}">
              <a16:creationId xmlns:a16="http://schemas.microsoft.com/office/drawing/2014/main" id="{00000000-0008-0000-1800-0000C8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17" name="Imagen 3000">
          <a:extLst>
            <a:ext uri="{FF2B5EF4-FFF2-40B4-BE49-F238E27FC236}">
              <a16:creationId xmlns:a16="http://schemas.microsoft.com/office/drawing/2014/main" id="{00000000-0008-0000-1800-0000C9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18" name="Imagen 3001">
          <a:extLst>
            <a:ext uri="{FF2B5EF4-FFF2-40B4-BE49-F238E27FC236}">
              <a16:creationId xmlns:a16="http://schemas.microsoft.com/office/drawing/2014/main" id="{00000000-0008-0000-1800-0000CA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19" name="Imagen 3002">
          <a:extLst>
            <a:ext uri="{FF2B5EF4-FFF2-40B4-BE49-F238E27FC236}">
              <a16:creationId xmlns:a16="http://schemas.microsoft.com/office/drawing/2014/main" id="{00000000-0008-0000-1800-0000CB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20" name="Imagen 3003">
          <a:extLst>
            <a:ext uri="{FF2B5EF4-FFF2-40B4-BE49-F238E27FC236}">
              <a16:creationId xmlns:a16="http://schemas.microsoft.com/office/drawing/2014/main" id="{00000000-0008-0000-1800-0000CC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21" name="Imagen 3004">
          <a:extLst>
            <a:ext uri="{FF2B5EF4-FFF2-40B4-BE49-F238E27FC236}">
              <a16:creationId xmlns:a16="http://schemas.microsoft.com/office/drawing/2014/main" id="{00000000-0008-0000-1800-0000CD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22" name="Imagen 3005">
          <a:extLst>
            <a:ext uri="{FF2B5EF4-FFF2-40B4-BE49-F238E27FC236}">
              <a16:creationId xmlns:a16="http://schemas.microsoft.com/office/drawing/2014/main" id="{00000000-0008-0000-1800-0000CE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23" name="Imagen 3006">
          <a:extLst>
            <a:ext uri="{FF2B5EF4-FFF2-40B4-BE49-F238E27FC236}">
              <a16:creationId xmlns:a16="http://schemas.microsoft.com/office/drawing/2014/main" id="{00000000-0008-0000-1800-0000CF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24" name="Imagen 3007">
          <a:extLst>
            <a:ext uri="{FF2B5EF4-FFF2-40B4-BE49-F238E27FC236}">
              <a16:creationId xmlns:a16="http://schemas.microsoft.com/office/drawing/2014/main" id="{00000000-0008-0000-1800-0000D0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25" name="Imagen 3008">
          <a:extLst>
            <a:ext uri="{FF2B5EF4-FFF2-40B4-BE49-F238E27FC236}">
              <a16:creationId xmlns:a16="http://schemas.microsoft.com/office/drawing/2014/main" id="{00000000-0008-0000-1800-0000D1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26" name="Imagen 3009">
          <a:extLst>
            <a:ext uri="{FF2B5EF4-FFF2-40B4-BE49-F238E27FC236}">
              <a16:creationId xmlns:a16="http://schemas.microsoft.com/office/drawing/2014/main" id="{00000000-0008-0000-1800-0000D2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27" name="Imagen 3010">
          <a:extLst>
            <a:ext uri="{FF2B5EF4-FFF2-40B4-BE49-F238E27FC236}">
              <a16:creationId xmlns:a16="http://schemas.microsoft.com/office/drawing/2014/main" id="{00000000-0008-0000-1800-0000D3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28" name="Imagen 3011">
          <a:extLst>
            <a:ext uri="{FF2B5EF4-FFF2-40B4-BE49-F238E27FC236}">
              <a16:creationId xmlns:a16="http://schemas.microsoft.com/office/drawing/2014/main" id="{00000000-0008-0000-1800-0000D4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29" name="Imagen 3012">
          <a:extLst>
            <a:ext uri="{FF2B5EF4-FFF2-40B4-BE49-F238E27FC236}">
              <a16:creationId xmlns:a16="http://schemas.microsoft.com/office/drawing/2014/main" id="{00000000-0008-0000-1800-0000D5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30" name="Imagen 3013">
          <a:extLst>
            <a:ext uri="{FF2B5EF4-FFF2-40B4-BE49-F238E27FC236}">
              <a16:creationId xmlns:a16="http://schemas.microsoft.com/office/drawing/2014/main" id="{00000000-0008-0000-1800-0000D6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31" name="Imagen 3014">
          <a:extLst>
            <a:ext uri="{FF2B5EF4-FFF2-40B4-BE49-F238E27FC236}">
              <a16:creationId xmlns:a16="http://schemas.microsoft.com/office/drawing/2014/main" id="{00000000-0008-0000-1800-0000D7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32" name="Imagen 3015">
          <a:extLst>
            <a:ext uri="{FF2B5EF4-FFF2-40B4-BE49-F238E27FC236}">
              <a16:creationId xmlns:a16="http://schemas.microsoft.com/office/drawing/2014/main" id="{00000000-0008-0000-1800-0000D8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33" name="Imagen 3016">
          <a:extLst>
            <a:ext uri="{FF2B5EF4-FFF2-40B4-BE49-F238E27FC236}">
              <a16:creationId xmlns:a16="http://schemas.microsoft.com/office/drawing/2014/main" id="{00000000-0008-0000-1800-0000D9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34" name="Imagen 3017">
          <a:extLst>
            <a:ext uri="{FF2B5EF4-FFF2-40B4-BE49-F238E27FC236}">
              <a16:creationId xmlns:a16="http://schemas.microsoft.com/office/drawing/2014/main" id="{00000000-0008-0000-1800-0000DA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35" name="Imagen 3018">
          <a:extLst>
            <a:ext uri="{FF2B5EF4-FFF2-40B4-BE49-F238E27FC236}">
              <a16:creationId xmlns:a16="http://schemas.microsoft.com/office/drawing/2014/main" id="{00000000-0008-0000-1800-0000DB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36" name="Imagen 3019">
          <a:extLst>
            <a:ext uri="{FF2B5EF4-FFF2-40B4-BE49-F238E27FC236}">
              <a16:creationId xmlns:a16="http://schemas.microsoft.com/office/drawing/2014/main" id="{00000000-0008-0000-1800-0000DC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37" name="Imagen 3020">
          <a:extLst>
            <a:ext uri="{FF2B5EF4-FFF2-40B4-BE49-F238E27FC236}">
              <a16:creationId xmlns:a16="http://schemas.microsoft.com/office/drawing/2014/main" id="{00000000-0008-0000-1800-0000DD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38" name="Imagen 3021">
          <a:extLst>
            <a:ext uri="{FF2B5EF4-FFF2-40B4-BE49-F238E27FC236}">
              <a16:creationId xmlns:a16="http://schemas.microsoft.com/office/drawing/2014/main" id="{00000000-0008-0000-1800-0000DE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39" name="Imagen 3022">
          <a:extLst>
            <a:ext uri="{FF2B5EF4-FFF2-40B4-BE49-F238E27FC236}">
              <a16:creationId xmlns:a16="http://schemas.microsoft.com/office/drawing/2014/main" id="{00000000-0008-0000-1800-0000DF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40" name="Imagen 3023">
          <a:extLst>
            <a:ext uri="{FF2B5EF4-FFF2-40B4-BE49-F238E27FC236}">
              <a16:creationId xmlns:a16="http://schemas.microsoft.com/office/drawing/2014/main" id="{00000000-0008-0000-1800-0000E0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41" name="Imagen 3024">
          <a:extLst>
            <a:ext uri="{FF2B5EF4-FFF2-40B4-BE49-F238E27FC236}">
              <a16:creationId xmlns:a16="http://schemas.microsoft.com/office/drawing/2014/main" id="{00000000-0008-0000-1800-0000E1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42" name="Imagen 3025">
          <a:extLst>
            <a:ext uri="{FF2B5EF4-FFF2-40B4-BE49-F238E27FC236}">
              <a16:creationId xmlns:a16="http://schemas.microsoft.com/office/drawing/2014/main" id="{00000000-0008-0000-1800-0000E2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43" name="Imagen 3026">
          <a:extLst>
            <a:ext uri="{FF2B5EF4-FFF2-40B4-BE49-F238E27FC236}">
              <a16:creationId xmlns:a16="http://schemas.microsoft.com/office/drawing/2014/main" id="{00000000-0008-0000-1800-0000E3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44" name="Imagen 3027">
          <a:extLst>
            <a:ext uri="{FF2B5EF4-FFF2-40B4-BE49-F238E27FC236}">
              <a16:creationId xmlns:a16="http://schemas.microsoft.com/office/drawing/2014/main" id="{00000000-0008-0000-1800-0000E4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45" name="Imagen 3028">
          <a:extLst>
            <a:ext uri="{FF2B5EF4-FFF2-40B4-BE49-F238E27FC236}">
              <a16:creationId xmlns:a16="http://schemas.microsoft.com/office/drawing/2014/main" id="{00000000-0008-0000-1800-0000E5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46" name="Imagen 3029">
          <a:extLst>
            <a:ext uri="{FF2B5EF4-FFF2-40B4-BE49-F238E27FC236}">
              <a16:creationId xmlns:a16="http://schemas.microsoft.com/office/drawing/2014/main" id="{00000000-0008-0000-1800-0000E6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47" name="Imagen 3030">
          <a:extLst>
            <a:ext uri="{FF2B5EF4-FFF2-40B4-BE49-F238E27FC236}">
              <a16:creationId xmlns:a16="http://schemas.microsoft.com/office/drawing/2014/main" id="{00000000-0008-0000-1800-0000E7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48" name="Imagen 3031">
          <a:extLst>
            <a:ext uri="{FF2B5EF4-FFF2-40B4-BE49-F238E27FC236}">
              <a16:creationId xmlns:a16="http://schemas.microsoft.com/office/drawing/2014/main" id="{00000000-0008-0000-1800-0000E8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49" name="Imagen 3032">
          <a:extLst>
            <a:ext uri="{FF2B5EF4-FFF2-40B4-BE49-F238E27FC236}">
              <a16:creationId xmlns:a16="http://schemas.microsoft.com/office/drawing/2014/main" id="{00000000-0008-0000-1800-0000E9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50" name="Imagen 3033">
          <a:extLst>
            <a:ext uri="{FF2B5EF4-FFF2-40B4-BE49-F238E27FC236}">
              <a16:creationId xmlns:a16="http://schemas.microsoft.com/office/drawing/2014/main" id="{00000000-0008-0000-1800-0000EA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51" name="Imagen 3034">
          <a:extLst>
            <a:ext uri="{FF2B5EF4-FFF2-40B4-BE49-F238E27FC236}">
              <a16:creationId xmlns:a16="http://schemas.microsoft.com/office/drawing/2014/main" id="{00000000-0008-0000-1800-0000EB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52" name="Imagen 3035">
          <a:extLst>
            <a:ext uri="{FF2B5EF4-FFF2-40B4-BE49-F238E27FC236}">
              <a16:creationId xmlns:a16="http://schemas.microsoft.com/office/drawing/2014/main" id="{00000000-0008-0000-1800-0000EC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53" name="Imagen 3036">
          <a:extLst>
            <a:ext uri="{FF2B5EF4-FFF2-40B4-BE49-F238E27FC236}">
              <a16:creationId xmlns:a16="http://schemas.microsoft.com/office/drawing/2014/main" id="{00000000-0008-0000-1800-0000ED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54" name="Imagen 3037">
          <a:extLst>
            <a:ext uri="{FF2B5EF4-FFF2-40B4-BE49-F238E27FC236}">
              <a16:creationId xmlns:a16="http://schemas.microsoft.com/office/drawing/2014/main" id="{00000000-0008-0000-1800-0000EE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55" name="Imagen 3038">
          <a:extLst>
            <a:ext uri="{FF2B5EF4-FFF2-40B4-BE49-F238E27FC236}">
              <a16:creationId xmlns:a16="http://schemas.microsoft.com/office/drawing/2014/main" id="{00000000-0008-0000-1800-0000EF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56" name="Imagen 3039">
          <a:extLst>
            <a:ext uri="{FF2B5EF4-FFF2-40B4-BE49-F238E27FC236}">
              <a16:creationId xmlns:a16="http://schemas.microsoft.com/office/drawing/2014/main" id="{00000000-0008-0000-1800-0000F0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57" name="Imagen 3040">
          <a:extLst>
            <a:ext uri="{FF2B5EF4-FFF2-40B4-BE49-F238E27FC236}">
              <a16:creationId xmlns:a16="http://schemas.microsoft.com/office/drawing/2014/main" id="{00000000-0008-0000-1800-0000F1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58" name="Imagen 3041">
          <a:extLst>
            <a:ext uri="{FF2B5EF4-FFF2-40B4-BE49-F238E27FC236}">
              <a16:creationId xmlns:a16="http://schemas.microsoft.com/office/drawing/2014/main" id="{00000000-0008-0000-1800-0000F2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59" name="Imagen 3042">
          <a:extLst>
            <a:ext uri="{FF2B5EF4-FFF2-40B4-BE49-F238E27FC236}">
              <a16:creationId xmlns:a16="http://schemas.microsoft.com/office/drawing/2014/main" id="{00000000-0008-0000-1800-0000F3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60" name="Imagen 3043">
          <a:extLst>
            <a:ext uri="{FF2B5EF4-FFF2-40B4-BE49-F238E27FC236}">
              <a16:creationId xmlns:a16="http://schemas.microsoft.com/office/drawing/2014/main" id="{00000000-0008-0000-1800-0000F4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61" name="Imagen 3044">
          <a:extLst>
            <a:ext uri="{FF2B5EF4-FFF2-40B4-BE49-F238E27FC236}">
              <a16:creationId xmlns:a16="http://schemas.microsoft.com/office/drawing/2014/main" id="{00000000-0008-0000-1800-0000F5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62" name="Imagen 3045">
          <a:extLst>
            <a:ext uri="{FF2B5EF4-FFF2-40B4-BE49-F238E27FC236}">
              <a16:creationId xmlns:a16="http://schemas.microsoft.com/office/drawing/2014/main" id="{00000000-0008-0000-1800-0000F6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63" name="Imagen 3046">
          <a:extLst>
            <a:ext uri="{FF2B5EF4-FFF2-40B4-BE49-F238E27FC236}">
              <a16:creationId xmlns:a16="http://schemas.microsoft.com/office/drawing/2014/main" id="{00000000-0008-0000-1800-0000F7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64" name="Imagen 3047">
          <a:extLst>
            <a:ext uri="{FF2B5EF4-FFF2-40B4-BE49-F238E27FC236}">
              <a16:creationId xmlns:a16="http://schemas.microsoft.com/office/drawing/2014/main" id="{00000000-0008-0000-1800-0000F8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65" name="Imagen 3048">
          <a:extLst>
            <a:ext uri="{FF2B5EF4-FFF2-40B4-BE49-F238E27FC236}">
              <a16:creationId xmlns:a16="http://schemas.microsoft.com/office/drawing/2014/main" id="{00000000-0008-0000-1800-0000F9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66" name="Imagen 3049">
          <a:extLst>
            <a:ext uri="{FF2B5EF4-FFF2-40B4-BE49-F238E27FC236}">
              <a16:creationId xmlns:a16="http://schemas.microsoft.com/office/drawing/2014/main" id="{00000000-0008-0000-1800-0000FA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67" name="Imagen 3050">
          <a:extLst>
            <a:ext uri="{FF2B5EF4-FFF2-40B4-BE49-F238E27FC236}">
              <a16:creationId xmlns:a16="http://schemas.microsoft.com/office/drawing/2014/main" id="{00000000-0008-0000-1800-0000FB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68" name="Imagen 3051">
          <a:extLst>
            <a:ext uri="{FF2B5EF4-FFF2-40B4-BE49-F238E27FC236}">
              <a16:creationId xmlns:a16="http://schemas.microsoft.com/office/drawing/2014/main" id="{00000000-0008-0000-1800-0000FC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69" name="Imagen 3052">
          <a:extLst>
            <a:ext uri="{FF2B5EF4-FFF2-40B4-BE49-F238E27FC236}">
              <a16:creationId xmlns:a16="http://schemas.microsoft.com/office/drawing/2014/main" id="{00000000-0008-0000-1800-0000FD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70" name="Imagen 3053">
          <a:extLst>
            <a:ext uri="{FF2B5EF4-FFF2-40B4-BE49-F238E27FC236}">
              <a16:creationId xmlns:a16="http://schemas.microsoft.com/office/drawing/2014/main" id="{00000000-0008-0000-1800-0000FE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71" name="Imagen 3054">
          <a:extLst>
            <a:ext uri="{FF2B5EF4-FFF2-40B4-BE49-F238E27FC236}">
              <a16:creationId xmlns:a16="http://schemas.microsoft.com/office/drawing/2014/main" id="{00000000-0008-0000-1800-0000FF0B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72" name="Imagen 3055">
          <a:extLst>
            <a:ext uri="{FF2B5EF4-FFF2-40B4-BE49-F238E27FC236}">
              <a16:creationId xmlns:a16="http://schemas.microsoft.com/office/drawing/2014/main" id="{00000000-0008-0000-1800-000000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73" name="Imagen 3056">
          <a:extLst>
            <a:ext uri="{FF2B5EF4-FFF2-40B4-BE49-F238E27FC236}">
              <a16:creationId xmlns:a16="http://schemas.microsoft.com/office/drawing/2014/main" id="{00000000-0008-0000-1800-000001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74" name="Imagen 3057">
          <a:extLst>
            <a:ext uri="{FF2B5EF4-FFF2-40B4-BE49-F238E27FC236}">
              <a16:creationId xmlns:a16="http://schemas.microsoft.com/office/drawing/2014/main" id="{00000000-0008-0000-1800-000002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75" name="Imagen 3058">
          <a:extLst>
            <a:ext uri="{FF2B5EF4-FFF2-40B4-BE49-F238E27FC236}">
              <a16:creationId xmlns:a16="http://schemas.microsoft.com/office/drawing/2014/main" id="{00000000-0008-0000-1800-000003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76" name="Imagen 3059">
          <a:extLst>
            <a:ext uri="{FF2B5EF4-FFF2-40B4-BE49-F238E27FC236}">
              <a16:creationId xmlns:a16="http://schemas.microsoft.com/office/drawing/2014/main" id="{00000000-0008-0000-1800-000004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77" name="Imagen 3060">
          <a:extLst>
            <a:ext uri="{FF2B5EF4-FFF2-40B4-BE49-F238E27FC236}">
              <a16:creationId xmlns:a16="http://schemas.microsoft.com/office/drawing/2014/main" id="{00000000-0008-0000-1800-000005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78" name="Imagen 3061">
          <a:extLst>
            <a:ext uri="{FF2B5EF4-FFF2-40B4-BE49-F238E27FC236}">
              <a16:creationId xmlns:a16="http://schemas.microsoft.com/office/drawing/2014/main" id="{00000000-0008-0000-1800-000006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79" name="Imagen 3062">
          <a:extLst>
            <a:ext uri="{FF2B5EF4-FFF2-40B4-BE49-F238E27FC236}">
              <a16:creationId xmlns:a16="http://schemas.microsoft.com/office/drawing/2014/main" id="{00000000-0008-0000-1800-000007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80" name="Imagen 3063">
          <a:extLst>
            <a:ext uri="{FF2B5EF4-FFF2-40B4-BE49-F238E27FC236}">
              <a16:creationId xmlns:a16="http://schemas.microsoft.com/office/drawing/2014/main" id="{00000000-0008-0000-1800-000008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81" name="Imagen 3064">
          <a:extLst>
            <a:ext uri="{FF2B5EF4-FFF2-40B4-BE49-F238E27FC236}">
              <a16:creationId xmlns:a16="http://schemas.microsoft.com/office/drawing/2014/main" id="{00000000-0008-0000-1800-000009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82" name="Imagen 3065">
          <a:extLst>
            <a:ext uri="{FF2B5EF4-FFF2-40B4-BE49-F238E27FC236}">
              <a16:creationId xmlns:a16="http://schemas.microsoft.com/office/drawing/2014/main" id="{00000000-0008-0000-1800-00000A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83" name="Imagen 3066">
          <a:extLst>
            <a:ext uri="{FF2B5EF4-FFF2-40B4-BE49-F238E27FC236}">
              <a16:creationId xmlns:a16="http://schemas.microsoft.com/office/drawing/2014/main" id="{00000000-0008-0000-1800-00000B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84" name="Imagen 3067">
          <a:extLst>
            <a:ext uri="{FF2B5EF4-FFF2-40B4-BE49-F238E27FC236}">
              <a16:creationId xmlns:a16="http://schemas.microsoft.com/office/drawing/2014/main" id="{00000000-0008-0000-1800-00000C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85" name="Imagen 3068">
          <a:extLst>
            <a:ext uri="{FF2B5EF4-FFF2-40B4-BE49-F238E27FC236}">
              <a16:creationId xmlns:a16="http://schemas.microsoft.com/office/drawing/2014/main" id="{00000000-0008-0000-1800-00000D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86" name="Imagen 3069">
          <a:extLst>
            <a:ext uri="{FF2B5EF4-FFF2-40B4-BE49-F238E27FC236}">
              <a16:creationId xmlns:a16="http://schemas.microsoft.com/office/drawing/2014/main" id="{00000000-0008-0000-1800-00000E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87" name="Imagen 3070">
          <a:extLst>
            <a:ext uri="{FF2B5EF4-FFF2-40B4-BE49-F238E27FC236}">
              <a16:creationId xmlns:a16="http://schemas.microsoft.com/office/drawing/2014/main" id="{00000000-0008-0000-1800-00000F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88" name="Imagen 3071">
          <a:extLst>
            <a:ext uri="{FF2B5EF4-FFF2-40B4-BE49-F238E27FC236}">
              <a16:creationId xmlns:a16="http://schemas.microsoft.com/office/drawing/2014/main" id="{00000000-0008-0000-1800-000010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89" name="Imagen 3072">
          <a:extLst>
            <a:ext uri="{FF2B5EF4-FFF2-40B4-BE49-F238E27FC236}">
              <a16:creationId xmlns:a16="http://schemas.microsoft.com/office/drawing/2014/main" id="{00000000-0008-0000-1800-000011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90" name="Imagen 3073">
          <a:extLst>
            <a:ext uri="{FF2B5EF4-FFF2-40B4-BE49-F238E27FC236}">
              <a16:creationId xmlns:a16="http://schemas.microsoft.com/office/drawing/2014/main" id="{00000000-0008-0000-1800-000012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91" name="Imagen 3074">
          <a:extLst>
            <a:ext uri="{FF2B5EF4-FFF2-40B4-BE49-F238E27FC236}">
              <a16:creationId xmlns:a16="http://schemas.microsoft.com/office/drawing/2014/main" id="{00000000-0008-0000-1800-000013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92" name="Imagen 3075">
          <a:extLst>
            <a:ext uri="{FF2B5EF4-FFF2-40B4-BE49-F238E27FC236}">
              <a16:creationId xmlns:a16="http://schemas.microsoft.com/office/drawing/2014/main" id="{00000000-0008-0000-1800-000014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93" name="Imagen 3076">
          <a:extLst>
            <a:ext uri="{FF2B5EF4-FFF2-40B4-BE49-F238E27FC236}">
              <a16:creationId xmlns:a16="http://schemas.microsoft.com/office/drawing/2014/main" id="{00000000-0008-0000-1800-000015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94" name="Imagen 3077">
          <a:extLst>
            <a:ext uri="{FF2B5EF4-FFF2-40B4-BE49-F238E27FC236}">
              <a16:creationId xmlns:a16="http://schemas.microsoft.com/office/drawing/2014/main" id="{00000000-0008-0000-1800-000016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95" name="Imagen 3078">
          <a:extLst>
            <a:ext uri="{FF2B5EF4-FFF2-40B4-BE49-F238E27FC236}">
              <a16:creationId xmlns:a16="http://schemas.microsoft.com/office/drawing/2014/main" id="{00000000-0008-0000-1800-000017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96" name="Imagen 3079">
          <a:extLst>
            <a:ext uri="{FF2B5EF4-FFF2-40B4-BE49-F238E27FC236}">
              <a16:creationId xmlns:a16="http://schemas.microsoft.com/office/drawing/2014/main" id="{00000000-0008-0000-1800-000018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97" name="Imagen 3080">
          <a:extLst>
            <a:ext uri="{FF2B5EF4-FFF2-40B4-BE49-F238E27FC236}">
              <a16:creationId xmlns:a16="http://schemas.microsoft.com/office/drawing/2014/main" id="{00000000-0008-0000-1800-000019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98" name="Imagen 3081">
          <a:extLst>
            <a:ext uri="{FF2B5EF4-FFF2-40B4-BE49-F238E27FC236}">
              <a16:creationId xmlns:a16="http://schemas.microsoft.com/office/drawing/2014/main" id="{00000000-0008-0000-1800-00001A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099" name="Imagen 3082">
          <a:extLst>
            <a:ext uri="{FF2B5EF4-FFF2-40B4-BE49-F238E27FC236}">
              <a16:creationId xmlns:a16="http://schemas.microsoft.com/office/drawing/2014/main" id="{00000000-0008-0000-1800-00001B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00" name="Imagen 3083">
          <a:extLst>
            <a:ext uri="{FF2B5EF4-FFF2-40B4-BE49-F238E27FC236}">
              <a16:creationId xmlns:a16="http://schemas.microsoft.com/office/drawing/2014/main" id="{00000000-0008-0000-1800-00001C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01" name="Imagen 3084">
          <a:extLst>
            <a:ext uri="{FF2B5EF4-FFF2-40B4-BE49-F238E27FC236}">
              <a16:creationId xmlns:a16="http://schemas.microsoft.com/office/drawing/2014/main" id="{00000000-0008-0000-1800-00001D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02" name="Imagen 3085">
          <a:extLst>
            <a:ext uri="{FF2B5EF4-FFF2-40B4-BE49-F238E27FC236}">
              <a16:creationId xmlns:a16="http://schemas.microsoft.com/office/drawing/2014/main" id="{00000000-0008-0000-1800-00001E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03" name="Imagen 3086">
          <a:extLst>
            <a:ext uri="{FF2B5EF4-FFF2-40B4-BE49-F238E27FC236}">
              <a16:creationId xmlns:a16="http://schemas.microsoft.com/office/drawing/2014/main" id="{00000000-0008-0000-1800-00001F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04" name="Imagen 3087">
          <a:extLst>
            <a:ext uri="{FF2B5EF4-FFF2-40B4-BE49-F238E27FC236}">
              <a16:creationId xmlns:a16="http://schemas.microsoft.com/office/drawing/2014/main" id="{00000000-0008-0000-1800-000020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05" name="Imagen 3088">
          <a:extLst>
            <a:ext uri="{FF2B5EF4-FFF2-40B4-BE49-F238E27FC236}">
              <a16:creationId xmlns:a16="http://schemas.microsoft.com/office/drawing/2014/main" id="{00000000-0008-0000-1800-000021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06" name="Imagen 3089">
          <a:extLst>
            <a:ext uri="{FF2B5EF4-FFF2-40B4-BE49-F238E27FC236}">
              <a16:creationId xmlns:a16="http://schemas.microsoft.com/office/drawing/2014/main" id="{00000000-0008-0000-1800-000022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07" name="Imagen 3090">
          <a:extLst>
            <a:ext uri="{FF2B5EF4-FFF2-40B4-BE49-F238E27FC236}">
              <a16:creationId xmlns:a16="http://schemas.microsoft.com/office/drawing/2014/main" id="{00000000-0008-0000-1800-000023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08" name="Imagen 3091">
          <a:extLst>
            <a:ext uri="{FF2B5EF4-FFF2-40B4-BE49-F238E27FC236}">
              <a16:creationId xmlns:a16="http://schemas.microsoft.com/office/drawing/2014/main" id="{00000000-0008-0000-1800-000024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09" name="Imagen 3092">
          <a:extLst>
            <a:ext uri="{FF2B5EF4-FFF2-40B4-BE49-F238E27FC236}">
              <a16:creationId xmlns:a16="http://schemas.microsoft.com/office/drawing/2014/main" id="{00000000-0008-0000-1800-000025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10" name="Imagen 3093">
          <a:extLst>
            <a:ext uri="{FF2B5EF4-FFF2-40B4-BE49-F238E27FC236}">
              <a16:creationId xmlns:a16="http://schemas.microsoft.com/office/drawing/2014/main" id="{00000000-0008-0000-1800-000026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11" name="Imagen 3094">
          <a:extLst>
            <a:ext uri="{FF2B5EF4-FFF2-40B4-BE49-F238E27FC236}">
              <a16:creationId xmlns:a16="http://schemas.microsoft.com/office/drawing/2014/main" id="{00000000-0008-0000-1800-000027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12" name="Imagen 3095">
          <a:extLst>
            <a:ext uri="{FF2B5EF4-FFF2-40B4-BE49-F238E27FC236}">
              <a16:creationId xmlns:a16="http://schemas.microsoft.com/office/drawing/2014/main" id="{00000000-0008-0000-1800-000028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13" name="Imagen 3096">
          <a:extLst>
            <a:ext uri="{FF2B5EF4-FFF2-40B4-BE49-F238E27FC236}">
              <a16:creationId xmlns:a16="http://schemas.microsoft.com/office/drawing/2014/main" id="{00000000-0008-0000-1800-000029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14" name="Imagen 3097">
          <a:extLst>
            <a:ext uri="{FF2B5EF4-FFF2-40B4-BE49-F238E27FC236}">
              <a16:creationId xmlns:a16="http://schemas.microsoft.com/office/drawing/2014/main" id="{00000000-0008-0000-1800-00002A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15" name="Imagen 3098">
          <a:extLst>
            <a:ext uri="{FF2B5EF4-FFF2-40B4-BE49-F238E27FC236}">
              <a16:creationId xmlns:a16="http://schemas.microsoft.com/office/drawing/2014/main" id="{00000000-0008-0000-1800-00002B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16" name="Imagen 3099">
          <a:extLst>
            <a:ext uri="{FF2B5EF4-FFF2-40B4-BE49-F238E27FC236}">
              <a16:creationId xmlns:a16="http://schemas.microsoft.com/office/drawing/2014/main" id="{00000000-0008-0000-1800-00002C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17" name="Imagen 3100">
          <a:extLst>
            <a:ext uri="{FF2B5EF4-FFF2-40B4-BE49-F238E27FC236}">
              <a16:creationId xmlns:a16="http://schemas.microsoft.com/office/drawing/2014/main" id="{00000000-0008-0000-1800-00002D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18" name="Imagen 3101">
          <a:extLst>
            <a:ext uri="{FF2B5EF4-FFF2-40B4-BE49-F238E27FC236}">
              <a16:creationId xmlns:a16="http://schemas.microsoft.com/office/drawing/2014/main" id="{00000000-0008-0000-1800-00002E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19" name="Imagen 3102">
          <a:extLst>
            <a:ext uri="{FF2B5EF4-FFF2-40B4-BE49-F238E27FC236}">
              <a16:creationId xmlns:a16="http://schemas.microsoft.com/office/drawing/2014/main" id="{00000000-0008-0000-1800-00002F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20" name="Imagen 3103">
          <a:extLst>
            <a:ext uri="{FF2B5EF4-FFF2-40B4-BE49-F238E27FC236}">
              <a16:creationId xmlns:a16="http://schemas.microsoft.com/office/drawing/2014/main" id="{00000000-0008-0000-1800-000030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21" name="Imagen 3104">
          <a:extLst>
            <a:ext uri="{FF2B5EF4-FFF2-40B4-BE49-F238E27FC236}">
              <a16:creationId xmlns:a16="http://schemas.microsoft.com/office/drawing/2014/main" id="{00000000-0008-0000-1800-000031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22" name="Imagen 3105">
          <a:extLst>
            <a:ext uri="{FF2B5EF4-FFF2-40B4-BE49-F238E27FC236}">
              <a16:creationId xmlns:a16="http://schemas.microsoft.com/office/drawing/2014/main" id="{00000000-0008-0000-1800-000032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23" name="Imagen 3106">
          <a:extLst>
            <a:ext uri="{FF2B5EF4-FFF2-40B4-BE49-F238E27FC236}">
              <a16:creationId xmlns:a16="http://schemas.microsoft.com/office/drawing/2014/main" id="{00000000-0008-0000-1800-000033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24" name="Imagen 3107">
          <a:extLst>
            <a:ext uri="{FF2B5EF4-FFF2-40B4-BE49-F238E27FC236}">
              <a16:creationId xmlns:a16="http://schemas.microsoft.com/office/drawing/2014/main" id="{00000000-0008-0000-1800-000034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25" name="Imagen 3108">
          <a:extLst>
            <a:ext uri="{FF2B5EF4-FFF2-40B4-BE49-F238E27FC236}">
              <a16:creationId xmlns:a16="http://schemas.microsoft.com/office/drawing/2014/main" id="{00000000-0008-0000-1800-000035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26" name="Imagen 3109">
          <a:extLst>
            <a:ext uri="{FF2B5EF4-FFF2-40B4-BE49-F238E27FC236}">
              <a16:creationId xmlns:a16="http://schemas.microsoft.com/office/drawing/2014/main" id="{00000000-0008-0000-1800-000036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27" name="Imagen 3110">
          <a:extLst>
            <a:ext uri="{FF2B5EF4-FFF2-40B4-BE49-F238E27FC236}">
              <a16:creationId xmlns:a16="http://schemas.microsoft.com/office/drawing/2014/main" id="{00000000-0008-0000-1800-000037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28" name="Imagen 3111">
          <a:extLst>
            <a:ext uri="{FF2B5EF4-FFF2-40B4-BE49-F238E27FC236}">
              <a16:creationId xmlns:a16="http://schemas.microsoft.com/office/drawing/2014/main" id="{00000000-0008-0000-1800-000038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29" name="Imagen 3112">
          <a:extLst>
            <a:ext uri="{FF2B5EF4-FFF2-40B4-BE49-F238E27FC236}">
              <a16:creationId xmlns:a16="http://schemas.microsoft.com/office/drawing/2014/main" id="{00000000-0008-0000-1800-000039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30" name="Imagen 3113">
          <a:extLst>
            <a:ext uri="{FF2B5EF4-FFF2-40B4-BE49-F238E27FC236}">
              <a16:creationId xmlns:a16="http://schemas.microsoft.com/office/drawing/2014/main" id="{00000000-0008-0000-1800-00003A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31" name="Imagen 3114">
          <a:extLst>
            <a:ext uri="{FF2B5EF4-FFF2-40B4-BE49-F238E27FC236}">
              <a16:creationId xmlns:a16="http://schemas.microsoft.com/office/drawing/2014/main" id="{00000000-0008-0000-1800-00003B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32" name="Imagen 3115">
          <a:extLst>
            <a:ext uri="{FF2B5EF4-FFF2-40B4-BE49-F238E27FC236}">
              <a16:creationId xmlns:a16="http://schemas.microsoft.com/office/drawing/2014/main" id="{00000000-0008-0000-1800-00003C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33" name="Imagen 3116">
          <a:extLst>
            <a:ext uri="{FF2B5EF4-FFF2-40B4-BE49-F238E27FC236}">
              <a16:creationId xmlns:a16="http://schemas.microsoft.com/office/drawing/2014/main" id="{00000000-0008-0000-1800-00003D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34" name="Imagen 3117">
          <a:extLst>
            <a:ext uri="{FF2B5EF4-FFF2-40B4-BE49-F238E27FC236}">
              <a16:creationId xmlns:a16="http://schemas.microsoft.com/office/drawing/2014/main" id="{00000000-0008-0000-1800-00003E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35" name="Imagen 3118">
          <a:extLst>
            <a:ext uri="{FF2B5EF4-FFF2-40B4-BE49-F238E27FC236}">
              <a16:creationId xmlns:a16="http://schemas.microsoft.com/office/drawing/2014/main" id="{00000000-0008-0000-1800-00003F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36" name="Imagen 3119">
          <a:extLst>
            <a:ext uri="{FF2B5EF4-FFF2-40B4-BE49-F238E27FC236}">
              <a16:creationId xmlns:a16="http://schemas.microsoft.com/office/drawing/2014/main" id="{00000000-0008-0000-1800-000040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37" name="Imagen 3120">
          <a:extLst>
            <a:ext uri="{FF2B5EF4-FFF2-40B4-BE49-F238E27FC236}">
              <a16:creationId xmlns:a16="http://schemas.microsoft.com/office/drawing/2014/main" id="{00000000-0008-0000-1800-000041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38" name="Imagen 3121">
          <a:extLst>
            <a:ext uri="{FF2B5EF4-FFF2-40B4-BE49-F238E27FC236}">
              <a16:creationId xmlns:a16="http://schemas.microsoft.com/office/drawing/2014/main" id="{00000000-0008-0000-1800-000042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39" name="Imagen 3122">
          <a:extLst>
            <a:ext uri="{FF2B5EF4-FFF2-40B4-BE49-F238E27FC236}">
              <a16:creationId xmlns:a16="http://schemas.microsoft.com/office/drawing/2014/main" id="{00000000-0008-0000-1800-000043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40" name="Imagen 3123">
          <a:extLst>
            <a:ext uri="{FF2B5EF4-FFF2-40B4-BE49-F238E27FC236}">
              <a16:creationId xmlns:a16="http://schemas.microsoft.com/office/drawing/2014/main" id="{00000000-0008-0000-1800-000044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41" name="Imagen 3124">
          <a:extLst>
            <a:ext uri="{FF2B5EF4-FFF2-40B4-BE49-F238E27FC236}">
              <a16:creationId xmlns:a16="http://schemas.microsoft.com/office/drawing/2014/main" id="{00000000-0008-0000-1800-000045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42" name="Imagen 3125">
          <a:extLst>
            <a:ext uri="{FF2B5EF4-FFF2-40B4-BE49-F238E27FC236}">
              <a16:creationId xmlns:a16="http://schemas.microsoft.com/office/drawing/2014/main" id="{00000000-0008-0000-1800-000046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43" name="Imagen 3126">
          <a:extLst>
            <a:ext uri="{FF2B5EF4-FFF2-40B4-BE49-F238E27FC236}">
              <a16:creationId xmlns:a16="http://schemas.microsoft.com/office/drawing/2014/main" id="{00000000-0008-0000-1800-000047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44" name="Imagen 3127">
          <a:extLst>
            <a:ext uri="{FF2B5EF4-FFF2-40B4-BE49-F238E27FC236}">
              <a16:creationId xmlns:a16="http://schemas.microsoft.com/office/drawing/2014/main" id="{00000000-0008-0000-1800-000048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45" name="Imagen 3128">
          <a:extLst>
            <a:ext uri="{FF2B5EF4-FFF2-40B4-BE49-F238E27FC236}">
              <a16:creationId xmlns:a16="http://schemas.microsoft.com/office/drawing/2014/main" id="{00000000-0008-0000-1800-000049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46" name="Imagen 3129">
          <a:extLst>
            <a:ext uri="{FF2B5EF4-FFF2-40B4-BE49-F238E27FC236}">
              <a16:creationId xmlns:a16="http://schemas.microsoft.com/office/drawing/2014/main" id="{00000000-0008-0000-1800-00004A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47" name="Imagen 3130">
          <a:extLst>
            <a:ext uri="{FF2B5EF4-FFF2-40B4-BE49-F238E27FC236}">
              <a16:creationId xmlns:a16="http://schemas.microsoft.com/office/drawing/2014/main" id="{00000000-0008-0000-1800-00004B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48" name="Imagen 3131">
          <a:extLst>
            <a:ext uri="{FF2B5EF4-FFF2-40B4-BE49-F238E27FC236}">
              <a16:creationId xmlns:a16="http://schemas.microsoft.com/office/drawing/2014/main" id="{00000000-0008-0000-1800-00004C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49" name="Imagen 3132">
          <a:extLst>
            <a:ext uri="{FF2B5EF4-FFF2-40B4-BE49-F238E27FC236}">
              <a16:creationId xmlns:a16="http://schemas.microsoft.com/office/drawing/2014/main" id="{00000000-0008-0000-1800-00004D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50" name="Imagen 3133">
          <a:extLst>
            <a:ext uri="{FF2B5EF4-FFF2-40B4-BE49-F238E27FC236}">
              <a16:creationId xmlns:a16="http://schemas.microsoft.com/office/drawing/2014/main" id="{00000000-0008-0000-1800-00004E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51" name="Imagen 3134">
          <a:extLst>
            <a:ext uri="{FF2B5EF4-FFF2-40B4-BE49-F238E27FC236}">
              <a16:creationId xmlns:a16="http://schemas.microsoft.com/office/drawing/2014/main" id="{00000000-0008-0000-1800-00004F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52" name="Imagen 3135">
          <a:extLst>
            <a:ext uri="{FF2B5EF4-FFF2-40B4-BE49-F238E27FC236}">
              <a16:creationId xmlns:a16="http://schemas.microsoft.com/office/drawing/2014/main" id="{00000000-0008-0000-1800-000050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53" name="Imagen 3136">
          <a:extLst>
            <a:ext uri="{FF2B5EF4-FFF2-40B4-BE49-F238E27FC236}">
              <a16:creationId xmlns:a16="http://schemas.microsoft.com/office/drawing/2014/main" id="{00000000-0008-0000-1800-000051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54" name="Imagen 3137">
          <a:extLst>
            <a:ext uri="{FF2B5EF4-FFF2-40B4-BE49-F238E27FC236}">
              <a16:creationId xmlns:a16="http://schemas.microsoft.com/office/drawing/2014/main" id="{00000000-0008-0000-1800-000052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55" name="Imagen 3138">
          <a:extLst>
            <a:ext uri="{FF2B5EF4-FFF2-40B4-BE49-F238E27FC236}">
              <a16:creationId xmlns:a16="http://schemas.microsoft.com/office/drawing/2014/main" id="{00000000-0008-0000-1800-000053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56" name="Imagen 3139">
          <a:extLst>
            <a:ext uri="{FF2B5EF4-FFF2-40B4-BE49-F238E27FC236}">
              <a16:creationId xmlns:a16="http://schemas.microsoft.com/office/drawing/2014/main" id="{00000000-0008-0000-1800-000054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57" name="Imagen 3140">
          <a:extLst>
            <a:ext uri="{FF2B5EF4-FFF2-40B4-BE49-F238E27FC236}">
              <a16:creationId xmlns:a16="http://schemas.microsoft.com/office/drawing/2014/main" id="{00000000-0008-0000-1800-000055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58" name="Imagen 3141">
          <a:extLst>
            <a:ext uri="{FF2B5EF4-FFF2-40B4-BE49-F238E27FC236}">
              <a16:creationId xmlns:a16="http://schemas.microsoft.com/office/drawing/2014/main" id="{00000000-0008-0000-1800-000056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59" name="Imagen 3142">
          <a:extLst>
            <a:ext uri="{FF2B5EF4-FFF2-40B4-BE49-F238E27FC236}">
              <a16:creationId xmlns:a16="http://schemas.microsoft.com/office/drawing/2014/main" id="{00000000-0008-0000-1800-000057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60" name="Imagen 3143">
          <a:extLst>
            <a:ext uri="{FF2B5EF4-FFF2-40B4-BE49-F238E27FC236}">
              <a16:creationId xmlns:a16="http://schemas.microsoft.com/office/drawing/2014/main" id="{00000000-0008-0000-1800-000058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61" name="Imagen 3144">
          <a:extLst>
            <a:ext uri="{FF2B5EF4-FFF2-40B4-BE49-F238E27FC236}">
              <a16:creationId xmlns:a16="http://schemas.microsoft.com/office/drawing/2014/main" id="{00000000-0008-0000-1800-000059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62" name="Imagen 3145">
          <a:extLst>
            <a:ext uri="{FF2B5EF4-FFF2-40B4-BE49-F238E27FC236}">
              <a16:creationId xmlns:a16="http://schemas.microsoft.com/office/drawing/2014/main" id="{00000000-0008-0000-1800-00005A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63" name="Imagen 3146">
          <a:extLst>
            <a:ext uri="{FF2B5EF4-FFF2-40B4-BE49-F238E27FC236}">
              <a16:creationId xmlns:a16="http://schemas.microsoft.com/office/drawing/2014/main" id="{00000000-0008-0000-1800-00005B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64" name="Imagen 3147">
          <a:extLst>
            <a:ext uri="{FF2B5EF4-FFF2-40B4-BE49-F238E27FC236}">
              <a16:creationId xmlns:a16="http://schemas.microsoft.com/office/drawing/2014/main" id="{00000000-0008-0000-1800-00005C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65" name="Imagen 3148">
          <a:extLst>
            <a:ext uri="{FF2B5EF4-FFF2-40B4-BE49-F238E27FC236}">
              <a16:creationId xmlns:a16="http://schemas.microsoft.com/office/drawing/2014/main" id="{00000000-0008-0000-1800-00005D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66" name="Imagen 3149">
          <a:extLst>
            <a:ext uri="{FF2B5EF4-FFF2-40B4-BE49-F238E27FC236}">
              <a16:creationId xmlns:a16="http://schemas.microsoft.com/office/drawing/2014/main" id="{00000000-0008-0000-1800-00005E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67" name="Imagen 3150">
          <a:extLst>
            <a:ext uri="{FF2B5EF4-FFF2-40B4-BE49-F238E27FC236}">
              <a16:creationId xmlns:a16="http://schemas.microsoft.com/office/drawing/2014/main" id="{00000000-0008-0000-1800-00005F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68" name="Imagen 3151">
          <a:extLst>
            <a:ext uri="{FF2B5EF4-FFF2-40B4-BE49-F238E27FC236}">
              <a16:creationId xmlns:a16="http://schemas.microsoft.com/office/drawing/2014/main" id="{00000000-0008-0000-1800-000060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69" name="Imagen 3152">
          <a:extLst>
            <a:ext uri="{FF2B5EF4-FFF2-40B4-BE49-F238E27FC236}">
              <a16:creationId xmlns:a16="http://schemas.microsoft.com/office/drawing/2014/main" id="{00000000-0008-0000-1800-000061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70" name="Imagen 3153">
          <a:extLst>
            <a:ext uri="{FF2B5EF4-FFF2-40B4-BE49-F238E27FC236}">
              <a16:creationId xmlns:a16="http://schemas.microsoft.com/office/drawing/2014/main" id="{00000000-0008-0000-1800-000062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71" name="Imagen 3154">
          <a:extLst>
            <a:ext uri="{FF2B5EF4-FFF2-40B4-BE49-F238E27FC236}">
              <a16:creationId xmlns:a16="http://schemas.microsoft.com/office/drawing/2014/main" id="{00000000-0008-0000-1800-000063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72" name="Imagen 3155">
          <a:extLst>
            <a:ext uri="{FF2B5EF4-FFF2-40B4-BE49-F238E27FC236}">
              <a16:creationId xmlns:a16="http://schemas.microsoft.com/office/drawing/2014/main" id="{00000000-0008-0000-1800-000064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73" name="Imagen 3156">
          <a:extLst>
            <a:ext uri="{FF2B5EF4-FFF2-40B4-BE49-F238E27FC236}">
              <a16:creationId xmlns:a16="http://schemas.microsoft.com/office/drawing/2014/main" id="{00000000-0008-0000-1800-000065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74" name="Imagen 3157">
          <a:extLst>
            <a:ext uri="{FF2B5EF4-FFF2-40B4-BE49-F238E27FC236}">
              <a16:creationId xmlns:a16="http://schemas.microsoft.com/office/drawing/2014/main" id="{00000000-0008-0000-1800-000066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75" name="Imagen 3158">
          <a:extLst>
            <a:ext uri="{FF2B5EF4-FFF2-40B4-BE49-F238E27FC236}">
              <a16:creationId xmlns:a16="http://schemas.microsoft.com/office/drawing/2014/main" id="{00000000-0008-0000-1800-000067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76" name="Imagen 3159">
          <a:extLst>
            <a:ext uri="{FF2B5EF4-FFF2-40B4-BE49-F238E27FC236}">
              <a16:creationId xmlns:a16="http://schemas.microsoft.com/office/drawing/2014/main" id="{00000000-0008-0000-1800-000068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77" name="Imagen 3160">
          <a:extLst>
            <a:ext uri="{FF2B5EF4-FFF2-40B4-BE49-F238E27FC236}">
              <a16:creationId xmlns:a16="http://schemas.microsoft.com/office/drawing/2014/main" id="{00000000-0008-0000-1800-000069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78" name="Imagen 3161">
          <a:extLst>
            <a:ext uri="{FF2B5EF4-FFF2-40B4-BE49-F238E27FC236}">
              <a16:creationId xmlns:a16="http://schemas.microsoft.com/office/drawing/2014/main" id="{00000000-0008-0000-1800-00006A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79" name="Imagen 3162">
          <a:extLst>
            <a:ext uri="{FF2B5EF4-FFF2-40B4-BE49-F238E27FC236}">
              <a16:creationId xmlns:a16="http://schemas.microsoft.com/office/drawing/2014/main" id="{00000000-0008-0000-1800-00006B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80" name="Imagen 3163">
          <a:extLst>
            <a:ext uri="{FF2B5EF4-FFF2-40B4-BE49-F238E27FC236}">
              <a16:creationId xmlns:a16="http://schemas.microsoft.com/office/drawing/2014/main" id="{00000000-0008-0000-1800-00006C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81" name="Imagen 3164">
          <a:extLst>
            <a:ext uri="{FF2B5EF4-FFF2-40B4-BE49-F238E27FC236}">
              <a16:creationId xmlns:a16="http://schemas.microsoft.com/office/drawing/2014/main" id="{00000000-0008-0000-1800-00006D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82" name="Imagen 3165">
          <a:extLst>
            <a:ext uri="{FF2B5EF4-FFF2-40B4-BE49-F238E27FC236}">
              <a16:creationId xmlns:a16="http://schemas.microsoft.com/office/drawing/2014/main" id="{00000000-0008-0000-1800-00006E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83" name="Imagen 3166">
          <a:extLst>
            <a:ext uri="{FF2B5EF4-FFF2-40B4-BE49-F238E27FC236}">
              <a16:creationId xmlns:a16="http://schemas.microsoft.com/office/drawing/2014/main" id="{00000000-0008-0000-1800-00006F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84" name="Imagen 3167">
          <a:extLst>
            <a:ext uri="{FF2B5EF4-FFF2-40B4-BE49-F238E27FC236}">
              <a16:creationId xmlns:a16="http://schemas.microsoft.com/office/drawing/2014/main" id="{00000000-0008-0000-1800-000070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85" name="Imagen 3168">
          <a:extLst>
            <a:ext uri="{FF2B5EF4-FFF2-40B4-BE49-F238E27FC236}">
              <a16:creationId xmlns:a16="http://schemas.microsoft.com/office/drawing/2014/main" id="{00000000-0008-0000-1800-000071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86" name="Imagen 3169">
          <a:extLst>
            <a:ext uri="{FF2B5EF4-FFF2-40B4-BE49-F238E27FC236}">
              <a16:creationId xmlns:a16="http://schemas.microsoft.com/office/drawing/2014/main" id="{00000000-0008-0000-1800-000072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87" name="Imagen 3170">
          <a:extLst>
            <a:ext uri="{FF2B5EF4-FFF2-40B4-BE49-F238E27FC236}">
              <a16:creationId xmlns:a16="http://schemas.microsoft.com/office/drawing/2014/main" id="{00000000-0008-0000-1800-000073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88" name="Imagen 3171">
          <a:extLst>
            <a:ext uri="{FF2B5EF4-FFF2-40B4-BE49-F238E27FC236}">
              <a16:creationId xmlns:a16="http://schemas.microsoft.com/office/drawing/2014/main" id="{00000000-0008-0000-1800-000074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89" name="Imagen 3172">
          <a:extLst>
            <a:ext uri="{FF2B5EF4-FFF2-40B4-BE49-F238E27FC236}">
              <a16:creationId xmlns:a16="http://schemas.microsoft.com/office/drawing/2014/main" id="{00000000-0008-0000-1800-000075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90" name="Imagen 3173">
          <a:extLst>
            <a:ext uri="{FF2B5EF4-FFF2-40B4-BE49-F238E27FC236}">
              <a16:creationId xmlns:a16="http://schemas.microsoft.com/office/drawing/2014/main" id="{00000000-0008-0000-1800-000076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91" name="Imagen 3174">
          <a:extLst>
            <a:ext uri="{FF2B5EF4-FFF2-40B4-BE49-F238E27FC236}">
              <a16:creationId xmlns:a16="http://schemas.microsoft.com/office/drawing/2014/main" id="{00000000-0008-0000-1800-000077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92" name="Imagen 3175">
          <a:extLst>
            <a:ext uri="{FF2B5EF4-FFF2-40B4-BE49-F238E27FC236}">
              <a16:creationId xmlns:a16="http://schemas.microsoft.com/office/drawing/2014/main" id="{00000000-0008-0000-1800-000078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93" name="Imagen 3176">
          <a:extLst>
            <a:ext uri="{FF2B5EF4-FFF2-40B4-BE49-F238E27FC236}">
              <a16:creationId xmlns:a16="http://schemas.microsoft.com/office/drawing/2014/main" id="{00000000-0008-0000-1800-000079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94" name="Imagen 3177">
          <a:extLst>
            <a:ext uri="{FF2B5EF4-FFF2-40B4-BE49-F238E27FC236}">
              <a16:creationId xmlns:a16="http://schemas.microsoft.com/office/drawing/2014/main" id="{00000000-0008-0000-1800-00007A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95" name="Imagen 3178">
          <a:extLst>
            <a:ext uri="{FF2B5EF4-FFF2-40B4-BE49-F238E27FC236}">
              <a16:creationId xmlns:a16="http://schemas.microsoft.com/office/drawing/2014/main" id="{00000000-0008-0000-1800-00007B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96" name="Imagen 3179">
          <a:extLst>
            <a:ext uri="{FF2B5EF4-FFF2-40B4-BE49-F238E27FC236}">
              <a16:creationId xmlns:a16="http://schemas.microsoft.com/office/drawing/2014/main" id="{00000000-0008-0000-1800-00007C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97" name="Imagen 3180">
          <a:extLst>
            <a:ext uri="{FF2B5EF4-FFF2-40B4-BE49-F238E27FC236}">
              <a16:creationId xmlns:a16="http://schemas.microsoft.com/office/drawing/2014/main" id="{00000000-0008-0000-1800-00007D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98" name="Imagen 3181">
          <a:extLst>
            <a:ext uri="{FF2B5EF4-FFF2-40B4-BE49-F238E27FC236}">
              <a16:creationId xmlns:a16="http://schemas.microsoft.com/office/drawing/2014/main" id="{00000000-0008-0000-1800-00007E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199" name="Imagen 3182">
          <a:extLst>
            <a:ext uri="{FF2B5EF4-FFF2-40B4-BE49-F238E27FC236}">
              <a16:creationId xmlns:a16="http://schemas.microsoft.com/office/drawing/2014/main" id="{00000000-0008-0000-1800-00007F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00" name="Imagen 3183">
          <a:extLst>
            <a:ext uri="{FF2B5EF4-FFF2-40B4-BE49-F238E27FC236}">
              <a16:creationId xmlns:a16="http://schemas.microsoft.com/office/drawing/2014/main" id="{00000000-0008-0000-1800-000080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01" name="Imagen 3184">
          <a:extLst>
            <a:ext uri="{FF2B5EF4-FFF2-40B4-BE49-F238E27FC236}">
              <a16:creationId xmlns:a16="http://schemas.microsoft.com/office/drawing/2014/main" id="{00000000-0008-0000-1800-000081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02" name="Imagen 3185">
          <a:extLst>
            <a:ext uri="{FF2B5EF4-FFF2-40B4-BE49-F238E27FC236}">
              <a16:creationId xmlns:a16="http://schemas.microsoft.com/office/drawing/2014/main" id="{00000000-0008-0000-1800-000082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03" name="Imagen 3186">
          <a:extLst>
            <a:ext uri="{FF2B5EF4-FFF2-40B4-BE49-F238E27FC236}">
              <a16:creationId xmlns:a16="http://schemas.microsoft.com/office/drawing/2014/main" id="{00000000-0008-0000-1800-000083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04" name="Imagen 3187">
          <a:extLst>
            <a:ext uri="{FF2B5EF4-FFF2-40B4-BE49-F238E27FC236}">
              <a16:creationId xmlns:a16="http://schemas.microsoft.com/office/drawing/2014/main" id="{00000000-0008-0000-1800-000084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05" name="Imagen 3188">
          <a:extLst>
            <a:ext uri="{FF2B5EF4-FFF2-40B4-BE49-F238E27FC236}">
              <a16:creationId xmlns:a16="http://schemas.microsoft.com/office/drawing/2014/main" id="{00000000-0008-0000-1800-000085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06" name="Imagen 3189">
          <a:extLst>
            <a:ext uri="{FF2B5EF4-FFF2-40B4-BE49-F238E27FC236}">
              <a16:creationId xmlns:a16="http://schemas.microsoft.com/office/drawing/2014/main" id="{00000000-0008-0000-1800-000086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07" name="Imagen 3190">
          <a:extLst>
            <a:ext uri="{FF2B5EF4-FFF2-40B4-BE49-F238E27FC236}">
              <a16:creationId xmlns:a16="http://schemas.microsoft.com/office/drawing/2014/main" id="{00000000-0008-0000-1800-000087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08" name="Imagen 3191">
          <a:extLst>
            <a:ext uri="{FF2B5EF4-FFF2-40B4-BE49-F238E27FC236}">
              <a16:creationId xmlns:a16="http://schemas.microsoft.com/office/drawing/2014/main" id="{00000000-0008-0000-1800-000088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09" name="Imagen 3192">
          <a:extLst>
            <a:ext uri="{FF2B5EF4-FFF2-40B4-BE49-F238E27FC236}">
              <a16:creationId xmlns:a16="http://schemas.microsoft.com/office/drawing/2014/main" id="{00000000-0008-0000-1800-000089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10" name="Imagen 3193">
          <a:extLst>
            <a:ext uri="{FF2B5EF4-FFF2-40B4-BE49-F238E27FC236}">
              <a16:creationId xmlns:a16="http://schemas.microsoft.com/office/drawing/2014/main" id="{00000000-0008-0000-1800-00008A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11" name="Imagen 3194">
          <a:extLst>
            <a:ext uri="{FF2B5EF4-FFF2-40B4-BE49-F238E27FC236}">
              <a16:creationId xmlns:a16="http://schemas.microsoft.com/office/drawing/2014/main" id="{00000000-0008-0000-1800-00008B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12" name="Imagen 3195">
          <a:extLst>
            <a:ext uri="{FF2B5EF4-FFF2-40B4-BE49-F238E27FC236}">
              <a16:creationId xmlns:a16="http://schemas.microsoft.com/office/drawing/2014/main" id="{00000000-0008-0000-1800-00008C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13" name="Imagen 3196">
          <a:extLst>
            <a:ext uri="{FF2B5EF4-FFF2-40B4-BE49-F238E27FC236}">
              <a16:creationId xmlns:a16="http://schemas.microsoft.com/office/drawing/2014/main" id="{00000000-0008-0000-1800-00008D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14" name="Imagen 3197">
          <a:extLst>
            <a:ext uri="{FF2B5EF4-FFF2-40B4-BE49-F238E27FC236}">
              <a16:creationId xmlns:a16="http://schemas.microsoft.com/office/drawing/2014/main" id="{00000000-0008-0000-1800-00008E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15" name="Imagen 3198">
          <a:extLst>
            <a:ext uri="{FF2B5EF4-FFF2-40B4-BE49-F238E27FC236}">
              <a16:creationId xmlns:a16="http://schemas.microsoft.com/office/drawing/2014/main" id="{00000000-0008-0000-1800-00008F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16" name="Imagen 3199">
          <a:extLst>
            <a:ext uri="{FF2B5EF4-FFF2-40B4-BE49-F238E27FC236}">
              <a16:creationId xmlns:a16="http://schemas.microsoft.com/office/drawing/2014/main" id="{00000000-0008-0000-1800-000090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17" name="Imagen 3200">
          <a:extLst>
            <a:ext uri="{FF2B5EF4-FFF2-40B4-BE49-F238E27FC236}">
              <a16:creationId xmlns:a16="http://schemas.microsoft.com/office/drawing/2014/main" id="{00000000-0008-0000-1800-000091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18" name="Imagen 3201">
          <a:extLst>
            <a:ext uri="{FF2B5EF4-FFF2-40B4-BE49-F238E27FC236}">
              <a16:creationId xmlns:a16="http://schemas.microsoft.com/office/drawing/2014/main" id="{00000000-0008-0000-1800-000092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19" name="Imagen 3202">
          <a:extLst>
            <a:ext uri="{FF2B5EF4-FFF2-40B4-BE49-F238E27FC236}">
              <a16:creationId xmlns:a16="http://schemas.microsoft.com/office/drawing/2014/main" id="{00000000-0008-0000-1800-000093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20" name="Imagen 3203">
          <a:extLst>
            <a:ext uri="{FF2B5EF4-FFF2-40B4-BE49-F238E27FC236}">
              <a16:creationId xmlns:a16="http://schemas.microsoft.com/office/drawing/2014/main" id="{00000000-0008-0000-1800-000094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21" name="Imagen 3204">
          <a:extLst>
            <a:ext uri="{FF2B5EF4-FFF2-40B4-BE49-F238E27FC236}">
              <a16:creationId xmlns:a16="http://schemas.microsoft.com/office/drawing/2014/main" id="{00000000-0008-0000-1800-000095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22" name="Imagen 3205">
          <a:extLst>
            <a:ext uri="{FF2B5EF4-FFF2-40B4-BE49-F238E27FC236}">
              <a16:creationId xmlns:a16="http://schemas.microsoft.com/office/drawing/2014/main" id="{00000000-0008-0000-1800-000096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23" name="Imagen 3206">
          <a:extLst>
            <a:ext uri="{FF2B5EF4-FFF2-40B4-BE49-F238E27FC236}">
              <a16:creationId xmlns:a16="http://schemas.microsoft.com/office/drawing/2014/main" id="{00000000-0008-0000-1800-000097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24" name="Imagen 3207">
          <a:extLst>
            <a:ext uri="{FF2B5EF4-FFF2-40B4-BE49-F238E27FC236}">
              <a16:creationId xmlns:a16="http://schemas.microsoft.com/office/drawing/2014/main" id="{00000000-0008-0000-1800-000098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25" name="Imagen 3208">
          <a:extLst>
            <a:ext uri="{FF2B5EF4-FFF2-40B4-BE49-F238E27FC236}">
              <a16:creationId xmlns:a16="http://schemas.microsoft.com/office/drawing/2014/main" id="{00000000-0008-0000-1800-000099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26" name="Imagen 3209">
          <a:extLst>
            <a:ext uri="{FF2B5EF4-FFF2-40B4-BE49-F238E27FC236}">
              <a16:creationId xmlns:a16="http://schemas.microsoft.com/office/drawing/2014/main" id="{00000000-0008-0000-1800-00009A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27" name="Imagen 3210">
          <a:extLst>
            <a:ext uri="{FF2B5EF4-FFF2-40B4-BE49-F238E27FC236}">
              <a16:creationId xmlns:a16="http://schemas.microsoft.com/office/drawing/2014/main" id="{00000000-0008-0000-1800-00009B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28" name="Imagen 3211">
          <a:extLst>
            <a:ext uri="{FF2B5EF4-FFF2-40B4-BE49-F238E27FC236}">
              <a16:creationId xmlns:a16="http://schemas.microsoft.com/office/drawing/2014/main" id="{00000000-0008-0000-1800-00009C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29" name="Imagen 3212">
          <a:extLst>
            <a:ext uri="{FF2B5EF4-FFF2-40B4-BE49-F238E27FC236}">
              <a16:creationId xmlns:a16="http://schemas.microsoft.com/office/drawing/2014/main" id="{00000000-0008-0000-1800-00009D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30" name="Imagen 3213">
          <a:extLst>
            <a:ext uri="{FF2B5EF4-FFF2-40B4-BE49-F238E27FC236}">
              <a16:creationId xmlns:a16="http://schemas.microsoft.com/office/drawing/2014/main" id="{00000000-0008-0000-1800-00009E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31" name="Imagen 3214">
          <a:extLst>
            <a:ext uri="{FF2B5EF4-FFF2-40B4-BE49-F238E27FC236}">
              <a16:creationId xmlns:a16="http://schemas.microsoft.com/office/drawing/2014/main" id="{00000000-0008-0000-1800-00009F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32" name="Imagen 3215">
          <a:extLst>
            <a:ext uri="{FF2B5EF4-FFF2-40B4-BE49-F238E27FC236}">
              <a16:creationId xmlns:a16="http://schemas.microsoft.com/office/drawing/2014/main" id="{00000000-0008-0000-1800-0000A0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33" name="Imagen 3216">
          <a:extLst>
            <a:ext uri="{FF2B5EF4-FFF2-40B4-BE49-F238E27FC236}">
              <a16:creationId xmlns:a16="http://schemas.microsoft.com/office/drawing/2014/main" id="{00000000-0008-0000-1800-0000A1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34" name="Imagen 3217">
          <a:extLst>
            <a:ext uri="{FF2B5EF4-FFF2-40B4-BE49-F238E27FC236}">
              <a16:creationId xmlns:a16="http://schemas.microsoft.com/office/drawing/2014/main" id="{00000000-0008-0000-1800-0000A2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35" name="Imagen 3218">
          <a:extLst>
            <a:ext uri="{FF2B5EF4-FFF2-40B4-BE49-F238E27FC236}">
              <a16:creationId xmlns:a16="http://schemas.microsoft.com/office/drawing/2014/main" id="{00000000-0008-0000-1800-0000A3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36" name="Imagen 3219">
          <a:extLst>
            <a:ext uri="{FF2B5EF4-FFF2-40B4-BE49-F238E27FC236}">
              <a16:creationId xmlns:a16="http://schemas.microsoft.com/office/drawing/2014/main" id="{00000000-0008-0000-1800-0000A4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37" name="Imagen 3220">
          <a:extLst>
            <a:ext uri="{FF2B5EF4-FFF2-40B4-BE49-F238E27FC236}">
              <a16:creationId xmlns:a16="http://schemas.microsoft.com/office/drawing/2014/main" id="{00000000-0008-0000-1800-0000A5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38" name="Imagen 3221">
          <a:extLst>
            <a:ext uri="{FF2B5EF4-FFF2-40B4-BE49-F238E27FC236}">
              <a16:creationId xmlns:a16="http://schemas.microsoft.com/office/drawing/2014/main" id="{00000000-0008-0000-1800-0000A6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39" name="Imagen 3222">
          <a:extLst>
            <a:ext uri="{FF2B5EF4-FFF2-40B4-BE49-F238E27FC236}">
              <a16:creationId xmlns:a16="http://schemas.microsoft.com/office/drawing/2014/main" id="{00000000-0008-0000-1800-0000A7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40" name="Imagen 3223">
          <a:extLst>
            <a:ext uri="{FF2B5EF4-FFF2-40B4-BE49-F238E27FC236}">
              <a16:creationId xmlns:a16="http://schemas.microsoft.com/office/drawing/2014/main" id="{00000000-0008-0000-1800-0000A8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41" name="Imagen 3224">
          <a:extLst>
            <a:ext uri="{FF2B5EF4-FFF2-40B4-BE49-F238E27FC236}">
              <a16:creationId xmlns:a16="http://schemas.microsoft.com/office/drawing/2014/main" id="{00000000-0008-0000-1800-0000A9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42" name="Imagen 3225">
          <a:extLst>
            <a:ext uri="{FF2B5EF4-FFF2-40B4-BE49-F238E27FC236}">
              <a16:creationId xmlns:a16="http://schemas.microsoft.com/office/drawing/2014/main" id="{00000000-0008-0000-1800-0000AA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43" name="Imagen 3226">
          <a:extLst>
            <a:ext uri="{FF2B5EF4-FFF2-40B4-BE49-F238E27FC236}">
              <a16:creationId xmlns:a16="http://schemas.microsoft.com/office/drawing/2014/main" id="{00000000-0008-0000-1800-0000AB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44" name="Imagen 3227">
          <a:extLst>
            <a:ext uri="{FF2B5EF4-FFF2-40B4-BE49-F238E27FC236}">
              <a16:creationId xmlns:a16="http://schemas.microsoft.com/office/drawing/2014/main" id="{00000000-0008-0000-1800-0000AC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45" name="Imagen 3228">
          <a:extLst>
            <a:ext uri="{FF2B5EF4-FFF2-40B4-BE49-F238E27FC236}">
              <a16:creationId xmlns:a16="http://schemas.microsoft.com/office/drawing/2014/main" id="{00000000-0008-0000-1800-0000AD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46" name="Imagen 3229">
          <a:extLst>
            <a:ext uri="{FF2B5EF4-FFF2-40B4-BE49-F238E27FC236}">
              <a16:creationId xmlns:a16="http://schemas.microsoft.com/office/drawing/2014/main" id="{00000000-0008-0000-1800-0000AE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47" name="Imagen 3230">
          <a:extLst>
            <a:ext uri="{FF2B5EF4-FFF2-40B4-BE49-F238E27FC236}">
              <a16:creationId xmlns:a16="http://schemas.microsoft.com/office/drawing/2014/main" id="{00000000-0008-0000-1800-0000AF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48" name="Imagen 3231">
          <a:extLst>
            <a:ext uri="{FF2B5EF4-FFF2-40B4-BE49-F238E27FC236}">
              <a16:creationId xmlns:a16="http://schemas.microsoft.com/office/drawing/2014/main" id="{00000000-0008-0000-1800-0000B0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49" name="Imagen 3232">
          <a:extLst>
            <a:ext uri="{FF2B5EF4-FFF2-40B4-BE49-F238E27FC236}">
              <a16:creationId xmlns:a16="http://schemas.microsoft.com/office/drawing/2014/main" id="{00000000-0008-0000-1800-0000B1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50" name="Imagen 3233">
          <a:extLst>
            <a:ext uri="{FF2B5EF4-FFF2-40B4-BE49-F238E27FC236}">
              <a16:creationId xmlns:a16="http://schemas.microsoft.com/office/drawing/2014/main" id="{00000000-0008-0000-1800-0000B2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51" name="Imagen 3234">
          <a:extLst>
            <a:ext uri="{FF2B5EF4-FFF2-40B4-BE49-F238E27FC236}">
              <a16:creationId xmlns:a16="http://schemas.microsoft.com/office/drawing/2014/main" id="{00000000-0008-0000-1800-0000B3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52" name="Imagen 3235">
          <a:extLst>
            <a:ext uri="{FF2B5EF4-FFF2-40B4-BE49-F238E27FC236}">
              <a16:creationId xmlns:a16="http://schemas.microsoft.com/office/drawing/2014/main" id="{00000000-0008-0000-1800-0000B4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53" name="Imagen 3236">
          <a:extLst>
            <a:ext uri="{FF2B5EF4-FFF2-40B4-BE49-F238E27FC236}">
              <a16:creationId xmlns:a16="http://schemas.microsoft.com/office/drawing/2014/main" id="{00000000-0008-0000-1800-0000B5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54" name="Imagen 3237">
          <a:extLst>
            <a:ext uri="{FF2B5EF4-FFF2-40B4-BE49-F238E27FC236}">
              <a16:creationId xmlns:a16="http://schemas.microsoft.com/office/drawing/2014/main" id="{00000000-0008-0000-1800-0000B6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55" name="Imagen 3238">
          <a:extLst>
            <a:ext uri="{FF2B5EF4-FFF2-40B4-BE49-F238E27FC236}">
              <a16:creationId xmlns:a16="http://schemas.microsoft.com/office/drawing/2014/main" id="{00000000-0008-0000-1800-0000B7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56" name="Imagen 3239">
          <a:extLst>
            <a:ext uri="{FF2B5EF4-FFF2-40B4-BE49-F238E27FC236}">
              <a16:creationId xmlns:a16="http://schemas.microsoft.com/office/drawing/2014/main" id="{00000000-0008-0000-1800-0000B8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57" name="Imagen 3240">
          <a:extLst>
            <a:ext uri="{FF2B5EF4-FFF2-40B4-BE49-F238E27FC236}">
              <a16:creationId xmlns:a16="http://schemas.microsoft.com/office/drawing/2014/main" id="{00000000-0008-0000-1800-0000B9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58" name="Imagen 3241">
          <a:extLst>
            <a:ext uri="{FF2B5EF4-FFF2-40B4-BE49-F238E27FC236}">
              <a16:creationId xmlns:a16="http://schemas.microsoft.com/office/drawing/2014/main" id="{00000000-0008-0000-1800-0000BA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59" name="Imagen 3242">
          <a:extLst>
            <a:ext uri="{FF2B5EF4-FFF2-40B4-BE49-F238E27FC236}">
              <a16:creationId xmlns:a16="http://schemas.microsoft.com/office/drawing/2014/main" id="{00000000-0008-0000-1800-0000BB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60" name="Imagen 3243">
          <a:extLst>
            <a:ext uri="{FF2B5EF4-FFF2-40B4-BE49-F238E27FC236}">
              <a16:creationId xmlns:a16="http://schemas.microsoft.com/office/drawing/2014/main" id="{00000000-0008-0000-1800-0000BC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61" name="Imagen 3244">
          <a:extLst>
            <a:ext uri="{FF2B5EF4-FFF2-40B4-BE49-F238E27FC236}">
              <a16:creationId xmlns:a16="http://schemas.microsoft.com/office/drawing/2014/main" id="{00000000-0008-0000-1800-0000BD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62" name="Imagen 3245">
          <a:extLst>
            <a:ext uri="{FF2B5EF4-FFF2-40B4-BE49-F238E27FC236}">
              <a16:creationId xmlns:a16="http://schemas.microsoft.com/office/drawing/2014/main" id="{00000000-0008-0000-1800-0000BE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63" name="Imagen 3246">
          <a:extLst>
            <a:ext uri="{FF2B5EF4-FFF2-40B4-BE49-F238E27FC236}">
              <a16:creationId xmlns:a16="http://schemas.microsoft.com/office/drawing/2014/main" id="{00000000-0008-0000-1800-0000BF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64" name="Imagen 3247">
          <a:extLst>
            <a:ext uri="{FF2B5EF4-FFF2-40B4-BE49-F238E27FC236}">
              <a16:creationId xmlns:a16="http://schemas.microsoft.com/office/drawing/2014/main" id="{00000000-0008-0000-1800-0000C0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65" name="Imagen 3248">
          <a:extLst>
            <a:ext uri="{FF2B5EF4-FFF2-40B4-BE49-F238E27FC236}">
              <a16:creationId xmlns:a16="http://schemas.microsoft.com/office/drawing/2014/main" id="{00000000-0008-0000-1800-0000C1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66" name="Imagen 3249">
          <a:extLst>
            <a:ext uri="{FF2B5EF4-FFF2-40B4-BE49-F238E27FC236}">
              <a16:creationId xmlns:a16="http://schemas.microsoft.com/office/drawing/2014/main" id="{00000000-0008-0000-1800-0000C2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67" name="Imagen 3250">
          <a:extLst>
            <a:ext uri="{FF2B5EF4-FFF2-40B4-BE49-F238E27FC236}">
              <a16:creationId xmlns:a16="http://schemas.microsoft.com/office/drawing/2014/main" id="{00000000-0008-0000-1800-0000C3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68" name="Imagen 3251">
          <a:extLst>
            <a:ext uri="{FF2B5EF4-FFF2-40B4-BE49-F238E27FC236}">
              <a16:creationId xmlns:a16="http://schemas.microsoft.com/office/drawing/2014/main" id="{00000000-0008-0000-1800-0000C4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69" name="Imagen 3252">
          <a:extLst>
            <a:ext uri="{FF2B5EF4-FFF2-40B4-BE49-F238E27FC236}">
              <a16:creationId xmlns:a16="http://schemas.microsoft.com/office/drawing/2014/main" id="{00000000-0008-0000-1800-0000C5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70" name="Imagen 3253">
          <a:extLst>
            <a:ext uri="{FF2B5EF4-FFF2-40B4-BE49-F238E27FC236}">
              <a16:creationId xmlns:a16="http://schemas.microsoft.com/office/drawing/2014/main" id="{00000000-0008-0000-1800-0000C6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71" name="Imagen 3254">
          <a:extLst>
            <a:ext uri="{FF2B5EF4-FFF2-40B4-BE49-F238E27FC236}">
              <a16:creationId xmlns:a16="http://schemas.microsoft.com/office/drawing/2014/main" id="{00000000-0008-0000-1800-0000C7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72" name="Imagen 3255">
          <a:extLst>
            <a:ext uri="{FF2B5EF4-FFF2-40B4-BE49-F238E27FC236}">
              <a16:creationId xmlns:a16="http://schemas.microsoft.com/office/drawing/2014/main" id="{00000000-0008-0000-1800-0000C8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73" name="Imagen 3256">
          <a:extLst>
            <a:ext uri="{FF2B5EF4-FFF2-40B4-BE49-F238E27FC236}">
              <a16:creationId xmlns:a16="http://schemas.microsoft.com/office/drawing/2014/main" id="{00000000-0008-0000-1800-0000C9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74" name="Imagen 3257">
          <a:extLst>
            <a:ext uri="{FF2B5EF4-FFF2-40B4-BE49-F238E27FC236}">
              <a16:creationId xmlns:a16="http://schemas.microsoft.com/office/drawing/2014/main" id="{00000000-0008-0000-1800-0000CA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75" name="Imagen 3258">
          <a:extLst>
            <a:ext uri="{FF2B5EF4-FFF2-40B4-BE49-F238E27FC236}">
              <a16:creationId xmlns:a16="http://schemas.microsoft.com/office/drawing/2014/main" id="{00000000-0008-0000-1800-0000CB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76" name="Imagen 3259">
          <a:extLst>
            <a:ext uri="{FF2B5EF4-FFF2-40B4-BE49-F238E27FC236}">
              <a16:creationId xmlns:a16="http://schemas.microsoft.com/office/drawing/2014/main" id="{00000000-0008-0000-1800-0000CC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77" name="Imagen 3260">
          <a:extLst>
            <a:ext uri="{FF2B5EF4-FFF2-40B4-BE49-F238E27FC236}">
              <a16:creationId xmlns:a16="http://schemas.microsoft.com/office/drawing/2014/main" id="{00000000-0008-0000-1800-0000CD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78" name="Imagen 3261">
          <a:extLst>
            <a:ext uri="{FF2B5EF4-FFF2-40B4-BE49-F238E27FC236}">
              <a16:creationId xmlns:a16="http://schemas.microsoft.com/office/drawing/2014/main" id="{00000000-0008-0000-1800-0000CE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79" name="Imagen 3262">
          <a:extLst>
            <a:ext uri="{FF2B5EF4-FFF2-40B4-BE49-F238E27FC236}">
              <a16:creationId xmlns:a16="http://schemas.microsoft.com/office/drawing/2014/main" id="{00000000-0008-0000-1800-0000CF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80" name="Imagen 3263">
          <a:extLst>
            <a:ext uri="{FF2B5EF4-FFF2-40B4-BE49-F238E27FC236}">
              <a16:creationId xmlns:a16="http://schemas.microsoft.com/office/drawing/2014/main" id="{00000000-0008-0000-1800-0000D0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81" name="Imagen 3264">
          <a:extLst>
            <a:ext uri="{FF2B5EF4-FFF2-40B4-BE49-F238E27FC236}">
              <a16:creationId xmlns:a16="http://schemas.microsoft.com/office/drawing/2014/main" id="{00000000-0008-0000-1800-0000D1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82" name="Imagen 3265">
          <a:extLst>
            <a:ext uri="{FF2B5EF4-FFF2-40B4-BE49-F238E27FC236}">
              <a16:creationId xmlns:a16="http://schemas.microsoft.com/office/drawing/2014/main" id="{00000000-0008-0000-1800-0000D2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83" name="Imagen 3266">
          <a:extLst>
            <a:ext uri="{FF2B5EF4-FFF2-40B4-BE49-F238E27FC236}">
              <a16:creationId xmlns:a16="http://schemas.microsoft.com/office/drawing/2014/main" id="{00000000-0008-0000-1800-0000D3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84" name="Imagen 3267">
          <a:extLst>
            <a:ext uri="{FF2B5EF4-FFF2-40B4-BE49-F238E27FC236}">
              <a16:creationId xmlns:a16="http://schemas.microsoft.com/office/drawing/2014/main" id="{00000000-0008-0000-1800-0000D4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85" name="Imagen 3268">
          <a:extLst>
            <a:ext uri="{FF2B5EF4-FFF2-40B4-BE49-F238E27FC236}">
              <a16:creationId xmlns:a16="http://schemas.microsoft.com/office/drawing/2014/main" id="{00000000-0008-0000-1800-0000D5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86" name="Imagen 3269">
          <a:extLst>
            <a:ext uri="{FF2B5EF4-FFF2-40B4-BE49-F238E27FC236}">
              <a16:creationId xmlns:a16="http://schemas.microsoft.com/office/drawing/2014/main" id="{00000000-0008-0000-1800-0000D6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87" name="Imagen 3270">
          <a:extLst>
            <a:ext uri="{FF2B5EF4-FFF2-40B4-BE49-F238E27FC236}">
              <a16:creationId xmlns:a16="http://schemas.microsoft.com/office/drawing/2014/main" id="{00000000-0008-0000-1800-0000D7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88" name="Imagen 3271">
          <a:extLst>
            <a:ext uri="{FF2B5EF4-FFF2-40B4-BE49-F238E27FC236}">
              <a16:creationId xmlns:a16="http://schemas.microsoft.com/office/drawing/2014/main" id="{00000000-0008-0000-1800-0000D8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89" name="Imagen 3272">
          <a:extLst>
            <a:ext uri="{FF2B5EF4-FFF2-40B4-BE49-F238E27FC236}">
              <a16:creationId xmlns:a16="http://schemas.microsoft.com/office/drawing/2014/main" id="{00000000-0008-0000-1800-0000D9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90" name="Imagen 3273">
          <a:extLst>
            <a:ext uri="{FF2B5EF4-FFF2-40B4-BE49-F238E27FC236}">
              <a16:creationId xmlns:a16="http://schemas.microsoft.com/office/drawing/2014/main" id="{00000000-0008-0000-1800-0000DA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91" name="Imagen 3274">
          <a:extLst>
            <a:ext uri="{FF2B5EF4-FFF2-40B4-BE49-F238E27FC236}">
              <a16:creationId xmlns:a16="http://schemas.microsoft.com/office/drawing/2014/main" id="{00000000-0008-0000-1800-0000DB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92" name="Imagen 3275">
          <a:extLst>
            <a:ext uri="{FF2B5EF4-FFF2-40B4-BE49-F238E27FC236}">
              <a16:creationId xmlns:a16="http://schemas.microsoft.com/office/drawing/2014/main" id="{00000000-0008-0000-1800-0000DC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93" name="Imagen 3276">
          <a:extLst>
            <a:ext uri="{FF2B5EF4-FFF2-40B4-BE49-F238E27FC236}">
              <a16:creationId xmlns:a16="http://schemas.microsoft.com/office/drawing/2014/main" id="{00000000-0008-0000-1800-0000DD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94" name="Imagen 3277">
          <a:extLst>
            <a:ext uri="{FF2B5EF4-FFF2-40B4-BE49-F238E27FC236}">
              <a16:creationId xmlns:a16="http://schemas.microsoft.com/office/drawing/2014/main" id="{00000000-0008-0000-1800-0000DE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95" name="Imagen 3278">
          <a:extLst>
            <a:ext uri="{FF2B5EF4-FFF2-40B4-BE49-F238E27FC236}">
              <a16:creationId xmlns:a16="http://schemas.microsoft.com/office/drawing/2014/main" id="{00000000-0008-0000-1800-0000DF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96" name="Imagen 3279">
          <a:extLst>
            <a:ext uri="{FF2B5EF4-FFF2-40B4-BE49-F238E27FC236}">
              <a16:creationId xmlns:a16="http://schemas.microsoft.com/office/drawing/2014/main" id="{00000000-0008-0000-1800-0000E0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97" name="Imagen 3280">
          <a:extLst>
            <a:ext uri="{FF2B5EF4-FFF2-40B4-BE49-F238E27FC236}">
              <a16:creationId xmlns:a16="http://schemas.microsoft.com/office/drawing/2014/main" id="{00000000-0008-0000-1800-0000E1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98" name="Imagen 3281">
          <a:extLst>
            <a:ext uri="{FF2B5EF4-FFF2-40B4-BE49-F238E27FC236}">
              <a16:creationId xmlns:a16="http://schemas.microsoft.com/office/drawing/2014/main" id="{00000000-0008-0000-1800-0000E2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299" name="Imagen 3282">
          <a:extLst>
            <a:ext uri="{FF2B5EF4-FFF2-40B4-BE49-F238E27FC236}">
              <a16:creationId xmlns:a16="http://schemas.microsoft.com/office/drawing/2014/main" id="{00000000-0008-0000-1800-0000E3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00" name="Imagen 3283">
          <a:extLst>
            <a:ext uri="{FF2B5EF4-FFF2-40B4-BE49-F238E27FC236}">
              <a16:creationId xmlns:a16="http://schemas.microsoft.com/office/drawing/2014/main" id="{00000000-0008-0000-1800-0000E4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01" name="Imagen 3284">
          <a:extLst>
            <a:ext uri="{FF2B5EF4-FFF2-40B4-BE49-F238E27FC236}">
              <a16:creationId xmlns:a16="http://schemas.microsoft.com/office/drawing/2014/main" id="{00000000-0008-0000-1800-0000E5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02" name="Imagen 3285">
          <a:extLst>
            <a:ext uri="{FF2B5EF4-FFF2-40B4-BE49-F238E27FC236}">
              <a16:creationId xmlns:a16="http://schemas.microsoft.com/office/drawing/2014/main" id="{00000000-0008-0000-1800-0000E6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03" name="Imagen 3286">
          <a:extLst>
            <a:ext uri="{FF2B5EF4-FFF2-40B4-BE49-F238E27FC236}">
              <a16:creationId xmlns:a16="http://schemas.microsoft.com/office/drawing/2014/main" id="{00000000-0008-0000-1800-0000E7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04" name="Imagen 3287">
          <a:extLst>
            <a:ext uri="{FF2B5EF4-FFF2-40B4-BE49-F238E27FC236}">
              <a16:creationId xmlns:a16="http://schemas.microsoft.com/office/drawing/2014/main" id="{00000000-0008-0000-1800-0000E8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05" name="Imagen 3288">
          <a:extLst>
            <a:ext uri="{FF2B5EF4-FFF2-40B4-BE49-F238E27FC236}">
              <a16:creationId xmlns:a16="http://schemas.microsoft.com/office/drawing/2014/main" id="{00000000-0008-0000-1800-0000E9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06" name="Imagen 3289">
          <a:extLst>
            <a:ext uri="{FF2B5EF4-FFF2-40B4-BE49-F238E27FC236}">
              <a16:creationId xmlns:a16="http://schemas.microsoft.com/office/drawing/2014/main" id="{00000000-0008-0000-1800-0000EA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07" name="Imagen 3290">
          <a:extLst>
            <a:ext uri="{FF2B5EF4-FFF2-40B4-BE49-F238E27FC236}">
              <a16:creationId xmlns:a16="http://schemas.microsoft.com/office/drawing/2014/main" id="{00000000-0008-0000-1800-0000EB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08" name="Imagen 3291">
          <a:extLst>
            <a:ext uri="{FF2B5EF4-FFF2-40B4-BE49-F238E27FC236}">
              <a16:creationId xmlns:a16="http://schemas.microsoft.com/office/drawing/2014/main" id="{00000000-0008-0000-1800-0000EC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09" name="Imagen 3292">
          <a:extLst>
            <a:ext uri="{FF2B5EF4-FFF2-40B4-BE49-F238E27FC236}">
              <a16:creationId xmlns:a16="http://schemas.microsoft.com/office/drawing/2014/main" id="{00000000-0008-0000-1800-0000ED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10" name="Imagen 3293">
          <a:extLst>
            <a:ext uri="{FF2B5EF4-FFF2-40B4-BE49-F238E27FC236}">
              <a16:creationId xmlns:a16="http://schemas.microsoft.com/office/drawing/2014/main" id="{00000000-0008-0000-1800-0000EE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11" name="Imagen 3294">
          <a:extLst>
            <a:ext uri="{FF2B5EF4-FFF2-40B4-BE49-F238E27FC236}">
              <a16:creationId xmlns:a16="http://schemas.microsoft.com/office/drawing/2014/main" id="{00000000-0008-0000-1800-0000EF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12" name="Imagen 3295">
          <a:extLst>
            <a:ext uri="{FF2B5EF4-FFF2-40B4-BE49-F238E27FC236}">
              <a16:creationId xmlns:a16="http://schemas.microsoft.com/office/drawing/2014/main" id="{00000000-0008-0000-1800-0000F0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13" name="Imagen 3296">
          <a:extLst>
            <a:ext uri="{FF2B5EF4-FFF2-40B4-BE49-F238E27FC236}">
              <a16:creationId xmlns:a16="http://schemas.microsoft.com/office/drawing/2014/main" id="{00000000-0008-0000-1800-0000F1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14" name="Imagen 3297">
          <a:extLst>
            <a:ext uri="{FF2B5EF4-FFF2-40B4-BE49-F238E27FC236}">
              <a16:creationId xmlns:a16="http://schemas.microsoft.com/office/drawing/2014/main" id="{00000000-0008-0000-1800-0000F2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15" name="Imagen 3298">
          <a:extLst>
            <a:ext uri="{FF2B5EF4-FFF2-40B4-BE49-F238E27FC236}">
              <a16:creationId xmlns:a16="http://schemas.microsoft.com/office/drawing/2014/main" id="{00000000-0008-0000-1800-0000F3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16" name="Imagen 3299">
          <a:extLst>
            <a:ext uri="{FF2B5EF4-FFF2-40B4-BE49-F238E27FC236}">
              <a16:creationId xmlns:a16="http://schemas.microsoft.com/office/drawing/2014/main" id="{00000000-0008-0000-1800-0000F4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17" name="Imagen 3300">
          <a:extLst>
            <a:ext uri="{FF2B5EF4-FFF2-40B4-BE49-F238E27FC236}">
              <a16:creationId xmlns:a16="http://schemas.microsoft.com/office/drawing/2014/main" id="{00000000-0008-0000-1800-0000F5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18" name="Imagen 3301">
          <a:extLst>
            <a:ext uri="{FF2B5EF4-FFF2-40B4-BE49-F238E27FC236}">
              <a16:creationId xmlns:a16="http://schemas.microsoft.com/office/drawing/2014/main" id="{00000000-0008-0000-1800-0000F6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19" name="Imagen 3302">
          <a:extLst>
            <a:ext uri="{FF2B5EF4-FFF2-40B4-BE49-F238E27FC236}">
              <a16:creationId xmlns:a16="http://schemas.microsoft.com/office/drawing/2014/main" id="{00000000-0008-0000-1800-0000F7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20" name="Imagen 3303">
          <a:extLst>
            <a:ext uri="{FF2B5EF4-FFF2-40B4-BE49-F238E27FC236}">
              <a16:creationId xmlns:a16="http://schemas.microsoft.com/office/drawing/2014/main" id="{00000000-0008-0000-1800-0000F8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21" name="Imagen 3304">
          <a:extLst>
            <a:ext uri="{FF2B5EF4-FFF2-40B4-BE49-F238E27FC236}">
              <a16:creationId xmlns:a16="http://schemas.microsoft.com/office/drawing/2014/main" id="{00000000-0008-0000-1800-0000F9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22" name="Imagen 3305">
          <a:extLst>
            <a:ext uri="{FF2B5EF4-FFF2-40B4-BE49-F238E27FC236}">
              <a16:creationId xmlns:a16="http://schemas.microsoft.com/office/drawing/2014/main" id="{00000000-0008-0000-1800-0000FA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23" name="Imagen 3306">
          <a:extLst>
            <a:ext uri="{FF2B5EF4-FFF2-40B4-BE49-F238E27FC236}">
              <a16:creationId xmlns:a16="http://schemas.microsoft.com/office/drawing/2014/main" id="{00000000-0008-0000-1800-0000FB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24" name="Imagen 3307">
          <a:extLst>
            <a:ext uri="{FF2B5EF4-FFF2-40B4-BE49-F238E27FC236}">
              <a16:creationId xmlns:a16="http://schemas.microsoft.com/office/drawing/2014/main" id="{00000000-0008-0000-1800-0000FC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25" name="Imagen 3308">
          <a:extLst>
            <a:ext uri="{FF2B5EF4-FFF2-40B4-BE49-F238E27FC236}">
              <a16:creationId xmlns:a16="http://schemas.microsoft.com/office/drawing/2014/main" id="{00000000-0008-0000-1800-0000FD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26" name="Imagen 3309">
          <a:extLst>
            <a:ext uri="{FF2B5EF4-FFF2-40B4-BE49-F238E27FC236}">
              <a16:creationId xmlns:a16="http://schemas.microsoft.com/office/drawing/2014/main" id="{00000000-0008-0000-1800-0000FE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27" name="Imagen 3310">
          <a:extLst>
            <a:ext uri="{FF2B5EF4-FFF2-40B4-BE49-F238E27FC236}">
              <a16:creationId xmlns:a16="http://schemas.microsoft.com/office/drawing/2014/main" id="{00000000-0008-0000-1800-0000FF0C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28" name="Imagen 3311">
          <a:extLst>
            <a:ext uri="{FF2B5EF4-FFF2-40B4-BE49-F238E27FC236}">
              <a16:creationId xmlns:a16="http://schemas.microsoft.com/office/drawing/2014/main" id="{00000000-0008-0000-1800-000000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29" name="Imagen 3312">
          <a:extLst>
            <a:ext uri="{FF2B5EF4-FFF2-40B4-BE49-F238E27FC236}">
              <a16:creationId xmlns:a16="http://schemas.microsoft.com/office/drawing/2014/main" id="{00000000-0008-0000-1800-000001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30" name="Imagen 3313">
          <a:extLst>
            <a:ext uri="{FF2B5EF4-FFF2-40B4-BE49-F238E27FC236}">
              <a16:creationId xmlns:a16="http://schemas.microsoft.com/office/drawing/2014/main" id="{00000000-0008-0000-1800-000002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31" name="Imagen 3314">
          <a:extLst>
            <a:ext uri="{FF2B5EF4-FFF2-40B4-BE49-F238E27FC236}">
              <a16:creationId xmlns:a16="http://schemas.microsoft.com/office/drawing/2014/main" id="{00000000-0008-0000-1800-000003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32" name="Imagen 3315">
          <a:extLst>
            <a:ext uri="{FF2B5EF4-FFF2-40B4-BE49-F238E27FC236}">
              <a16:creationId xmlns:a16="http://schemas.microsoft.com/office/drawing/2014/main" id="{00000000-0008-0000-1800-000004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33" name="Imagen 3316">
          <a:extLst>
            <a:ext uri="{FF2B5EF4-FFF2-40B4-BE49-F238E27FC236}">
              <a16:creationId xmlns:a16="http://schemas.microsoft.com/office/drawing/2014/main" id="{00000000-0008-0000-1800-000005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34" name="Imagen 3317">
          <a:extLst>
            <a:ext uri="{FF2B5EF4-FFF2-40B4-BE49-F238E27FC236}">
              <a16:creationId xmlns:a16="http://schemas.microsoft.com/office/drawing/2014/main" id="{00000000-0008-0000-1800-000006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35" name="Imagen 3318">
          <a:extLst>
            <a:ext uri="{FF2B5EF4-FFF2-40B4-BE49-F238E27FC236}">
              <a16:creationId xmlns:a16="http://schemas.microsoft.com/office/drawing/2014/main" id="{00000000-0008-0000-1800-000007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36" name="Imagen 3319">
          <a:extLst>
            <a:ext uri="{FF2B5EF4-FFF2-40B4-BE49-F238E27FC236}">
              <a16:creationId xmlns:a16="http://schemas.microsoft.com/office/drawing/2014/main" id="{00000000-0008-0000-1800-000008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37" name="Imagen 3320">
          <a:extLst>
            <a:ext uri="{FF2B5EF4-FFF2-40B4-BE49-F238E27FC236}">
              <a16:creationId xmlns:a16="http://schemas.microsoft.com/office/drawing/2014/main" id="{00000000-0008-0000-1800-000009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38" name="Imagen 3321">
          <a:extLst>
            <a:ext uri="{FF2B5EF4-FFF2-40B4-BE49-F238E27FC236}">
              <a16:creationId xmlns:a16="http://schemas.microsoft.com/office/drawing/2014/main" id="{00000000-0008-0000-1800-00000A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39" name="Imagen 3322">
          <a:extLst>
            <a:ext uri="{FF2B5EF4-FFF2-40B4-BE49-F238E27FC236}">
              <a16:creationId xmlns:a16="http://schemas.microsoft.com/office/drawing/2014/main" id="{00000000-0008-0000-1800-00000B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40" name="Imagen 3323">
          <a:extLst>
            <a:ext uri="{FF2B5EF4-FFF2-40B4-BE49-F238E27FC236}">
              <a16:creationId xmlns:a16="http://schemas.microsoft.com/office/drawing/2014/main" id="{00000000-0008-0000-1800-00000C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41" name="Imagen 3324">
          <a:extLst>
            <a:ext uri="{FF2B5EF4-FFF2-40B4-BE49-F238E27FC236}">
              <a16:creationId xmlns:a16="http://schemas.microsoft.com/office/drawing/2014/main" id="{00000000-0008-0000-1800-00000D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42" name="Imagen 3325">
          <a:extLst>
            <a:ext uri="{FF2B5EF4-FFF2-40B4-BE49-F238E27FC236}">
              <a16:creationId xmlns:a16="http://schemas.microsoft.com/office/drawing/2014/main" id="{00000000-0008-0000-1800-00000E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43" name="Imagen 3326">
          <a:extLst>
            <a:ext uri="{FF2B5EF4-FFF2-40B4-BE49-F238E27FC236}">
              <a16:creationId xmlns:a16="http://schemas.microsoft.com/office/drawing/2014/main" id="{00000000-0008-0000-1800-00000F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44" name="Imagen 3327">
          <a:extLst>
            <a:ext uri="{FF2B5EF4-FFF2-40B4-BE49-F238E27FC236}">
              <a16:creationId xmlns:a16="http://schemas.microsoft.com/office/drawing/2014/main" id="{00000000-0008-0000-1800-000010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45" name="Imagen 3328">
          <a:extLst>
            <a:ext uri="{FF2B5EF4-FFF2-40B4-BE49-F238E27FC236}">
              <a16:creationId xmlns:a16="http://schemas.microsoft.com/office/drawing/2014/main" id="{00000000-0008-0000-1800-000011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46" name="Imagen 3329">
          <a:extLst>
            <a:ext uri="{FF2B5EF4-FFF2-40B4-BE49-F238E27FC236}">
              <a16:creationId xmlns:a16="http://schemas.microsoft.com/office/drawing/2014/main" id="{00000000-0008-0000-1800-000012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47" name="Imagen 3330">
          <a:extLst>
            <a:ext uri="{FF2B5EF4-FFF2-40B4-BE49-F238E27FC236}">
              <a16:creationId xmlns:a16="http://schemas.microsoft.com/office/drawing/2014/main" id="{00000000-0008-0000-1800-000013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48" name="Imagen 3331">
          <a:extLst>
            <a:ext uri="{FF2B5EF4-FFF2-40B4-BE49-F238E27FC236}">
              <a16:creationId xmlns:a16="http://schemas.microsoft.com/office/drawing/2014/main" id="{00000000-0008-0000-1800-000014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49" name="Imagen 3332">
          <a:extLst>
            <a:ext uri="{FF2B5EF4-FFF2-40B4-BE49-F238E27FC236}">
              <a16:creationId xmlns:a16="http://schemas.microsoft.com/office/drawing/2014/main" id="{00000000-0008-0000-1800-000015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50" name="Imagen 3333">
          <a:extLst>
            <a:ext uri="{FF2B5EF4-FFF2-40B4-BE49-F238E27FC236}">
              <a16:creationId xmlns:a16="http://schemas.microsoft.com/office/drawing/2014/main" id="{00000000-0008-0000-1800-000016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51" name="Imagen 3334">
          <a:extLst>
            <a:ext uri="{FF2B5EF4-FFF2-40B4-BE49-F238E27FC236}">
              <a16:creationId xmlns:a16="http://schemas.microsoft.com/office/drawing/2014/main" id="{00000000-0008-0000-1800-000017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52" name="Imagen 3335">
          <a:extLst>
            <a:ext uri="{FF2B5EF4-FFF2-40B4-BE49-F238E27FC236}">
              <a16:creationId xmlns:a16="http://schemas.microsoft.com/office/drawing/2014/main" id="{00000000-0008-0000-1800-000018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53" name="Imagen 3336">
          <a:extLst>
            <a:ext uri="{FF2B5EF4-FFF2-40B4-BE49-F238E27FC236}">
              <a16:creationId xmlns:a16="http://schemas.microsoft.com/office/drawing/2014/main" id="{00000000-0008-0000-1800-000019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54" name="Imagen 3337">
          <a:extLst>
            <a:ext uri="{FF2B5EF4-FFF2-40B4-BE49-F238E27FC236}">
              <a16:creationId xmlns:a16="http://schemas.microsoft.com/office/drawing/2014/main" id="{00000000-0008-0000-1800-00001A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55" name="Imagen 3338">
          <a:extLst>
            <a:ext uri="{FF2B5EF4-FFF2-40B4-BE49-F238E27FC236}">
              <a16:creationId xmlns:a16="http://schemas.microsoft.com/office/drawing/2014/main" id="{00000000-0008-0000-1800-00001B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56" name="Imagen 3339">
          <a:extLst>
            <a:ext uri="{FF2B5EF4-FFF2-40B4-BE49-F238E27FC236}">
              <a16:creationId xmlns:a16="http://schemas.microsoft.com/office/drawing/2014/main" id="{00000000-0008-0000-1800-00001C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57" name="Imagen 3340">
          <a:extLst>
            <a:ext uri="{FF2B5EF4-FFF2-40B4-BE49-F238E27FC236}">
              <a16:creationId xmlns:a16="http://schemas.microsoft.com/office/drawing/2014/main" id="{00000000-0008-0000-1800-00001D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58" name="Imagen 3341">
          <a:extLst>
            <a:ext uri="{FF2B5EF4-FFF2-40B4-BE49-F238E27FC236}">
              <a16:creationId xmlns:a16="http://schemas.microsoft.com/office/drawing/2014/main" id="{00000000-0008-0000-1800-00001E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59" name="Imagen 3342">
          <a:extLst>
            <a:ext uri="{FF2B5EF4-FFF2-40B4-BE49-F238E27FC236}">
              <a16:creationId xmlns:a16="http://schemas.microsoft.com/office/drawing/2014/main" id="{00000000-0008-0000-1800-00001F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60" name="Imagen 3343">
          <a:extLst>
            <a:ext uri="{FF2B5EF4-FFF2-40B4-BE49-F238E27FC236}">
              <a16:creationId xmlns:a16="http://schemas.microsoft.com/office/drawing/2014/main" id="{00000000-0008-0000-1800-000020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61" name="Imagen 3344">
          <a:extLst>
            <a:ext uri="{FF2B5EF4-FFF2-40B4-BE49-F238E27FC236}">
              <a16:creationId xmlns:a16="http://schemas.microsoft.com/office/drawing/2014/main" id="{00000000-0008-0000-1800-000021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62" name="Imagen 3345">
          <a:extLst>
            <a:ext uri="{FF2B5EF4-FFF2-40B4-BE49-F238E27FC236}">
              <a16:creationId xmlns:a16="http://schemas.microsoft.com/office/drawing/2014/main" id="{00000000-0008-0000-1800-000022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63" name="Imagen 3346">
          <a:extLst>
            <a:ext uri="{FF2B5EF4-FFF2-40B4-BE49-F238E27FC236}">
              <a16:creationId xmlns:a16="http://schemas.microsoft.com/office/drawing/2014/main" id="{00000000-0008-0000-1800-000023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64" name="Imagen 3347">
          <a:extLst>
            <a:ext uri="{FF2B5EF4-FFF2-40B4-BE49-F238E27FC236}">
              <a16:creationId xmlns:a16="http://schemas.microsoft.com/office/drawing/2014/main" id="{00000000-0008-0000-1800-000024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65" name="Imagen 3348">
          <a:extLst>
            <a:ext uri="{FF2B5EF4-FFF2-40B4-BE49-F238E27FC236}">
              <a16:creationId xmlns:a16="http://schemas.microsoft.com/office/drawing/2014/main" id="{00000000-0008-0000-1800-000025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66" name="Imagen 3349">
          <a:extLst>
            <a:ext uri="{FF2B5EF4-FFF2-40B4-BE49-F238E27FC236}">
              <a16:creationId xmlns:a16="http://schemas.microsoft.com/office/drawing/2014/main" id="{00000000-0008-0000-1800-000026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67" name="Imagen 3350">
          <a:extLst>
            <a:ext uri="{FF2B5EF4-FFF2-40B4-BE49-F238E27FC236}">
              <a16:creationId xmlns:a16="http://schemas.microsoft.com/office/drawing/2014/main" id="{00000000-0008-0000-1800-000027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68" name="Imagen 3351">
          <a:extLst>
            <a:ext uri="{FF2B5EF4-FFF2-40B4-BE49-F238E27FC236}">
              <a16:creationId xmlns:a16="http://schemas.microsoft.com/office/drawing/2014/main" id="{00000000-0008-0000-1800-000028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69" name="Imagen 3352">
          <a:extLst>
            <a:ext uri="{FF2B5EF4-FFF2-40B4-BE49-F238E27FC236}">
              <a16:creationId xmlns:a16="http://schemas.microsoft.com/office/drawing/2014/main" id="{00000000-0008-0000-1800-000029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70" name="Imagen 3353">
          <a:extLst>
            <a:ext uri="{FF2B5EF4-FFF2-40B4-BE49-F238E27FC236}">
              <a16:creationId xmlns:a16="http://schemas.microsoft.com/office/drawing/2014/main" id="{00000000-0008-0000-1800-00002A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71" name="Imagen 3354">
          <a:extLst>
            <a:ext uri="{FF2B5EF4-FFF2-40B4-BE49-F238E27FC236}">
              <a16:creationId xmlns:a16="http://schemas.microsoft.com/office/drawing/2014/main" id="{00000000-0008-0000-1800-00002B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72" name="Imagen 3355">
          <a:extLst>
            <a:ext uri="{FF2B5EF4-FFF2-40B4-BE49-F238E27FC236}">
              <a16:creationId xmlns:a16="http://schemas.microsoft.com/office/drawing/2014/main" id="{00000000-0008-0000-1800-00002C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73" name="Imagen 3356">
          <a:extLst>
            <a:ext uri="{FF2B5EF4-FFF2-40B4-BE49-F238E27FC236}">
              <a16:creationId xmlns:a16="http://schemas.microsoft.com/office/drawing/2014/main" id="{00000000-0008-0000-1800-00002D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74" name="Imagen 3357">
          <a:extLst>
            <a:ext uri="{FF2B5EF4-FFF2-40B4-BE49-F238E27FC236}">
              <a16:creationId xmlns:a16="http://schemas.microsoft.com/office/drawing/2014/main" id="{00000000-0008-0000-1800-00002E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75" name="Imagen 3358">
          <a:extLst>
            <a:ext uri="{FF2B5EF4-FFF2-40B4-BE49-F238E27FC236}">
              <a16:creationId xmlns:a16="http://schemas.microsoft.com/office/drawing/2014/main" id="{00000000-0008-0000-1800-00002F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76" name="Imagen 3359">
          <a:extLst>
            <a:ext uri="{FF2B5EF4-FFF2-40B4-BE49-F238E27FC236}">
              <a16:creationId xmlns:a16="http://schemas.microsoft.com/office/drawing/2014/main" id="{00000000-0008-0000-1800-000030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77" name="Imagen 3360">
          <a:extLst>
            <a:ext uri="{FF2B5EF4-FFF2-40B4-BE49-F238E27FC236}">
              <a16:creationId xmlns:a16="http://schemas.microsoft.com/office/drawing/2014/main" id="{00000000-0008-0000-1800-000031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78" name="Imagen 3361">
          <a:extLst>
            <a:ext uri="{FF2B5EF4-FFF2-40B4-BE49-F238E27FC236}">
              <a16:creationId xmlns:a16="http://schemas.microsoft.com/office/drawing/2014/main" id="{00000000-0008-0000-1800-000032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79" name="Imagen 3362">
          <a:extLst>
            <a:ext uri="{FF2B5EF4-FFF2-40B4-BE49-F238E27FC236}">
              <a16:creationId xmlns:a16="http://schemas.microsoft.com/office/drawing/2014/main" id="{00000000-0008-0000-1800-000033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80" name="Imagen 3363">
          <a:extLst>
            <a:ext uri="{FF2B5EF4-FFF2-40B4-BE49-F238E27FC236}">
              <a16:creationId xmlns:a16="http://schemas.microsoft.com/office/drawing/2014/main" id="{00000000-0008-0000-1800-000034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81" name="Imagen 3364">
          <a:extLst>
            <a:ext uri="{FF2B5EF4-FFF2-40B4-BE49-F238E27FC236}">
              <a16:creationId xmlns:a16="http://schemas.microsoft.com/office/drawing/2014/main" id="{00000000-0008-0000-1800-000035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82" name="Imagen 3365">
          <a:extLst>
            <a:ext uri="{FF2B5EF4-FFF2-40B4-BE49-F238E27FC236}">
              <a16:creationId xmlns:a16="http://schemas.microsoft.com/office/drawing/2014/main" id="{00000000-0008-0000-1800-000036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83" name="Imagen 3366">
          <a:extLst>
            <a:ext uri="{FF2B5EF4-FFF2-40B4-BE49-F238E27FC236}">
              <a16:creationId xmlns:a16="http://schemas.microsoft.com/office/drawing/2014/main" id="{00000000-0008-0000-1800-000037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84" name="Imagen 3367">
          <a:extLst>
            <a:ext uri="{FF2B5EF4-FFF2-40B4-BE49-F238E27FC236}">
              <a16:creationId xmlns:a16="http://schemas.microsoft.com/office/drawing/2014/main" id="{00000000-0008-0000-1800-000038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85" name="Imagen 3368">
          <a:extLst>
            <a:ext uri="{FF2B5EF4-FFF2-40B4-BE49-F238E27FC236}">
              <a16:creationId xmlns:a16="http://schemas.microsoft.com/office/drawing/2014/main" id="{00000000-0008-0000-1800-000039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86" name="Imagen 3369">
          <a:extLst>
            <a:ext uri="{FF2B5EF4-FFF2-40B4-BE49-F238E27FC236}">
              <a16:creationId xmlns:a16="http://schemas.microsoft.com/office/drawing/2014/main" id="{00000000-0008-0000-1800-00003A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87" name="Imagen 3370">
          <a:extLst>
            <a:ext uri="{FF2B5EF4-FFF2-40B4-BE49-F238E27FC236}">
              <a16:creationId xmlns:a16="http://schemas.microsoft.com/office/drawing/2014/main" id="{00000000-0008-0000-1800-00003B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88" name="Imagen 3371">
          <a:extLst>
            <a:ext uri="{FF2B5EF4-FFF2-40B4-BE49-F238E27FC236}">
              <a16:creationId xmlns:a16="http://schemas.microsoft.com/office/drawing/2014/main" id="{00000000-0008-0000-1800-00003C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89" name="Imagen 3372">
          <a:extLst>
            <a:ext uri="{FF2B5EF4-FFF2-40B4-BE49-F238E27FC236}">
              <a16:creationId xmlns:a16="http://schemas.microsoft.com/office/drawing/2014/main" id="{00000000-0008-0000-1800-00003D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90" name="Imagen 3373">
          <a:extLst>
            <a:ext uri="{FF2B5EF4-FFF2-40B4-BE49-F238E27FC236}">
              <a16:creationId xmlns:a16="http://schemas.microsoft.com/office/drawing/2014/main" id="{00000000-0008-0000-1800-00003E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91" name="Imagen 3374">
          <a:extLst>
            <a:ext uri="{FF2B5EF4-FFF2-40B4-BE49-F238E27FC236}">
              <a16:creationId xmlns:a16="http://schemas.microsoft.com/office/drawing/2014/main" id="{00000000-0008-0000-1800-00003F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92" name="Imagen 3375">
          <a:extLst>
            <a:ext uri="{FF2B5EF4-FFF2-40B4-BE49-F238E27FC236}">
              <a16:creationId xmlns:a16="http://schemas.microsoft.com/office/drawing/2014/main" id="{00000000-0008-0000-1800-000040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93" name="Imagen 3376">
          <a:extLst>
            <a:ext uri="{FF2B5EF4-FFF2-40B4-BE49-F238E27FC236}">
              <a16:creationId xmlns:a16="http://schemas.microsoft.com/office/drawing/2014/main" id="{00000000-0008-0000-1800-000041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94" name="Imagen 3377">
          <a:extLst>
            <a:ext uri="{FF2B5EF4-FFF2-40B4-BE49-F238E27FC236}">
              <a16:creationId xmlns:a16="http://schemas.microsoft.com/office/drawing/2014/main" id="{00000000-0008-0000-1800-000042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95" name="Imagen 3378">
          <a:extLst>
            <a:ext uri="{FF2B5EF4-FFF2-40B4-BE49-F238E27FC236}">
              <a16:creationId xmlns:a16="http://schemas.microsoft.com/office/drawing/2014/main" id="{00000000-0008-0000-1800-000043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96" name="Imagen 3379">
          <a:extLst>
            <a:ext uri="{FF2B5EF4-FFF2-40B4-BE49-F238E27FC236}">
              <a16:creationId xmlns:a16="http://schemas.microsoft.com/office/drawing/2014/main" id="{00000000-0008-0000-1800-000044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97" name="Imagen 3380">
          <a:extLst>
            <a:ext uri="{FF2B5EF4-FFF2-40B4-BE49-F238E27FC236}">
              <a16:creationId xmlns:a16="http://schemas.microsoft.com/office/drawing/2014/main" id="{00000000-0008-0000-1800-000045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98" name="Imagen 3381">
          <a:extLst>
            <a:ext uri="{FF2B5EF4-FFF2-40B4-BE49-F238E27FC236}">
              <a16:creationId xmlns:a16="http://schemas.microsoft.com/office/drawing/2014/main" id="{00000000-0008-0000-1800-000046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399" name="Imagen 3382">
          <a:extLst>
            <a:ext uri="{FF2B5EF4-FFF2-40B4-BE49-F238E27FC236}">
              <a16:creationId xmlns:a16="http://schemas.microsoft.com/office/drawing/2014/main" id="{00000000-0008-0000-1800-000047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00" name="Imagen 3383">
          <a:extLst>
            <a:ext uri="{FF2B5EF4-FFF2-40B4-BE49-F238E27FC236}">
              <a16:creationId xmlns:a16="http://schemas.microsoft.com/office/drawing/2014/main" id="{00000000-0008-0000-1800-000048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01" name="Imagen 3384">
          <a:extLst>
            <a:ext uri="{FF2B5EF4-FFF2-40B4-BE49-F238E27FC236}">
              <a16:creationId xmlns:a16="http://schemas.microsoft.com/office/drawing/2014/main" id="{00000000-0008-0000-1800-000049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02" name="Imagen 3385">
          <a:extLst>
            <a:ext uri="{FF2B5EF4-FFF2-40B4-BE49-F238E27FC236}">
              <a16:creationId xmlns:a16="http://schemas.microsoft.com/office/drawing/2014/main" id="{00000000-0008-0000-1800-00004A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03" name="Imagen 3386">
          <a:extLst>
            <a:ext uri="{FF2B5EF4-FFF2-40B4-BE49-F238E27FC236}">
              <a16:creationId xmlns:a16="http://schemas.microsoft.com/office/drawing/2014/main" id="{00000000-0008-0000-1800-00004B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04" name="Imagen 3387">
          <a:extLst>
            <a:ext uri="{FF2B5EF4-FFF2-40B4-BE49-F238E27FC236}">
              <a16:creationId xmlns:a16="http://schemas.microsoft.com/office/drawing/2014/main" id="{00000000-0008-0000-1800-00004C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05" name="Imagen 3388">
          <a:extLst>
            <a:ext uri="{FF2B5EF4-FFF2-40B4-BE49-F238E27FC236}">
              <a16:creationId xmlns:a16="http://schemas.microsoft.com/office/drawing/2014/main" id="{00000000-0008-0000-1800-00004D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06" name="Imagen 3389">
          <a:extLst>
            <a:ext uri="{FF2B5EF4-FFF2-40B4-BE49-F238E27FC236}">
              <a16:creationId xmlns:a16="http://schemas.microsoft.com/office/drawing/2014/main" id="{00000000-0008-0000-1800-00004E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07" name="Imagen 3390">
          <a:extLst>
            <a:ext uri="{FF2B5EF4-FFF2-40B4-BE49-F238E27FC236}">
              <a16:creationId xmlns:a16="http://schemas.microsoft.com/office/drawing/2014/main" id="{00000000-0008-0000-1800-00004F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08" name="Imagen 3391">
          <a:extLst>
            <a:ext uri="{FF2B5EF4-FFF2-40B4-BE49-F238E27FC236}">
              <a16:creationId xmlns:a16="http://schemas.microsoft.com/office/drawing/2014/main" id="{00000000-0008-0000-1800-000050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09" name="Imagen 3392">
          <a:extLst>
            <a:ext uri="{FF2B5EF4-FFF2-40B4-BE49-F238E27FC236}">
              <a16:creationId xmlns:a16="http://schemas.microsoft.com/office/drawing/2014/main" id="{00000000-0008-0000-1800-000051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10" name="Imagen 3393">
          <a:extLst>
            <a:ext uri="{FF2B5EF4-FFF2-40B4-BE49-F238E27FC236}">
              <a16:creationId xmlns:a16="http://schemas.microsoft.com/office/drawing/2014/main" id="{00000000-0008-0000-1800-000052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11" name="Imagen 3394">
          <a:extLst>
            <a:ext uri="{FF2B5EF4-FFF2-40B4-BE49-F238E27FC236}">
              <a16:creationId xmlns:a16="http://schemas.microsoft.com/office/drawing/2014/main" id="{00000000-0008-0000-1800-000053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12" name="Imagen 3395">
          <a:extLst>
            <a:ext uri="{FF2B5EF4-FFF2-40B4-BE49-F238E27FC236}">
              <a16:creationId xmlns:a16="http://schemas.microsoft.com/office/drawing/2014/main" id="{00000000-0008-0000-1800-000054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13" name="Imagen 3396">
          <a:extLst>
            <a:ext uri="{FF2B5EF4-FFF2-40B4-BE49-F238E27FC236}">
              <a16:creationId xmlns:a16="http://schemas.microsoft.com/office/drawing/2014/main" id="{00000000-0008-0000-1800-000055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14" name="Imagen 3397">
          <a:extLst>
            <a:ext uri="{FF2B5EF4-FFF2-40B4-BE49-F238E27FC236}">
              <a16:creationId xmlns:a16="http://schemas.microsoft.com/office/drawing/2014/main" id="{00000000-0008-0000-1800-000056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15" name="Imagen 3398">
          <a:extLst>
            <a:ext uri="{FF2B5EF4-FFF2-40B4-BE49-F238E27FC236}">
              <a16:creationId xmlns:a16="http://schemas.microsoft.com/office/drawing/2014/main" id="{00000000-0008-0000-1800-000057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16" name="Imagen 3399">
          <a:extLst>
            <a:ext uri="{FF2B5EF4-FFF2-40B4-BE49-F238E27FC236}">
              <a16:creationId xmlns:a16="http://schemas.microsoft.com/office/drawing/2014/main" id="{00000000-0008-0000-1800-000058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17" name="Imagen 3400">
          <a:extLst>
            <a:ext uri="{FF2B5EF4-FFF2-40B4-BE49-F238E27FC236}">
              <a16:creationId xmlns:a16="http://schemas.microsoft.com/office/drawing/2014/main" id="{00000000-0008-0000-1800-000059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18" name="Imagen 3401">
          <a:extLst>
            <a:ext uri="{FF2B5EF4-FFF2-40B4-BE49-F238E27FC236}">
              <a16:creationId xmlns:a16="http://schemas.microsoft.com/office/drawing/2014/main" id="{00000000-0008-0000-1800-00005A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19" name="Imagen 3402">
          <a:extLst>
            <a:ext uri="{FF2B5EF4-FFF2-40B4-BE49-F238E27FC236}">
              <a16:creationId xmlns:a16="http://schemas.microsoft.com/office/drawing/2014/main" id="{00000000-0008-0000-1800-00005B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20" name="Imagen 3403">
          <a:extLst>
            <a:ext uri="{FF2B5EF4-FFF2-40B4-BE49-F238E27FC236}">
              <a16:creationId xmlns:a16="http://schemas.microsoft.com/office/drawing/2014/main" id="{00000000-0008-0000-1800-00005C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21" name="Imagen 3404">
          <a:extLst>
            <a:ext uri="{FF2B5EF4-FFF2-40B4-BE49-F238E27FC236}">
              <a16:creationId xmlns:a16="http://schemas.microsoft.com/office/drawing/2014/main" id="{00000000-0008-0000-1800-00005D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22" name="Imagen 3405">
          <a:extLst>
            <a:ext uri="{FF2B5EF4-FFF2-40B4-BE49-F238E27FC236}">
              <a16:creationId xmlns:a16="http://schemas.microsoft.com/office/drawing/2014/main" id="{00000000-0008-0000-1800-00005E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23" name="Imagen 3406">
          <a:extLst>
            <a:ext uri="{FF2B5EF4-FFF2-40B4-BE49-F238E27FC236}">
              <a16:creationId xmlns:a16="http://schemas.microsoft.com/office/drawing/2014/main" id="{00000000-0008-0000-1800-00005F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24" name="Imagen 3407">
          <a:extLst>
            <a:ext uri="{FF2B5EF4-FFF2-40B4-BE49-F238E27FC236}">
              <a16:creationId xmlns:a16="http://schemas.microsoft.com/office/drawing/2014/main" id="{00000000-0008-0000-1800-000060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25" name="Imagen 3408">
          <a:extLst>
            <a:ext uri="{FF2B5EF4-FFF2-40B4-BE49-F238E27FC236}">
              <a16:creationId xmlns:a16="http://schemas.microsoft.com/office/drawing/2014/main" id="{00000000-0008-0000-1800-000061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26" name="Imagen 3409">
          <a:extLst>
            <a:ext uri="{FF2B5EF4-FFF2-40B4-BE49-F238E27FC236}">
              <a16:creationId xmlns:a16="http://schemas.microsoft.com/office/drawing/2014/main" id="{00000000-0008-0000-1800-000062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27" name="Imagen 3410">
          <a:extLst>
            <a:ext uri="{FF2B5EF4-FFF2-40B4-BE49-F238E27FC236}">
              <a16:creationId xmlns:a16="http://schemas.microsoft.com/office/drawing/2014/main" id="{00000000-0008-0000-1800-000063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28" name="Imagen 3411">
          <a:extLst>
            <a:ext uri="{FF2B5EF4-FFF2-40B4-BE49-F238E27FC236}">
              <a16:creationId xmlns:a16="http://schemas.microsoft.com/office/drawing/2014/main" id="{00000000-0008-0000-1800-000064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29" name="Imagen 3412">
          <a:extLst>
            <a:ext uri="{FF2B5EF4-FFF2-40B4-BE49-F238E27FC236}">
              <a16:creationId xmlns:a16="http://schemas.microsoft.com/office/drawing/2014/main" id="{00000000-0008-0000-1800-000065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30" name="Imagen 3413">
          <a:extLst>
            <a:ext uri="{FF2B5EF4-FFF2-40B4-BE49-F238E27FC236}">
              <a16:creationId xmlns:a16="http://schemas.microsoft.com/office/drawing/2014/main" id="{00000000-0008-0000-1800-000066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31" name="Imagen 3414">
          <a:extLst>
            <a:ext uri="{FF2B5EF4-FFF2-40B4-BE49-F238E27FC236}">
              <a16:creationId xmlns:a16="http://schemas.microsoft.com/office/drawing/2014/main" id="{00000000-0008-0000-1800-000067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32" name="Imagen 3415">
          <a:extLst>
            <a:ext uri="{FF2B5EF4-FFF2-40B4-BE49-F238E27FC236}">
              <a16:creationId xmlns:a16="http://schemas.microsoft.com/office/drawing/2014/main" id="{00000000-0008-0000-1800-000068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33" name="Imagen 3416">
          <a:extLst>
            <a:ext uri="{FF2B5EF4-FFF2-40B4-BE49-F238E27FC236}">
              <a16:creationId xmlns:a16="http://schemas.microsoft.com/office/drawing/2014/main" id="{00000000-0008-0000-1800-000069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34" name="Imagen 3417">
          <a:extLst>
            <a:ext uri="{FF2B5EF4-FFF2-40B4-BE49-F238E27FC236}">
              <a16:creationId xmlns:a16="http://schemas.microsoft.com/office/drawing/2014/main" id="{00000000-0008-0000-1800-00006A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35" name="Imagen 3418">
          <a:extLst>
            <a:ext uri="{FF2B5EF4-FFF2-40B4-BE49-F238E27FC236}">
              <a16:creationId xmlns:a16="http://schemas.microsoft.com/office/drawing/2014/main" id="{00000000-0008-0000-1800-00006B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36" name="Imagen 3419">
          <a:extLst>
            <a:ext uri="{FF2B5EF4-FFF2-40B4-BE49-F238E27FC236}">
              <a16:creationId xmlns:a16="http://schemas.microsoft.com/office/drawing/2014/main" id="{00000000-0008-0000-1800-00006C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37" name="Imagen 3420">
          <a:extLst>
            <a:ext uri="{FF2B5EF4-FFF2-40B4-BE49-F238E27FC236}">
              <a16:creationId xmlns:a16="http://schemas.microsoft.com/office/drawing/2014/main" id="{00000000-0008-0000-1800-00006D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38" name="Imagen 3421">
          <a:extLst>
            <a:ext uri="{FF2B5EF4-FFF2-40B4-BE49-F238E27FC236}">
              <a16:creationId xmlns:a16="http://schemas.microsoft.com/office/drawing/2014/main" id="{00000000-0008-0000-1800-00006E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39" name="Imagen 3422">
          <a:extLst>
            <a:ext uri="{FF2B5EF4-FFF2-40B4-BE49-F238E27FC236}">
              <a16:creationId xmlns:a16="http://schemas.microsoft.com/office/drawing/2014/main" id="{00000000-0008-0000-1800-00006F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40" name="Imagen 3423">
          <a:extLst>
            <a:ext uri="{FF2B5EF4-FFF2-40B4-BE49-F238E27FC236}">
              <a16:creationId xmlns:a16="http://schemas.microsoft.com/office/drawing/2014/main" id="{00000000-0008-0000-1800-000070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41" name="Imagen 3424">
          <a:extLst>
            <a:ext uri="{FF2B5EF4-FFF2-40B4-BE49-F238E27FC236}">
              <a16:creationId xmlns:a16="http://schemas.microsoft.com/office/drawing/2014/main" id="{00000000-0008-0000-1800-000071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42" name="Imagen 3425">
          <a:extLst>
            <a:ext uri="{FF2B5EF4-FFF2-40B4-BE49-F238E27FC236}">
              <a16:creationId xmlns:a16="http://schemas.microsoft.com/office/drawing/2014/main" id="{00000000-0008-0000-1800-000072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43" name="Imagen 3426">
          <a:extLst>
            <a:ext uri="{FF2B5EF4-FFF2-40B4-BE49-F238E27FC236}">
              <a16:creationId xmlns:a16="http://schemas.microsoft.com/office/drawing/2014/main" id="{00000000-0008-0000-1800-000073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44" name="Imagen 3427">
          <a:extLst>
            <a:ext uri="{FF2B5EF4-FFF2-40B4-BE49-F238E27FC236}">
              <a16:creationId xmlns:a16="http://schemas.microsoft.com/office/drawing/2014/main" id="{00000000-0008-0000-1800-000074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45" name="Imagen 3428">
          <a:extLst>
            <a:ext uri="{FF2B5EF4-FFF2-40B4-BE49-F238E27FC236}">
              <a16:creationId xmlns:a16="http://schemas.microsoft.com/office/drawing/2014/main" id="{00000000-0008-0000-1800-000075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46" name="Imagen 3429">
          <a:extLst>
            <a:ext uri="{FF2B5EF4-FFF2-40B4-BE49-F238E27FC236}">
              <a16:creationId xmlns:a16="http://schemas.microsoft.com/office/drawing/2014/main" id="{00000000-0008-0000-1800-000076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47" name="Imagen 3430">
          <a:extLst>
            <a:ext uri="{FF2B5EF4-FFF2-40B4-BE49-F238E27FC236}">
              <a16:creationId xmlns:a16="http://schemas.microsoft.com/office/drawing/2014/main" id="{00000000-0008-0000-1800-000077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48" name="Imagen 3431">
          <a:extLst>
            <a:ext uri="{FF2B5EF4-FFF2-40B4-BE49-F238E27FC236}">
              <a16:creationId xmlns:a16="http://schemas.microsoft.com/office/drawing/2014/main" id="{00000000-0008-0000-1800-000078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49" name="Imagen 3432">
          <a:extLst>
            <a:ext uri="{FF2B5EF4-FFF2-40B4-BE49-F238E27FC236}">
              <a16:creationId xmlns:a16="http://schemas.microsoft.com/office/drawing/2014/main" id="{00000000-0008-0000-1800-000079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50" name="Imagen 3433">
          <a:extLst>
            <a:ext uri="{FF2B5EF4-FFF2-40B4-BE49-F238E27FC236}">
              <a16:creationId xmlns:a16="http://schemas.microsoft.com/office/drawing/2014/main" id="{00000000-0008-0000-1800-00007A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51" name="Imagen 3434">
          <a:extLst>
            <a:ext uri="{FF2B5EF4-FFF2-40B4-BE49-F238E27FC236}">
              <a16:creationId xmlns:a16="http://schemas.microsoft.com/office/drawing/2014/main" id="{00000000-0008-0000-1800-00007B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52" name="Imagen 3435">
          <a:extLst>
            <a:ext uri="{FF2B5EF4-FFF2-40B4-BE49-F238E27FC236}">
              <a16:creationId xmlns:a16="http://schemas.microsoft.com/office/drawing/2014/main" id="{00000000-0008-0000-1800-00007C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53" name="Imagen 3436">
          <a:extLst>
            <a:ext uri="{FF2B5EF4-FFF2-40B4-BE49-F238E27FC236}">
              <a16:creationId xmlns:a16="http://schemas.microsoft.com/office/drawing/2014/main" id="{00000000-0008-0000-1800-00007D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54" name="Imagen 3437">
          <a:extLst>
            <a:ext uri="{FF2B5EF4-FFF2-40B4-BE49-F238E27FC236}">
              <a16:creationId xmlns:a16="http://schemas.microsoft.com/office/drawing/2014/main" id="{00000000-0008-0000-1800-00007E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55" name="Imagen 3438">
          <a:extLst>
            <a:ext uri="{FF2B5EF4-FFF2-40B4-BE49-F238E27FC236}">
              <a16:creationId xmlns:a16="http://schemas.microsoft.com/office/drawing/2014/main" id="{00000000-0008-0000-1800-00007F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56" name="Imagen 3439">
          <a:extLst>
            <a:ext uri="{FF2B5EF4-FFF2-40B4-BE49-F238E27FC236}">
              <a16:creationId xmlns:a16="http://schemas.microsoft.com/office/drawing/2014/main" id="{00000000-0008-0000-1800-000080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57" name="Imagen 3440">
          <a:extLst>
            <a:ext uri="{FF2B5EF4-FFF2-40B4-BE49-F238E27FC236}">
              <a16:creationId xmlns:a16="http://schemas.microsoft.com/office/drawing/2014/main" id="{00000000-0008-0000-1800-000081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58" name="Imagen 3441">
          <a:extLst>
            <a:ext uri="{FF2B5EF4-FFF2-40B4-BE49-F238E27FC236}">
              <a16:creationId xmlns:a16="http://schemas.microsoft.com/office/drawing/2014/main" id="{00000000-0008-0000-1800-000082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59" name="Imagen 3442">
          <a:extLst>
            <a:ext uri="{FF2B5EF4-FFF2-40B4-BE49-F238E27FC236}">
              <a16:creationId xmlns:a16="http://schemas.microsoft.com/office/drawing/2014/main" id="{00000000-0008-0000-1800-000083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60" name="Imagen 3443">
          <a:extLst>
            <a:ext uri="{FF2B5EF4-FFF2-40B4-BE49-F238E27FC236}">
              <a16:creationId xmlns:a16="http://schemas.microsoft.com/office/drawing/2014/main" id="{00000000-0008-0000-1800-000084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61" name="Imagen 3444">
          <a:extLst>
            <a:ext uri="{FF2B5EF4-FFF2-40B4-BE49-F238E27FC236}">
              <a16:creationId xmlns:a16="http://schemas.microsoft.com/office/drawing/2014/main" id="{00000000-0008-0000-1800-000085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62" name="Imagen 3445">
          <a:extLst>
            <a:ext uri="{FF2B5EF4-FFF2-40B4-BE49-F238E27FC236}">
              <a16:creationId xmlns:a16="http://schemas.microsoft.com/office/drawing/2014/main" id="{00000000-0008-0000-1800-000086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63" name="Imagen 3446">
          <a:extLst>
            <a:ext uri="{FF2B5EF4-FFF2-40B4-BE49-F238E27FC236}">
              <a16:creationId xmlns:a16="http://schemas.microsoft.com/office/drawing/2014/main" id="{00000000-0008-0000-1800-000087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64" name="Imagen 3447">
          <a:extLst>
            <a:ext uri="{FF2B5EF4-FFF2-40B4-BE49-F238E27FC236}">
              <a16:creationId xmlns:a16="http://schemas.microsoft.com/office/drawing/2014/main" id="{00000000-0008-0000-1800-000088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65" name="Imagen 3448">
          <a:extLst>
            <a:ext uri="{FF2B5EF4-FFF2-40B4-BE49-F238E27FC236}">
              <a16:creationId xmlns:a16="http://schemas.microsoft.com/office/drawing/2014/main" id="{00000000-0008-0000-1800-000089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66" name="Imagen 3449">
          <a:extLst>
            <a:ext uri="{FF2B5EF4-FFF2-40B4-BE49-F238E27FC236}">
              <a16:creationId xmlns:a16="http://schemas.microsoft.com/office/drawing/2014/main" id="{00000000-0008-0000-1800-00008A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67" name="Imagen 3450">
          <a:extLst>
            <a:ext uri="{FF2B5EF4-FFF2-40B4-BE49-F238E27FC236}">
              <a16:creationId xmlns:a16="http://schemas.microsoft.com/office/drawing/2014/main" id="{00000000-0008-0000-1800-00008B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68" name="Imagen 3451">
          <a:extLst>
            <a:ext uri="{FF2B5EF4-FFF2-40B4-BE49-F238E27FC236}">
              <a16:creationId xmlns:a16="http://schemas.microsoft.com/office/drawing/2014/main" id="{00000000-0008-0000-1800-00008C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69" name="Imagen 3452">
          <a:extLst>
            <a:ext uri="{FF2B5EF4-FFF2-40B4-BE49-F238E27FC236}">
              <a16:creationId xmlns:a16="http://schemas.microsoft.com/office/drawing/2014/main" id="{00000000-0008-0000-1800-00008D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70" name="Imagen 3453">
          <a:extLst>
            <a:ext uri="{FF2B5EF4-FFF2-40B4-BE49-F238E27FC236}">
              <a16:creationId xmlns:a16="http://schemas.microsoft.com/office/drawing/2014/main" id="{00000000-0008-0000-1800-00008E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71" name="Imagen 3454">
          <a:extLst>
            <a:ext uri="{FF2B5EF4-FFF2-40B4-BE49-F238E27FC236}">
              <a16:creationId xmlns:a16="http://schemas.microsoft.com/office/drawing/2014/main" id="{00000000-0008-0000-1800-00008F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72" name="Imagen 3455">
          <a:extLst>
            <a:ext uri="{FF2B5EF4-FFF2-40B4-BE49-F238E27FC236}">
              <a16:creationId xmlns:a16="http://schemas.microsoft.com/office/drawing/2014/main" id="{00000000-0008-0000-1800-000090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73" name="Imagen 3456">
          <a:extLst>
            <a:ext uri="{FF2B5EF4-FFF2-40B4-BE49-F238E27FC236}">
              <a16:creationId xmlns:a16="http://schemas.microsoft.com/office/drawing/2014/main" id="{00000000-0008-0000-1800-000091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74" name="Imagen 3457">
          <a:extLst>
            <a:ext uri="{FF2B5EF4-FFF2-40B4-BE49-F238E27FC236}">
              <a16:creationId xmlns:a16="http://schemas.microsoft.com/office/drawing/2014/main" id="{00000000-0008-0000-1800-000092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75" name="Imagen 3458">
          <a:extLst>
            <a:ext uri="{FF2B5EF4-FFF2-40B4-BE49-F238E27FC236}">
              <a16:creationId xmlns:a16="http://schemas.microsoft.com/office/drawing/2014/main" id="{00000000-0008-0000-1800-000093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76" name="Imagen 3459">
          <a:extLst>
            <a:ext uri="{FF2B5EF4-FFF2-40B4-BE49-F238E27FC236}">
              <a16:creationId xmlns:a16="http://schemas.microsoft.com/office/drawing/2014/main" id="{00000000-0008-0000-1800-000094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77" name="Imagen 3460">
          <a:extLst>
            <a:ext uri="{FF2B5EF4-FFF2-40B4-BE49-F238E27FC236}">
              <a16:creationId xmlns:a16="http://schemas.microsoft.com/office/drawing/2014/main" id="{00000000-0008-0000-1800-000095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78" name="Imagen 3461">
          <a:extLst>
            <a:ext uri="{FF2B5EF4-FFF2-40B4-BE49-F238E27FC236}">
              <a16:creationId xmlns:a16="http://schemas.microsoft.com/office/drawing/2014/main" id="{00000000-0008-0000-1800-000096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79" name="Imagen 3462">
          <a:extLst>
            <a:ext uri="{FF2B5EF4-FFF2-40B4-BE49-F238E27FC236}">
              <a16:creationId xmlns:a16="http://schemas.microsoft.com/office/drawing/2014/main" id="{00000000-0008-0000-1800-000097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80" name="Imagen 3463">
          <a:extLst>
            <a:ext uri="{FF2B5EF4-FFF2-40B4-BE49-F238E27FC236}">
              <a16:creationId xmlns:a16="http://schemas.microsoft.com/office/drawing/2014/main" id="{00000000-0008-0000-1800-000098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81" name="Imagen 3464">
          <a:extLst>
            <a:ext uri="{FF2B5EF4-FFF2-40B4-BE49-F238E27FC236}">
              <a16:creationId xmlns:a16="http://schemas.microsoft.com/office/drawing/2014/main" id="{00000000-0008-0000-1800-000099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8</xdr:col>
      <xdr:colOff>0</xdr:colOff>
      <xdr:row>26</xdr:row>
      <xdr:rowOff>360</xdr:rowOff>
    </xdr:from>
    <xdr:to>
      <xdr:col>8</xdr:col>
      <xdr:colOff>142560</xdr:colOff>
      <xdr:row>26</xdr:row>
      <xdr:rowOff>142920</xdr:rowOff>
    </xdr:to>
    <xdr:pic>
      <xdr:nvPicPr>
        <xdr:cNvPr id="3482" name="Imagen 3465">
          <a:extLst>
            <a:ext uri="{FF2B5EF4-FFF2-40B4-BE49-F238E27FC236}">
              <a16:creationId xmlns:a16="http://schemas.microsoft.com/office/drawing/2014/main" id="{00000000-0008-0000-1800-00009A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9105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360</xdr:colOff>
      <xdr:row>26</xdr:row>
      <xdr:rowOff>360</xdr:rowOff>
    </xdr:from>
    <xdr:to>
      <xdr:col>9</xdr:col>
      <xdr:colOff>142920</xdr:colOff>
      <xdr:row>26</xdr:row>
      <xdr:rowOff>142920</xdr:rowOff>
    </xdr:to>
    <xdr:pic>
      <xdr:nvPicPr>
        <xdr:cNvPr id="3483" name="Imagen 3481">
          <a:extLst>
            <a:ext uri="{FF2B5EF4-FFF2-40B4-BE49-F238E27FC236}">
              <a16:creationId xmlns:a16="http://schemas.microsoft.com/office/drawing/2014/main" id="{00000000-0008-0000-1800-00009B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1660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360</xdr:colOff>
      <xdr:row>26</xdr:row>
      <xdr:rowOff>360</xdr:rowOff>
    </xdr:from>
    <xdr:to>
      <xdr:col>9</xdr:col>
      <xdr:colOff>142920</xdr:colOff>
      <xdr:row>26</xdr:row>
      <xdr:rowOff>142920</xdr:rowOff>
    </xdr:to>
    <xdr:pic>
      <xdr:nvPicPr>
        <xdr:cNvPr id="3484" name="Imagen 3482">
          <a:extLst>
            <a:ext uri="{FF2B5EF4-FFF2-40B4-BE49-F238E27FC236}">
              <a16:creationId xmlns:a16="http://schemas.microsoft.com/office/drawing/2014/main" id="{00000000-0008-0000-1800-00009C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1660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360</xdr:colOff>
      <xdr:row>26</xdr:row>
      <xdr:rowOff>360</xdr:rowOff>
    </xdr:from>
    <xdr:to>
      <xdr:col>9</xdr:col>
      <xdr:colOff>142920</xdr:colOff>
      <xdr:row>26</xdr:row>
      <xdr:rowOff>142920</xdr:rowOff>
    </xdr:to>
    <xdr:pic>
      <xdr:nvPicPr>
        <xdr:cNvPr id="3485" name="Imagen 3483">
          <a:extLst>
            <a:ext uri="{FF2B5EF4-FFF2-40B4-BE49-F238E27FC236}">
              <a16:creationId xmlns:a16="http://schemas.microsoft.com/office/drawing/2014/main" id="{00000000-0008-0000-1800-00009D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1660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360</xdr:colOff>
      <xdr:row>26</xdr:row>
      <xdr:rowOff>360</xdr:rowOff>
    </xdr:from>
    <xdr:to>
      <xdr:col>9</xdr:col>
      <xdr:colOff>142920</xdr:colOff>
      <xdr:row>26</xdr:row>
      <xdr:rowOff>142920</xdr:rowOff>
    </xdr:to>
    <xdr:pic>
      <xdr:nvPicPr>
        <xdr:cNvPr id="3486" name="Imagen 3485">
          <a:extLst>
            <a:ext uri="{FF2B5EF4-FFF2-40B4-BE49-F238E27FC236}">
              <a16:creationId xmlns:a16="http://schemas.microsoft.com/office/drawing/2014/main" id="{00000000-0008-0000-1800-00009E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1660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360</xdr:colOff>
      <xdr:row>26</xdr:row>
      <xdr:rowOff>360</xdr:rowOff>
    </xdr:from>
    <xdr:to>
      <xdr:col>9</xdr:col>
      <xdr:colOff>142920</xdr:colOff>
      <xdr:row>26</xdr:row>
      <xdr:rowOff>142920</xdr:rowOff>
    </xdr:to>
    <xdr:pic>
      <xdr:nvPicPr>
        <xdr:cNvPr id="3487" name="Imagen 3486">
          <a:extLst>
            <a:ext uri="{FF2B5EF4-FFF2-40B4-BE49-F238E27FC236}">
              <a16:creationId xmlns:a16="http://schemas.microsoft.com/office/drawing/2014/main" id="{00000000-0008-0000-1800-00009F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1660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360</xdr:colOff>
      <xdr:row>26</xdr:row>
      <xdr:rowOff>360</xdr:rowOff>
    </xdr:from>
    <xdr:to>
      <xdr:col>9</xdr:col>
      <xdr:colOff>142920</xdr:colOff>
      <xdr:row>26</xdr:row>
      <xdr:rowOff>142920</xdr:rowOff>
    </xdr:to>
    <xdr:pic>
      <xdr:nvPicPr>
        <xdr:cNvPr id="3488" name="Imagen 3487">
          <a:extLst>
            <a:ext uri="{FF2B5EF4-FFF2-40B4-BE49-F238E27FC236}">
              <a16:creationId xmlns:a16="http://schemas.microsoft.com/office/drawing/2014/main" id="{00000000-0008-0000-1800-0000A0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1660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360</xdr:colOff>
      <xdr:row>26</xdr:row>
      <xdr:rowOff>360</xdr:rowOff>
    </xdr:from>
    <xdr:to>
      <xdr:col>9</xdr:col>
      <xdr:colOff>142920</xdr:colOff>
      <xdr:row>26</xdr:row>
      <xdr:rowOff>142920</xdr:rowOff>
    </xdr:to>
    <xdr:pic>
      <xdr:nvPicPr>
        <xdr:cNvPr id="3489" name="Imagen 3488">
          <a:extLst>
            <a:ext uri="{FF2B5EF4-FFF2-40B4-BE49-F238E27FC236}">
              <a16:creationId xmlns:a16="http://schemas.microsoft.com/office/drawing/2014/main" id="{00000000-0008-0000-1800-0000A1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1660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360</xdr:colOff>
      <xdr:row>26</xdr:row>
      <xdr:rowOff>360</xdr:rowOff>
    </xdr:from>
    <xdr:to>
      <xdr:col>9</xdr:col>
      <xdr:colOff>142920</xdr:colOff>
      <xdr:row>26</xdr:row>
      <xdr:rowOff>142920</xdr:rowOff>
    </xdr:to>
    <xdr:pic>
      <xdr:nvPicPr>
        <xdr:cNvPr id="3490" name="Imagen 3489">
          <a:extLst>
            <a:ext uri="{FF2B5EF4-FFF2-40B4-BE49-F238E27FC236}">
              <a16:creationId xmlns:a16="http://schemas.microsoft.com/office/drawing/2014/main" id="{00000000-0008-0000-1800-0000A2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1660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360</xdr:colOff>
      <xdr:row>26</xdr:row>
      <xdr:rowOff>360</xdr:rowOff>
    </xdr:from>
    <xdr:to>
      <xdr:col>9</xdr:col>
      <xdr:colOff>142920</xdr:colOff>
      <xdr:row>26</xdr:row>
      <xdr:rowOff>142920</xdr:rowOff>
    </xdr:to>
    <xdr:pic>
      <xdr:nvPicPr>
        <xdr:cNvPr id="3491" name="Imagen 3492">
          <a:extLst>
            <a:ext uri="{FF2B5EF4-FFF2-40B4-BE49-F238E27FC236}">
              <a16:creationId xmlns:a16="http://schemas.microsoft.com/office/drawing/2014/main" id="{00000000-0008-0000-1800-0000A3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1660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360</xdr:colOff>
      <xdr:row>26</xdr:row>
      <xdr:rowOff>360</xdr:rowOff>
    </xdr:from>
    <xdr:to>
      <xdr:col>9</xdr:col>
      <xdr:colOff>142920</xdr:colOff>
      <xdr:row>26</xdr:row>
      <xdr:rowOff>142920</xdr:rowOff>
    </xdr:to>
    <xdr:pic>
      <xdr:nvPicPr>
        <xdr:cNvPr id="3492" name="Imagen 3496">
          <a:extLst>
            <a:ext uri="{FF2B5EF4-FFF2-40B4-BE49-F238E27FC236}">
              <a16:creationId xmlns:a16="http://schemas.microsoft.com/office/drawing/2014/main" id="{00000000-0008-0000-1800-0000A4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1660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360</xdr:colOff>
      <xdr:row>26</xdr:row>
      <xdr:rowOff>360</xdr:rowOff>
    </xdr:from>
    <xdr:to>
      <xdr:col>9</xdr:col>
      <xdr:colOff>142920</xdr:colOff>
      <xdr:row>26</xdr:row>
      <xdr:rowOff>142920</xdr:rowOff>
    </xdr:to>
    <xdr:pic>
      <xdr:nvPicPr>
        <xdr:cNvPr id="3493" name="Imagen 3497">
          <a:extLst>
            <a:ext uri="{FF2B5EF4-FFF2-40B4-BE49-F238E27FC236}">
              <a16:creationId xmlns:a16="http://schemas.microsoft.com/office/drawing/2014/main" id="{00000000-0008-0000-1800-0000A5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1660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360</xdr:colOff>
      <xdr:row>26</xdr:row>
      <xdr:rowOff>360</xdr:rowOff>
    </xdr:from>
    <xdr:to>
      <xdr:col>9</xdr:col>
      <xdr:colOff>142920</xdr:colOff>
      <xdr:row>26</xdr:row>
      <xdr:rowOff>142920</xdr:rowOff>
    </xdr:to>
    <xdr:pic>
      <xdr:nvPicPr>
        <xdr:cNvPr id="3494" name="Imagen 3498">
          <a:extLst>
            <a:ext uri="{FF2B5EF4-FFF2-40B4-BE49-F238E27FC236}">
              <a16:creationId xmlns:a16="http://schemas.microsoft.com/office/drawing/2014/main" id="{00000000-0008-0000-1800-0000A6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71660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495" name="Imagen 3502">
          <a:extLst>
            <a:ext uri="{FF2B5EF4-FFF2-40B4-BE49-F238E27FC236}">
              <a16:creationId xmlns:a16="http://schemas.microsoft.com/office/drawing/2014/main" id="{00000000-0008-0000-1800-0000A7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496" name="Imagen 3503">
          <a:extLst>
            <a:ext uri="{FF2B5EF4-FFF2-40B4-BE49-F238E27FC236}">
              <a16:creationId xmlns:a16="http://schemas.microsoft.com/office/drawing/2014/main" id="{00000000-0008-0000-1800-0000A8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497" name="Imagen 3504">
          <a:extLst>
            <a:ext uri="{FF2B5EF4-FFF2-40B4-BE49-F238E27FC236}">
              <a16:creationId xmlns:a16="http://schemas.microsoft.com/office/drawing/2014/main" id="{00000000-0008-0000-1800-0000A9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498" name="Imagen 3505">
          <a:extLst>
            <a:ext uri="{FF2B5EF4-FFF2-40B4-BE49-F238E27FC236}">
              <a16:creationId xmlns:a16="http://schemas.microsoft.com/office/drawing/2014/main" id="{00000000-0008-0000-1800-0000AA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499" name="Imagen 3506">
          <a:extLst>
            <a:ext uri="{FF2B5EF4-FFF2-40B4-BE49-F238E27FC236}">
              <a16:creationId xmlns:a16="http://schemas.microsoft.com/office/drawing/2014/main" id="{00000000-0008-0000-1800-0000AB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00" name="Imagen 3507">
          <a:extLst>
            <a:ext uri="{FF2B5EF4-FFF2-40B4-BE49-F238E27FC236}">
              <a16:creationId xmlns:a16="http://schemas.microsoft.com/office/drawing/2014/main" id="{00000000-0008-0000-1800-0000AC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01" name="Imagen 3508">
          <a:extLst>
            <a:ext uri="{FF2B5EF4-FFF2-40B4-BE49-F238E27FC236}">
              <a16:creationId xmlns:a16="http://schemas.microsoft.com/office/drawing/2014/main" id="{00000000-0008-0000-1800-0000AD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02" name="Imagen 3509">
          <a:extLst>
            <a:ext uri="{FF2B5EF4-FFF2-40B4-BE49-F238E27FC236}">
              <a16:creationId xmlns:a16="http://schemas.microsoft.com/office/drawing/2014/main" id="{00000000-0008-0000-1800-0000AE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03" name="Imagen 3510">
          <a:extLst>
            <a:ext uri="{FF2B5EF4-FFF2-40B4-BE49-F238E27FC236}">
              <a16:creationId xmlns:a16="http://schemas.microsoft.com/office/drawing/2014/main" id="{00000000-0008-0000-1800-0000AF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04" name="Imagen 3511">
          <a:extLst>
            <a:ext uri="{FF2B5EF4-FFF2-40B4-BE49-F238E27FC236}">
              <a16:creationId xmlns:a16="http://schemas.microsoft.com/office/drawing/2014/main" id="{00000000-0008-0000-1800-0000B0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05" name="Imagen 3512">
          <a:extLst>
            <a:ext uri="{FF2B5EF4-FFF2-40B4-BE49-F238E27FC236}">
              <a16:creationId xmlns:a16="http://schemas.microsoft.com/office/drawing/2014/main" id="{00000000-0008-0000-1800-0000B1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06" name="Imagen 3513">
          <a:extLst>
            <a:ext uri="{FF2B5EF4-FFF2-40B4-BE49-F238E27FC236}">
              <a16:creationId xmlns:a16="http://schemas.microsoft.com/office/drawing/2014/main" id="{00000000-0008-0000-1800-0000B2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07" name="Imagen 3514">
          <a:extLst>
            <a:ext uri="{FF2B5EF4-FFF2-40B4-BE49-F238E27FC236}">
              <a16:creationId xmlns:a16="http://schemas.microsoft.com/office/drawing/2014/main" id="{00000000-0008-0000-1800-0000B3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08" name="Imagen 3515">
          <a:extLst>
            <a:ext uri="{FF2B5EF4-FFF2-40B4-BE49-F238E27FC236}">
              <a16:creationId xmlns:a16="http://schemas.microsoft.com/office/drawing/2014/main" id="{00000000-0008-0000-1800-0000B4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09" name="Imagen 3516">
          <a:extLst>
            <a:ext uri="{FF2B5EF4-FFF2-40B4-BE49-F238E27FC236}">
              <a16:creationId xmlns:a16="http://schemas.microsoft.com/office/drawing/2014/main" id="{00000000-0008-0000-1800-0000B5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10" name="Imagen 3517">
          <a:extLst>
            <a:ext uri="{FF2B5EF4-FFF2-40B4-BE49-F238E27FC236}">
              <a16:creationId xmlns:a16="http://schemas.microsoft.com/office/drawing/2014/main" id="{00000000-0008-0000-1800-0000B6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11" name="Imagen 3518">
          <a:extLst>
            <a:ext uri="{FF2B5EF4-FFF2-40B4-BE49-F238E27FC236}">
              <a16:creationId xmlns:a16="http://schemas.microsoft.com/office/drawing/2014/main" id="{00000000-0008-0000-1800-0000B7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12" name="Imagen 3519">
          <a:extLst>
            <a:ext uri="{FF2B5EF4-FFF2-40B4-BE49-F238E27FC236}">
              <a16:creationId xmlns:a16="http://schemas.microsoft.com/office/drawing/2014/main" id="{00000000-0008-0000-1800-0000B8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13" name="Imagen 3520">
          <a:extLst>
            <a:ext uri="{FF2B5EF4-FFF2-40B4-BE49-F238E27FC236}">
              <a16:creationId xmlns:a16="http://schemas.microsoft.com/office/drawing/2014/main" id="{00000000-0008-0000-1800-0000B9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14" name="Imagen 3521">
          <a:extLst>
            <a:ext uri="{FF2B5EF4-FFF2-40B4-BE49-F238E27FC236}">
              <a16:creationId xmlns:a16="http://schemas.microsoft.com/office/drawing/2014/main" id="{00000000-0008-0000-1800-0000BA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15" name="Imagen 3522">
          <a:extLst>
            <a:ext uri="{FF2B5EF4-FFF2-40B4-BE49-F238E27FC236}">
              <a16:creationId xmlns:a16="http://schemas.microsoft.com/office/drawing/2014/main" id="{00000000-0008-0000-1800-0000BB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16" name="Imagen 3523">
          <a:extLst>
            <a:ext uri="{FF2B5EF4-FFF2-40B4-BE49-F238E27FC236}">
              <a16:creationId xmlns:a16="http://schemas.microsoft.com/office/drawing/2014/main" id="{00000000-0008-0000-1800-0000BC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17" name="Imagen 3524">
          <a:extLst>
            <a:ext uri="{FF2B5EF4-FFF2-40B4-BE49-F238E27FC236}">
              <a16:creationId xmlns:a16="http://schemas.microsoft.com/office/drawing/2014/main" id="{00000000-0008-0000-1800-0000BD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18" name="Imagen 3525">
          <a:extLst>
            <a:ext uri="{FF2B5EF4-FFF2-40B4-BE49-F238E27FC236}">
              <a16:creationId xmlns:a16="http://schemas.microsoft.com/office/drawing/2014/main" id="{00000000-0008-0000-1800-0000BE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19" name="Imagen 3526">
          <a:extLst>
            <a:ext uri="{FF2B5EF4-FFF2-40B4-BE49-F238E27FC236}">
              <a16:creationId xmlns:a16="http://schemas.microsoft.com/office/drawing/2014/main" id="{00000000-0008-0000-1800-0000BF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20" name="Imagen 3527">
          <a:extLst>
            <a:ext uri="{FF2B5EF4-FFF2-40B4-BE49-F238E27FC236}">
              <a16:creationId xmlns:a16="http://schemas.microsoft.com/office/drawing/2014/main" id="{00000000-0008-0000-1800-0000C0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21" name="Imagen 3528">
          <a:extLst>
            <a:ext uri="{FF2B5EF4-FFF2-40B4-BE49-F238E27FC236}">
              <a16:creationId xmlns:a16="http://schemas.microsoft.com/office/drawing/2014/main" id="{00000000-0008-0000-1800-0000C1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22" name="Imagen 3529">
          <a:extLst>
            <a:ext uri="{FF2B5EF4-FFF2-40B4-BE49-F238E27FC236}">
              <a16:creationId xmlns:a16="http://schemas.microsoft.com/office/drawing/2014/main" id="{00000000-0008-0000-1800-0000C2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23" name="Imagen 3530">
          <a:extLst>
            <a:ext uri="{FF2B5EF4-FFF2-40B4-BE49-F238E27FC236}">
              <a16:creationId xmlns:a16="http://schemas.microsoft.com/office/drawing/2014/main" id="{00000000-0008-0000-1800-0000C3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24" name="Imagen 3531">
          <a:extLst>
            <a:ext uri="{FF2B5EF4-FFF2-40B4-BE49-F238E27FC236}">
              <a16:creationId xmlns:a16="http://schemas.microsoft.com/office/drawing/2014/main" id="{00000000-0008-0000-1800-0000C4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25" name="Imagen 3532">
          <a:extLst>
            <a:ext uri="{FF2B5EF4-FFF2-40B4-BE49-F238E27FC236}">
              <a16:creationId xmlns:a16="http://schemas.microsoft.com/office/drawing/2014/main" id="{00000000-0008-0000-1800-0000C5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26" name="Imagen 3533">
          <a:extLst>
            <a:ext uri="{FF2B5EF4-FFF2-40B4-BE49-F238E27FC236}">
              <a16:creationId xmlns:a16="http://schemas.microsoft.com/office/drawing/2014/main" id="{00000000-0008-0000-1800-0000C6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27" name="Imagen 3534">
          <a:extLst>
            <a:ext uri="{FF2B5EF4-FFF2-40B4-BE49-F238E27FC236}">
              <a16:creationId xmlns:a16="http://schemas.microsoft.com/office/drawing/2014/main" id="{00000000-0008-0000-1800-0000C7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28" name="Imagen 3535">
          <a:extLst>
            <a:ext uri="{FF2B5EF4-FFF2-40B4-BE49-F238E27FC236}">
              <a16:creationId xmlns:a16="http://schemas.microsoft.com/office/drawing/2014/main" id="{00000000-0008-0000-1800-0000C8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29" name="Imagen 3536">
          <a:extLst>
            <a:ext uri="{FF2B5EF4-FFF2-40B4-BE49-F238E27FC236}">
              <a16:creationId xmlns:a16="http://schemas.microsoft.com/office/drawing/2014/main" id="{00000000-0008-0000-1800-0000C9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30" name="Imagen 3537">
          <a:extLst>
            <a:ext uri="{FF2B5EF4-FFF2-40B4-BE49-F238E27FC236}">
              <a16:creationId xmlns:a16="http://schemas.microsoft.com/office/drawing/2014/main" id="{00000000-0008-0000-1800-0000CA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31" name="Imagen 3538">
          <a:extLst>
            <a:ext uri="{FF2B5EF4-FFF2-40B4-BE49-F238E27FC236}">
              <a16:creationId xmlns:a16="http://schemas.microsoft.com/office/drawing/2014/main" id="{00000000-0008-0000-1800-0000CB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32" name="Imagen 3539">
          <a:extLst>
            <a:ext uri="{FF2B5EF4-FFF2-40B4-BE49-F238E27FC236}">
              <a16:creationId xmlns:a16="http://schemas.microsoft.com/office/drawing/2014/main" id="{00000000-0008-0000-1800-0000CC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33" name="Imagen 3540">
          <a:extLst>
            <a:ext uri="{FF2B5EF4-FFF2-40B4-BE49-F238E27FC236}">
              <a16:creationId xmlns:a16="http://schemas.microsoft.com/office/drawing/2014/main" id="{00000000-0008-0000-1800-0000CD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34" name="Imagen 3541">
          <a:extLst>
            <a:ext uri="{FF2B5EF4-FFF2-40B4-BE49-F238E27FC236}">
              <a16:creationId xmlns:a16="http://schemas.microsoft.com/office/drawing/2014/main" id="{00000000-0008-0000-1800-0000CE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35" name="Imagen 3542">
          <a:extLst>
            <a:ext uri="{FF2B5EF4-FFF2-40B4-BE49-F238E27FC236}">
              <a16:creationId xmlns:a16="http://schemas.microsoft.com/office/drawing/2014/main" id="{00000000-0008-0000-1800-0000CF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36" name="Imagen 3543">
          <a:extLst>
            <a:ext uri="{FF2B5EF4-FFF2-40B4-BE49-F238E27FC236}">
              <a16:creationId xmlns:a16="http://schemas.microsoft.com/office/drawing/2014/main" id="{00000000-0008-0000-1800-0000D0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37" name="Imagen 3544">
          <a:extLst>
            <a:ext uri="{FF2B5EF4-FFF2-40B4-BE49-F238E27FC236}">
              <a16:creationId xmlns:a16="http://schemas.microsoft.com/office/drawing/2014/main" id="{00000000-0008-0000-1800-0000D1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38" name="Imagen 3545">
          <a:extLst>
            <a:ext uri="{FF2B5EF4-FFF2-40B4-BE49-F238E27FC236}">
              <a16:creationId xmlns:a16="http://schemas.microsoft.com/office/drawing/2014/main" id="{00000000-0008-0000-1800-0000D2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39" name="Imagen 3546">
          <a:extLst>
            <a:ext uri="{FF2B5EF4-FFF2-40B4-BE49-F238E27FC236}">
              <a16:creationId xmlns:a16="http://schemas.microsoft.com/office/drawing/2014/main" id="{00000000-0008-0000-1800-0000D3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40" name="Imagen 3547">
          <a:extLst>
            <a:ext uri="{FF2B5EF4-FFF2-40B4-BE49-F238E27FC236}">
              <a16:creationId xmlns:a16="http://schemas.microsoft.com/office/drawing/2014/main" id="{00000000-0008-0000-1800-0000D4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41" name="Imagen 3548">
          <a:extLst>
            <a:ext uri="{FF2B5EF4-FFF2-40B4-BE49-F238E27FC236}">
              <a16:creationId xmlns:a16="http://schemas.microsoft.com/office/drawing/2014/main" id="{00000000-0008-0000-1800-0000D5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42" name="Imagen 3549">
          <a:extLst>
            <a:ext uri="{FF2B5EF4-FFF2-40B4-BE49-F238E27FC236}">
              <a16:creationId xmlns:a16="http://schemas.microsoft.com/office/drawing/2014/main" id="{00000000-0008-0000-1800-0000D6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43" name="Imagen 3550">
          <a:extLst>
            <a:ext uri="{FF2B5EF4-FFF2-40B4-BE49-F238E27FC236}">
              <a16:creationId xmlns:a16="http://schemas.microsoft.com/office/drawing/2014/main" id="{00000000-0008-0000-1800-0000D7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44" name="Imagen 3551">
          <a:extLst>
            <a:ext uri="{FF2B5EF4-FFF2-40B4-BE49-F238E27FC236}">
              <a16:creationId xmlns:a16="http://schemas.microsoft.com/office/drawing/2014/main" id="{00000000-0008-0000-1800-0000D8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45" name="Imagen 3552">
          <a:extLst>
            <a:ext uri="{FF2B5EF4-FFF2-40B4-BE49-F238E27FC236}">
              <a16:creationId xmlns:a16="http://schemas.microsoft.com/office/drawing/2014/main" id="{00000000-0008-0000-1800-0000D9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46" name="Imagen 3553">
          <a:extLst>
            <a:ext uri="{FF2B5EF4-FFF2-40B4-BE49-F238E27FC236}">
              <a16:creationId xmlns:a16="http://schemas.microsoft.com/office/drawing/2014/main" id="{00000000-0008-0000-1800-0000DA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47" name="Imagen 3554">
          <a:extLst>
            <a:ext uri="{FF2B5EF4-FFF2-40B4-BE49-F238E27FC236}">
              <a16:creationId xmlns:a16="http://schemas.microsoft.com/office/drawing/2014/main" id="{00000000-0008-0000-1800-0000DB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48" name="Imagen 3555">
          <a:extLst>
            <a:ext uri="{FF2B5EF4-FFF2-40B4-BE49-F238E27FC236}">
              <a16:creationId xmlns:a16="http://schemas.microsoft.com/office/drawing/2014/main" id="{00000000-0008-0000-1800-0000DC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49" name="Imagen 3556">
          <a:extLst>
            <a:ext uri="{FF2B5EF4-FFF2-40B4-BE49-F238E27FC236}">
              <a16:creationId xmlns:a16="http://schemas.microsoft.com/office/drawing/2014/main" id="{00000000-0008-0000-1800-0000DD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50" name="Imagen 3557">
          <a:extLst>
            <a:ext uri="{FF2B5EF4-FFF2-40B4-BE49-F238E27FC236}">
              <a16:creationId xmlns:a16="http://schemas.microsoft.com/office/drawing/2014/main" id="{00000000-0008-0000-1800-0000DE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51" name="Imagen 3558">
          <a:extLst>
            <a:ext uri="{FF2B5EF4-FFF2-40B4-BE49-F238E27FC236}">
              <a16:creationId xmlns:a16="http://schemas.microsoft.com/office/drawing/2014/main" id="{00000000-0008-0000-1800-0000DF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52" name="Imagen 3559">
          <a:extLst>
            <a:ext uri="{FF2B5EF4-FFF2-40B4-BE49-F238E27FC236}">
              <a16:creationId xmlns:a16="http://schemas.microsoft.com/office/drawing/2014/main" id="{00000000-0008-0000-1800-0000E0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53" name="Imagen 3560">
          <a:extLst>
            <a:ext uri="{FF2B5EF4-FFF2-40B4-BE49-F238E27FC236}">
              <a16:creationId xmlns:a16="http://schemas.microsoft.com/office/drawing/2014/main" id="{00000000-0008-0000-1800-0000E1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54" name="Imagen 3561">
          <a:extLst>
            <a:ext uri="{FF2B5EF4-FFF2-40B4-BE49-F238E27FC236}">
              <a16:creationId xmlns:a16="http://schemas.microsoft.com/office/drawing/2014/main" id="{00000000-0008-0000-1800-0000E2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55" name="Imagen 3562">
          <a:extLst>
            <a:ext uri="{FF2B5EF4-FFF2-40B4-BE49-F238E27FC236}">
              <a16:creationId xmlns:a16="http://schemas.microsoft.com/office/drawing/2014/main" id="{00000000-0008-0000-1800-0000E3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56" name="Imagen 3563">
          <a:extLst>
            <a:ext uri="{FF2B5EF4-FFF2-40B4-BE49-F238E27FC236}">
              <a16:creationId xmlns:a16="http://schemas.microsoft.com/office/drawing/2014/main" id="{00000000-0008-0000-1800-0000E4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57" name="Imagen 3564">
          <a:extLst>
            <a:ext uri="{FF2B5EF4-FFF2-40B4-BE49-F238E27FC236}">
              <a16:creationId xmlns:a16="http://schemas.microsoft.com/office/drawing/2014/main" id="{00000000-0008-0000-1800-0000E5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58" name="Imagen 3565">
          <a:extLst>
            <a:ext uri="{FF2B5EF4-FFF2-40B4-BE49-F238E27FC236}">
              <a16:creationId xmlns:a16="http://schemas.microsoft.com/office/drawing/2014/main" id="{00000000-0008-0000-1800-0000E6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59" name="Imagen 3566">
          <a:extLst>
            <a:ext uri="{FF2B5EF4-FFF2-40B4-BE49-F238E27FC236}">
              <a16:creationId xmlns:a16="http://schemas.microsoft.com/office/drawing/2014/main" id="{00000000-0008-0000-1800-0000E7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60" name="Imagen 3567">
          <a:extLst>
            <a:ext uri="{FF2B5EF4-FFF2-40B4-BE49-F238E27FC236}">
              <a16:creationId xmlns:a16="http://schemas.microsoft.com/office/drawing/2014/main" id="{00000000-0008-0000-1800-0000E8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61" name="Imagen 3568">
          <a:extLst>
            <a:ext uri="{FF2B5EF4-FFF2-40B4-BE49-F238E27FC236}">
              <a16:creationId xmlns:a16="http://schemas.microsoft.com/office/drawing/2014/main" id="{00000000-0008-0000-1800-0000E9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62" name="Imagen 3569">
          <a:extLst>
            <a:ext uri="{FF2B5EF4-FFF2-40B4-BE49-F238E27FC236}">
              <a16:creationId xmlns:a16="http://schemas.microsoft.com/office/drawing/2014/main" id="{00000000-0008-0000-1800-0000EA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63" name="Imagen 3570">
          <a:extLst>
            <a:ext uri="{FF2B5EF4-FFF2-40B4-BE49-F238E27FC236}">
              <a16:creationId xmlns:a16="http://schemas.microsoft.com/office/drawing/2014/main" id="{00000000-0008-0000-1800-0000EB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64" name="Imagen 3571">
          <a:extLst>
            <a:ext uri="{FF2B5EF4-FFF2-40B4-BE49-F238E27FC236}">
              <a16:creationId xmlns:a16="http://schemas.microsoft.com/office/drawing/2014/main" id="{00000000-0008-0000-1800-0000EC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65" name="Imagen 3572">
          <a:extLst>
            <a:ext uri="{FF2B5EF4-FFF2-40B4-BE49-F238E27FC236}">
              <a16:creationId xmlns:a16="http://schemas.microsoft.com/office/drawing/2014/main" id="{00000000-0008-0000-1800-0000ED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66" name="Imagen 3573">
          <a:extLst>
            <a:ext uri="{FF2B5EF4-FFF2-40B4-BE49-F238E27FC236}">
              <a16:creationId xmlns:a16="http://schemas.microsoft.com/office/drawing/2014/main" id="{00000000-0008-0000-1800-0000EE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67" name="Imagen 3574">
          <a:extLst>
            <a:ext uri="{FF2B5EF4-FFF2-40B4-BE49-F238E27FC236}">
              <a16:creationId xmlns:a16="http://schemas.microsoft.com/office/drawing/2014/main" id="{00000000-0008-0000-1800-0000EF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68" name="Imagen 3575">
          <a:extLst>
            <a:ext uri="{FF2B5EF4-FFF2-40B4-BE49-F238E27FC236}">
              <a16:creationId xmlns:a16="http://schemas.microsoft.com/office/drawing/2014/main" id="{00000000-0008-0000-1800-0000F0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69" name="Imagen 3576">
          <a:extLst>
            <a:ext uri="{FF2B5EF4-FFF2-40B4-BE49-F238E27FC236}">
              <a16:creationId xmlns:a16="http://schemas.microsoft.com/office/drawing/2014/main" id="{00000000-0008-0000-1800-0000F1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70" name="Imagen 3577">
          <a:extLst>
            <a:ext uri="{FF2B5EF4-FFF2-40B4-BE49-F238E27FC236}">
              <a16:creationId xmlns:a16="http://schemas.microsoft.com/office/drawing/2014/main" id="{00000000-0008-0000-1800-0000F2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71" name="Imagen 3578">
          <a:extLst>
            <a:ext uri="{FF2B5EF4-FFF2-40B4-BE49-F238E27FC236}">
              <a16:creationId xmlns:a16="http://schemas.microsoft.com/office/drawing/2014/main" id="{00000000-0008-0000-1800-0000F3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72" name="Imagen 3579">
          <a:extLst>
            <a:ext uri="{FF2B5EF4-FFF2-40B4-BE49-F238E27FC236}">
              <a16:creationId xmlns:a16="http://schemas.microsoft.com/office/drawing/2014/main" id="{00000000-0008-0000-1800-0000F4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73" name="Imagen 3580">
          <a:extLst>
            <a:ext uri="{FF2B5EF4-FFF2-40B4-BE49-F238E27FC236}">
              <a16:creationId xmlns:a16="http://schemas.microsoft.com/office/drawing/2014/main" id="{00000000-0008-0000-1800-0000F5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74" name="Imagen 3581">
          <a:extLst>
            <a:ext uri="{FF2B5EF4-FFF2-40B4-BE49-F238E27FC236}">
              <a16:creationId xmlns:a16="http://schemas.microsoft.com/office/drawing/2014/main" id="{00000000-0008-0000-1800-0000F6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75" name="Imagen 3582">
          <a:extLst>
            <a:ext uri="{FF2B5EF4-FFF2-40B4-BE49-F238E27FC236}">
              <a16:creationId xmlns:a16="http://schemas.microsoft.com/office/drawing/2014/main" id="{00000000-0008-0000-1800-0000F7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76" name="Imagen 3583">
          <a:extLst>
            <a:ext uri="{FF2B5EF4-FFF2-40B4-BE49-F238E27FC236}">
              <a16:creationId xmlns:a16="http://schemas.microsoft.com/office/drawing/2014/main" id="{00000000-0008-0000-1800-0000F8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77" name="Imagen 3584">
          <a:extLst>
            <a:ext uri="{FF2B5EF4-FFF2-40B4-BE49-F238E27FC236}">
              <a16:creationId xmlns:a16="http://schemas.microsoft.com/office/drawing/2014/main" id="{00000000-0008-0000-1800-0000F9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78" name="Imagen 3585">
          <a:extLst>
            <a:ext uri="{FF2B5EF4-FFF2-40B4-BE49-F238E27FC236}">
              <a16:creationId xmlns:a16="http://schemas.microsoft.com/office/drawing/2014/main" id="{00000000-0008-0000-1800-0000FA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79" name="Imagen 3586">
          <a:extLst>
            <a:ext uri="{FF2B5EF4-FFF2-40B4-BE49-F238E27FC236}">
              <a16:creationId xmlns:a16="http://schemas.microsoft.com/office/drawing/2014/main" id="{00000000-0008-0000-1800-0000FB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80" name="Imagen 3587">
          <a:extLst>
            <a:ext uri="{FF2B5EF4-FFF2-40B4-BE49-F238E27FC236}">
              <a16:creationId xmlns:a16="http://schemas.microsoft.com/office/drawing/2014/main" id="{00000000-0008-0000-1800-0000FC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81" name="Imagen 3588">
          <a:extLst>
            <a:ext uri="{FF2B5EF4-FFF2-40B4-BE49-F238E27FC236}">
              <a16:creationId xmlns:a16="http://schemas.microsoft.com/office/drawing/2014/main" id="{00000000-0008-0000-1800-0000FD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82" name="Imagen 3589">
          <a:extLst>
            <a:ext uri="{FF2B5EF4-FFF2-40B4-BE49-F238E27FC236}">
              <a16:creationId xmlns:a16="http://schemas.microsoft.com/office/drawing/2014/main" id="{00000000-0008-0000-1800-0000FE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83" name="Imagen 3590">
          <a:extLst>
            <a:ext uri="{FF2B5EF4-FFF2-40B4-BE49-F238E27FC236}">
              <a16:creationId xmlns:a16="http://schemas.microsoft.com/office/drawing/2014/main" id="{00000000-0008-0000-1800-0000FF0D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84" name="Imagen 3591">
          <a:extLst>
            <a:ext uri="{FF2B5EF4-FFF2-40B4-BE49-F238E27FC236}">
              <a16:creationId xmlns:a16="http://schemas.microsoft.com/office/drawing/2014/main" id="{00000000-0008-0000-1800-000000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85" name="Imagen 3592">
          <a:extLst>
            <a:ext uri="{FF2B5EF4-FFF2-40B4-BE49-F238E27FC236}">
              <a16:creationId xmlns:a16="http://schemas.microsoft.com/office/drawing/2014/main" id="{00000000-0008-0000-1800-000001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86" name="Imagen 3593">
          <a:extLst>
            <a:ext uri="{FF2B5EF4-FFF2-40B4-BE49-F238E27FC236}">
              <a16:creationId xmlns:a16="http://schemas.microsoft.com/office/drawing/2014/main" id="{00000000-0008-0000-1800-000002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87" name="Imagen 3594">
          <a:extLst>
            <a:ext uri="{FF2B5EF4-FFF2-40B4-BE49-F238E27FC236}">
              <a16:creationId xmlns:a16="http://schemas.microsoft.com/office/drawing/2014/main" id="{00000000-0008-0000-1800-000003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88" name="Imagen 3595">
          <a:extLst>
            <a:ext uri="{FF2B5EF4-FFF2-40B4-BE49-F238E27FC236}">
              <a16:creationId xmlns:a16="http://schemas.microsoft.com/office/drawing/2014/main" id="{00000000-0008-0000-1800-000004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89" name="Imagen 3596">
          <a:extLst>
            <a:ext uri="{FF2B5EF4-FFF2-40B4-BE49-F238E27FC236}">
              <a16:creationId xmlns:a16="http://schemas.microsoft.com/office/drawing/2014/main" id="{00000000-0008-0000-1800-000005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90" name="Imagen 3597">
          <a:extLst>
            <a:ext uri="{FF2B5EF4-FFF2-40B4-BE49-F238E27FC236}">
              <a16:creationId xmlns:a16="http://schemas.microsoft.com/office/drawing/2014/main" id="{00000000-0008-0000-1800-000006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91" name="Imagen 3598">
          <a:extLst>
            <a:ext uri="{FF2B5EF4-FFF2-40B4-BE49-F238E27FC236}">
              <a16:creationId xmlns:a16="http://schemas.microsoft.com/office/drawing/2014/main" id="{00000000-0008-0000-1800-000007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92" name="Imagen 3599">
          <a:extLst>
            <a:ext uri="{FF2B5EF4-FFF2-40B4-BE49-F238E27FC236}">
              <a16:creationId xmlns:a16="http://schemas.microsoft.com/office/drawing/2014/main" id="{00000000-0008-0000-1800-000008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93" name="Imagen 3600">
          <a:extLst>
            <a:ext uri="{FF2B5EF4-FFF2-40B4-BE49-F238E27FC236}">
              <a16:creationId xmlns:a16="http://schemas.microsoft.com/office/drawing/2014/main" id="{00000000-0008-0000-1800-000009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94" name="Imagen 3601">
          <a:extLst>
            <a:ext uri="{FF2B5EF4-FFF2-40B4-BE49-F238E27FC236}">
              <a16:creationId xmlns:a16="http://schemas.microsoft.com/office/drawing/2014/main" id="{00000000-0008-0000-1800-00000A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95" name="Imagen 3602">
          <a:extLst>
            <a:ext uri="{FF2B5EF4-FFF2-40B4-BE49-F238E27FC236}">
              <a16:creationId xmlns:a16="http://schemas.microsoft.com/office/drawing/2014/main" id="{00000000-0008-0000-1800-00000B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96" name="Imagen 3603">
          <a:extLst>
            <a:ext uri="{FF2B5EF4-FFF2-40B4-BE49-F238E27FC236}">
              <a16:creationId xmlns:a16="http://schemas.microsoft.com/office/drawing/2014/main" id="{00000000-0008-0000-1800-00000C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97" name="Imagen 3604">
          <a:extLst>
            <a:ext uri="{FF2B5EF4-FFF2-40B4-BE49-F238E27FC236}">
              <a16:creationId xmlns:a16="http://schemas.microsoft.com/office/drawing/2014/main" id="{00000000-0008-0000-1800-00000D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98" name="Imagen 3605">
          <a:extLst>
            <a:ext uri="{FF2B5EF4-FFF2-40B4-BE49-F238E27FC236}">
              <a16:creationId xmlns:a16="http://schemas.microsoft.com/office/drawing/2014/main" id="{00000000-0008-0000-1800-00000E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599" name="Imagen 3606">
          <a:extLst>
            <a:ext uri="{FF2B5EF4-FFF2-40B4-BE49-F238E27FC236}">
              <a16:creationId xmlns:a16="http://schemas.microsoft.com/office/drawing/2014/main" id="{00000000-0008-0000-1800-00000F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00" name="Imagen 3607">
          <a:extLst>
            <a:ext uri="{FF2B5EF4-FFF2-40B4-BE49-F238E27FC236}">
              <a16:creationId xmlns:a16="http://schemas.microsoft.com/office/drawing/2014/main" id="{00000000-0008-0000-1800-000010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01" name="Imagen 3608">
          <a:extLst>
            <a:ext uri="{FF2B5EF4-FFF2-40B4-BE49-F238E27FC236}">
              <a16:creationId xmlns:a16="http://schemas.microsoft.com/office/drawing/2014/main" id="{00000000-0008-0000-1800-000011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02" name="Imagen 3609">
          <a:extLst>
            <a:ext uri="{FF2B5EF4-FFF2-40B4-BE49-F238E27FC236}">
              <a16:creationId xmlns:a16="http://schemas.microsoft.com/office/drawing/2014/main" id="{00000000-0008-0000-1800-000012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03" name="Imagen 3610">
          <a:extLst>
            <a:ext uri="{FF2B5EF4-FFF2-40B4-BE49-F238E27FC236}">
              <a16:creationId xmlns:a16="http://schemas.microsoft.com/office/drawing/2014/main" id="{00000000-0008-0000-1800-000013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04" name="Imagen 3611">
          <a:extLst>
            <a:ext uri="{FF2B5EF4-FFF2-40B4-BE49-F238E27FC236}">
              <a16:creationId xmlns:a16="http://schemas.microsoft.com/office/drawing/2014/main" id="{00000000-0008-0000-1800-000014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05" name="Imagen 3612">
          <a:extLst>
            <a:ext uri="{FF2B5EF4-FFF2-40B4-BE49-F238E27FC236}">
              <a16:creationId xmlns:a16="http://schemas.microsoft.com/office/drawing/2014/main" id="{00000000-0008-0000-1800-000015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06" name="Imagen 3613">
          <a:extLst>
            <a:ext uri="{FF2B5EF4-FFF2-40B4-BE49-F238E27FC236}">
              <a16:creationId xmlns:a16="http://schemas.microsoft.com/office/drawing/2014/main" id="{00000000-0008-0000-1800-000016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07" name="Imagen 3614">
          <a:extLst>
            <a:ext uri="{FF2B5EF4-FFF2-40B4-BE49-F238E27FC236}">
              <a16:creationId xmlns:a16="http://schemas.microsoft.com/office/drawing/2014/main" id="{00000000-0008-0000-1800-000017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08" name="Imagen 3615">
          <a:extLst>
            <a:ext uri="{FF2B5EF4-FFF2-40B4-BE49-F238E27FC236}">
              <a16:creationId xmlns:a16="http://schemas.microsoft.com/office/drawing/2014/main" id="{00000000-0008-0000-1800-000018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09" name="Imagen 3616">
          <a:extLst>
            <a:ext uri="{FF2B5EF4-FFF2-40B4-BE49-F238E27FC236}">
              <a16:creationId xmlns:a16="http://schemas.microsoft.com/office/drawing/2014/main" id="{00000000-0008-0000-1800-000019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10" name="Imagen 3617">
          <a:extLst>
            <a:ext uri="{FF2B5EF4-FFF2-40B4-BE49-F238E27FC236}">
              <a16:creationId xmlns:a16="http://schemas.microsoft.com/office/drawing/2014/main" id="{00000000-0008-0000-1800-00001A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11" name="Imagen 3618">
          <a:extLst>
            <a:ext uri="{FF2B5EF4-FFF2-40B4-BE49-F238E27FC236}">
              <a16:creationId xmlns:a16="http://schemas.microsoft.com/office/drawing/2014/main" id="{00000000-0008-0000-1800-00001B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12" name="Imagen 3619">
          <a:extLst>
            <a:ext uri="{FF2B5EF4-FFF2-40B4-BE49-F238E27FC236}">
              <a16:creationId xmlns:a16="http://schemas.microsoft.com/office/drawing/2014/main" id="{00000000-0008-0000-1800-00001C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13" name="Imagen 3620">
          <a:extLst>
            <a:ext uri="{FF2B5EF4-FFF2-40B4-BE49-F238E27FC236}">
              <a16:creationId xmlns:a16="http://schemas.microsoft.com/office/drawing/2014/main" id="{00000000-0008-0000-1800-00001D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14" name="Imagen 3621">
          <a:extLst>
            <a:ext uri="{FF2B5EF4-FFF2-40B4-BE49-F238E27FC236}">
              <a16:creationId xmlns:a16="http://schemas.microsoft.com/office/drawing/2014/main" id="{00000000-0008-0000-1800-00001E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15" name="Imagen 3622">
          <a:extLst>
            <a:ext uri="{FF2B5EF4-FFF2-40B4-BE49-F238E27FC236}">
              <a16:creationId xmlns:a16="http://schemas.microsoft.com/office/drawing/2014/main" id="{00000000-0008-0000-1800-00001F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16" name="Imagen 3623">
          <a:extLst>
            <a:ext uri="{FF2B5EF4-FFF2-40B4-BE49-F238E27FC236}">
              <a16:creationId xmlns:a16="http://schemas.microsoft.com/office/drawing/2014/main" id="{00000000-0008-0000-1800-000020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17" name="Imagen 3624">
          <a:extLst>
            <a:ext uri="{FF2B5EF4-FFF2-40B4-BE49-F238E27FC236}">
              <a16:creationId xmlns:a16="http://schemas.microsoft.com/office/drawing/2014/main" id="{00000000-0008-0000-1800-000021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18" name="Imagen 3625">
          <a:extLst>
            <a:ext uri="{FF2B5EF4-FFF2-40B4-BE49-F238E27FC236}">
              <a16:creationId xmlns:a16="http://schemas.microsoft.com/office/drawing/2014/main" id="{00000000-0008-0000-1800-000022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19" name="Imagen 3626">
          <a:extLst>
            <a:ext uri="{FF2B5EF4-FFF2-40B4-BE49-F238E27FC236}">
              <a16:creationId xmlns:a16="http://schemas.microsoft.com/office/drawing/2014/main" id="{00000000-0008-0000-1800-000023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20" name="Imagen 3627">
          <a:extLst>
            <a:ext uri="{FF2B5EF4-FFF2-40B4-BE49-F238E27FC236}">
              <a16:creationId xmlns:a16="http://schemas.microsoft.com/office/drawing/2014/main" id="{00000000-0008-0000-1800-000024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21" name="Imagen 3628">
          <a:extLst>
            <a:ext uri="{FF2B5EF4-FFF2-40B4-BE49-F238E27FC236}">
              <a16:creationId xmlns:a16="http://schemas.microsoft.com/office/drawing/2014/main" id="{00000000-0008-0000-1800-000025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22" name="Imagen 3629">
          <a:extLst>
            <a:ext uri="{FF2B5EF4-FFF2-40B4-BE49-F238E27FC236}">
              <a16:creationId xmlns:a16="http://schemas.microsoft.com/office/drawing/2014/main" id="{00000000-0008-0000-1800-000026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23" name="Imagen 3630">
          <a:extLst>
            <a:ext uri="{FF2B5EF4-FFF2-40B4-BE49-F238E27FC236}">
              <a16:creationId xmlns:a16="http://schemas.microsoft.com/office/drawing/2014/main" id="{00000000-0008-0000-1800-000027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24" name="Imagen 3631">
          <a:extLst>
            <a:ext uri="{FF2B5EF4-FFF2-40B4-BE49-F238E27FC236}">
              <a16:creationId xmlns:a16="http://schemas.microsoft.com/office/drawing/2014/main" id="{00000000-0008-0000-1800-000028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25" name="Imagen 3632">
          <a:extLst>
            <a:ext uri="{FF2B5EF4-FFF2-40B4-BE49-F238E27FC236}">
              <a16:creationId xmlns:a16="http://schemas.microsoft.com/office/drawing/2014/main" id="{00000000-0008-0000-1800-000029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26" name="Imagen 3633">
          <a:extLst>
            <a:ext uri="{FF2B5EF4-FFF2-40B4-BE49-F238E27FC236}">
              <a16:creationId xmlns:a16="http://schemas.microsoft.com/office/drawing/2014/main" id="{00000000-0008-0000-1800-00002A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27" name="Imagen 3634">
          <a:extLst>
            <a:ext uri="{FF2B5EF4-FFF2-40B4-BE49-F238E27FC236}">
              <a16:creationId xmlns:a16="http://schemas.microsoft.com/office/drawing/2014/main" id="{00000000-0008-0000-1800-00002B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28" name="Imagen 3635">
          <a:extLst>
            <a:ext uri="{FF2B5EF4-FFF2-40B4-BE49-F238E27FC236}">
              <a16:creationId xmlns:a16="http://schemas.microsoft.com/office/drawing/2014/main" id="{00000000-0008-0000-1800-00002C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29" name="Imagen 3636">
          <a:extLst>
            <a:ext uri="{FF2B5EF4-FFF2-40B4-BE49-F238E27FC236}">
              <a16:creationId xmlns:a16="http://schemas.microsoft.com/office/drawing/2014/main" id="{00000000-0008-0000-1800-00002D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30" name="Imagen 3637">
          <a:extLst>
            <a:ext uri="{FF2B5EF4-FFF2-40B4-BE49-F238E27FC236}">
              <a16:creationId xmlns:a16="http://schemas.microsoft.com/office/drawing/2014/main" id="{00000000-0008-0000-1800-00002E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31" name="Imagen 3638">
          <a:extLst>
            <a:ext uri="{FF2B5EF4-FFF2-40B4-BE49-F238E27FC236}">
              <a16:creationId xmlns:a16="http://schemas.microsoft.com/office/drawing/2014/main" id="{00000000-0008-0000-1800-00002F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32" name="Imagen 3639">
          <a:extLst>
            <a:ext uri="{FF2B5EF4-FFF2-40B4-BE49-F238E27FC236}">
              <a16:creationId xmlns:a16="http://schemas.microsoft.com/office/drawing/2014/main" id="{00000000-0008-0000-1800-000030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33" name="Imagen 3640">
          <a:extLst>
            <a:ext uri="{FF2B5EF4-FFF2-40B4-BE49-F238E27FC236}">
              <a16:creationId xmlns:a16="http://schemas.microsoft.com/office/drawing/2014/main" id="{00000000-0008-0000-1800-000031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34" name="Imagen 3641">
          <a:extLst>
            <a:ext uri="{FF2B5EF4-FFF2-40B4-BE49-F238E27FC236}">
              <a16:creationId xmlns:a16="http://schemas.microsoft.com/office/drawing/2014/main" id="{00000000-0008-0000-1800-000032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35" name="Imagen 3642">
          <a:extLst>
            <a:ext uri="{FF2B5EF4-FFF2-40B4-BE49-F238E27FC236}">
              <a16:creationId xmlns:a16="http://schemas.microsoft.com/office/drawing/2014/main" id="{00000000-0008-0000-1800-000033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36" name="Imagen 3643">
          <a:extLst>
            <a:ext uri="{FF2B5EF4-FFF2-40B4-BE49-F238E27FC236}">
              <a16:creationId xmlns:a16="http://schemas.microsoft.com/office/drawing/2014/main" id="{00000000-0008-0000-1800-000034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37" name="Imagen 3644">
          <a:extLst>
            <a:ext uri="{FF2B5EF4-FFF2-40B4-BE49-F238E27FC236}">
              <a16:creationId xmlns:a16="http://schemas.microsoft.com/office/drawing/2014/main" id="{00000000-0008-0000-1800-000035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38" name="Imagen 3645">
          <a:extLst>
            <a:ext uri="{FF2B5EF4-FFF2-40B4-BE49-F238E27FC236}">
              <a16:creationId xmlns:a16="http://schemas.microsoft.com/office/drawing/2014/main" id="{00000000-0008-0000-1800-000036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39" name="Imagen 3646">
          <a:extLst>
            <a:ext uri="{FF2B5EF4-FFF2-40B4-BE49-F238E27FC236}">
              <a16:creationId xmlns:a16="http://schemas.microsoft.com/office/drawing/2014/main" id="{00000000-0008-0000-1800-000037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40" name="Imagen 3647">
          <a:extLst>
            <a:ext uri="{FF2B5EF4-FFF2-40B4-BE49-F238E27FC236}">
              <a16:creationId xmlns:a16="http://schemas.microsoft.com/office/drawing/2014/main" id="{00000000-0008-0000-1800-000038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41" name="Imagen 3648">
          <a:extLst>
            <a:ext uri="{FF2B5EF4-FFF2-40B4-BE49-F238E27FC236}">
              <a16:creationId xmlns:a16="http://schemas.microsoft.com/office/drawing/2014/main" id="{00000000-0008-0000-1800-000039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42" name="Imagen 3649">
          <a:extLst>
            <a:ext uri="{FF2B5EF4-FFF2-40B4-BE49-F238E27FC236}">
              <a16:creationId xmlns:a16="http://schemas.microsoft.com/office/drawing/2014/main" id="{00000000-0008-0000-1800-00003A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43" name="Imagen 3650">
          <a:extLst>
            <a:ext uri="{FF2B5EF4-FFF2-40B4-BE49-F238E27FC236}">
              <a16:creationId xmlns:a16="http://schemas.microsoft.com/office/drawing/2014/main" id="{00000000-0008-0000-1800-00003B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44" name="Imagen 3651">
          <a:extLst>
            <a:ext uri="{FF2B5EF4-FFF2-40B4-BE49-F238E27FC236}">
              <a16:creationId xmlns:a16="http://schemas.microsoft.com/office/drawing/2014/main" id="{00000000-0008-0000-1800-00003C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45" name="Imagen 3652">
          <a:extLst>
            <a:ext uri="{FF2B5EF4-FFF2-40B4-BE49-F238E27FC236}">
              <a16:creationId xmlns:a16="http://schemas.microsoft.com/office/drawing/2014/main" id="{00000000-0008-0000-1800-00003D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46" name="Imagen 3653">
          <a:extLst>
            <a:ext uri="{FF2B5EF4-FFF2-40B4-BE49-F238E27FC236}">
              <a16:creationId xmlns:a16="http://schemas.microsoft.com/office/drawing/2014/main" id="{00000000-0008-0000-1800-00003E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47" name="Imagen 3654">
          <a:extLst>
            <a:ext uri="{FF2B5EF4-FFF2-40B4-BE49-F238E27FC236}">
              <a16:creationId xmlns:a16="http://schemas.microsoft.com/office/drawing/2014/main" id="{00000000-0008-0000-1800-00003F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48" name="Imagen 3655">
          <a:extLst>
            <a:ext uri="{FF2B5EF4-FFF2-40B4-BE49-F238E27FC236}">
              <a16:creationId xmlns:a16="http://schemas.microsoft.com/office/drawing/2014/main" id="{00000000-0008-0000-1800-000040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49" name="Imagen 3656">
          <a:extLst>
            <a:ext uri="{FF2B5EF4-FFF2-40B4-BE49-F238E27FC236}">
              <a16:creationId xmlns:a16="http://schemas.microsoft.com/office/drawing/2014/main" id="{00000000-0008-0000-1800-000041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50" name="Imagen 3657">
          <a:extLst>
            <a:ext uri="{FF2B5EF4-FFF2-40B4-BE49-F238E27FC236}">
              <a16:creationId xmlns:a16="http://schemas.microsoft.com/office/drawing/2014/main" id="{00000000-0008-0000-1800-000042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51" name="Imagen 3658">
          <a:extLst>
            <a:ext uri="{FF2B5EF4-FFF2-40B4-BE49-F238E27FC236}">
              <a16:creationId xmlns:a16="http://schemas.microsoft.com/office/drawing/2014/main" id="{00000000-0008-0000-1800-000043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52" name="Imagen 3659">
          <a:extLst>
            <a:ext uri="{FF2B5EF4-FFF2-40B4-BE49-F238E27FC236}">
              <a16:creationId xmlns:a16="http://schemas.microsoft.com/office/drawing/2014/main" id="{00000000-0008-0000-1800-000044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53" name="Imagen 3660">
          <a:extLst>
            <a:ext uri="{FF2B5EF4-FFF2-40B4-BE49-F238E27FC236}">
              <a16:creationId xmlns:a16="http://schemas.microsoft.com/office/drawing/2014/main" id="{00000000-0008-0000-1800-000045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54" name="Imagen 3661">
          <a:extLst>
            <a:ext uri="{FF2B5EF4-FFF2-40B4-BE49-F238E27FC236}">
              <a16:creationId xmlns:a16="http://schemas.microsoft.com/office/drawing/2014/main" id="{00000000-0008-0000-1800-000046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55" name="Imagen 3662">
          <a:extLst>
            <a:ext uri="{FF2B5EF4-FFF2-40B4-BE49-F238E27FC236}">
              <a16:creationId xmlns:a16="http://schemas.microsoft.com/office/drawing/2014/main" id="{00000000-0008-0000-1800-000047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56" name="Imagen 3663">
          <a:extLst>
            <a:ext uri="{FF2B5EF4-FFF2-40B4-BE49-F238E27FC236}">
              <a16:creationId xmlns:a16="http://schemas.microsoft.com/office/drawing/2014/main" id="{00000000-0008-0000-1800-000048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57" name="Imagen 3664">
          <a:extLst>
            <a:ext uri="{FF2B5EF4-FFF2-40B4-BE49-F238E27FC236}">
              <a16:creationId xmlns:a16="http://schemas.microsoft.com/office/drawing/2014/main" id="{00000000-0008-0000-1800-000049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58" name="Imagen 3665">
          <a:extLst>
            <a:ext uri="{FF2B5EF4-FFF2-40B4-BE49-F238E27FC236}">
              <a16:creationId xmlns:a16="http://schemas.microsoft.com/office/drawing/2014/main" id="{00000000-0008-0000-1800-00004A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59" name="Imagen 3666">
          <a:extLst>
            <a:ext uri="{FF2B5EF4-FFF2-40B4-BE49-F238E27FC236}">
              <a16:creationId xmlns:a16="http://schemas.microsoft.com/office/drawing/2014/main" id="{00000000-0008-0000-1800-00004B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60" name="Imagen 3667">
          <a:extLst>
            <a:ext uri="{FF2B5EF4-FFF2-40B4-BE49-F238E27FC236}">
              <a16:creationId xmlns:a16="http://schemas.microsoft.com/office/drawing/2014/main" id="{00000000-0008-0000-1800-00004C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61" name="Imagen 3668">
          <a:extLst>
            <a:ext uri="{FF2B5EF4-FFF2-40B4-BE49-F238E27FC236}">
              <a16:creationId xmlns:a16="http://schemas.microsoft.com/office/drawing/2014/main" id="{00000000-0008-0000-1800-00004D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62" name="Imagen 3669">
          <a:extLst>
            <a:ext uri="{FF2B5EF4-FFF2-40B4-BE49-F238E27FC236}">
              <a16:creationId xmlns:a16="http://schemas.microsoft.com/office/drawing/2014/main" id="{00000000-0008-0000-1800-00004E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63" name="Imagen 3670">
          <a:extLst>
            <a:ext uri="{FF2B5EF4-FFF2-40B4-BE49-F238E27FC236}">
              <a16:creationId xmlns:a16="http://schemas.microsoft.com/office/drawing/2014/main" id="{00000000-0008-0000-1800-00004F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64" name="Imagen 3671">
          <a:extLst>
            <a:ext uri="{FF2B5EF4-FFF2-40B4-BE49-F238E27FC236}">
              <a16:creationId xmlns:a16="http://schemas.microsoft.com/office/drawing/2014/main" id="{00000000-0008-0000-1800-000050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65" name="Imagen 3672">
          <a:extLst>
            <a:ext uri="{FF2B5EF4-FFF2-40B4-BE49-F238E27FC236}">
              <a16:creationId xmlns:a16="http://schemas.microsoft.com/office/drawing/2014/main" id="{00000000-0008-0000-1800-000051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66" name="Imagen 3673">
          <a:extLst>
            <a:ext uri="{FF2B5EF4-FFF2-40B4-BE49-F238E27FC236}">
              <a16:creationId xmlns:a16="http://schemas.microsoft.com/office/drawing/2014/main" id="{00000000-0008-0000-1800-000052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67" name="Imagen 3674">
          <a:extLst>
            <a:ext uri="{FF2B5EF4-FFF2-40B4-BE49-F238E27FC236}">
              <a16:creationId xmlns:a16="http://schemas.microsoft.com/office/drawing/2014/main" id="{00000000-0008-0000-1800-000053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68" name="Imagen 3675">
          <a:extLst>
            <a:ext uri="{FF2B5EF4-FFF2-40B4-BE49-F238E27FC236}">
              <a16:creationId xmlns:a16="http://schemas.microsoft.com/office/drawing/2014/main" id="{00000000-0008-0000-1800-000054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69" name="Imagen 3676">
          <a:extLst>
            <a:ext uri="{FF2B5EF4-FFF2-40B4-BE49-F238E27FC236}">
              <a16:creationId xmlns:a16="http://schemas.microsoft.com/office/drawing/2014/main" id="{00000000-0008-0000-1800-000055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70" name="Imagen 3677">
          <a:extLst>
            <a:ext uri="{FF2B5EF4-FFF2-40B4-BE49-F238E27FC236}">
              <a16:creationId xmlns:a16="http://schemas.microsoft.com/office/drawing/2014/main" id="{00000000-0008-0000-1800-000056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71" name="Imagen 3678">
          <a:extLst>
            <a:ext uri="{FF2B5EF4-FFF2-40B4-BE49-F238E27FC236}">
              <a16:creationId xmlns:a16="http://schemas.microsoft.com/office/drawing/2014/main" id="{00000000-0008-0000-1800-000057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72" name="Imagen 3679">
          <a:extLst>
            <a:ext uri="{FF2B5EF4-FFF2-40B4-BE49-F238E27FC236}">
              <a16:creationId xmlns:a16="http://schemas.microsoft.com/office/drawing/2014/main" id="{00000000-0008-0000-1800-000058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73" name="Imagen 3680">
          <a:extLst>
            <a:ext uri="{FF2B5EF4-FFF2-40B4-BE49-F238E27FC236}">
              <a16:creationId xmlns:a16="http://schemas.microsoft.com/office/drawing/2014/main" id="{00000000-0008-0000-1800-000059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74" name="Imagen 3681">
          <a:extLst>
            <a:ext uri="{FF2B5EF4-FFF2-40B4-BE49-F238E27FC236}">
              <a16:creationId xmlns:a16="http://schemas.microsoft.com/office/drawing/2014/main" id="{00000000-0008-0000-1800-00005A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75" name="Imagen 3682">
          <a:extLst>
            <a:ext uri="{FF2B5EF4-FFF2-40B4-BE49-F238E27FC236}">
              <a16:creationId xmlns:a16="http://schemas.microsoft.com/office/drawing/2014/main" id="{00000000-0008-0000-1800-00005B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76" name="Imagen 3683">
          <a:extLst>
            <a:ext uri="{FF2B5EF4-FFF2-40B4-BE49-F238E27FC236}">
              <a16:creationId xmlns:a16="http://schemas.microsoft.com/office/drawing/2014/main" id="{00000000-0008-0000-1800-00005C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77" name="Imagen 3684">
          <a:extLst>
            <a:ext uri="{FF2B5EF4-FFF2-40B4-BE49-F238E27FC236}">
              <a16:creationId xmlns:a16="http://schemas.microsoft.com/office/drawing/2014/main" id="{00000000-0008-0000-1800-00005D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78" name="Imagen 3685">
          <a:extLst>
            <a:ext uri="{FF2B5EF4-FFF2-40B4-BE49-F238E27FC236}">
              <a16:creationId xmlns:a16="http://schemas.microsoft.com/office/drawing/2014/main" id="{00000000-0008-0000-1800-00005E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79" name="Imagen 3686">
          <a:extLst>
            <a:ext uri="{FF2B5EF4-FFF2-40B4-BE49-F238E27FC236}">
              <a16:creationId xmlns:a16="http://schemas.microsoft.com/office/drawing/2014/main" id="{00000000-0008-0000-1800-00005F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80" name="Imagen 3687">
          <a:extLst>
            <a:ext uri="{FF2B5EF4-FFF2-40B4-BE49-F238E27FC236}">
              <a16:creationId xmlns:a16="http://schemas.microsoft.com/office/drawing/2014/main" id="{00000000-0008-0000-1800-000060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81" name="Imagen 3688">
          <a:extLst>
            <a:ext uri="{FF2B5EF4-FFF2-40B4-BE49-F238E27FC236}">
              <a16:creationId xmlns:a16="http://schemas.microsoft.com/office/drawing/2014/main" id="{00000000-0008-0000-1800-000061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82" name="Imagen 3689">
          <a:extLst>
            <a:ext uri="{FF2B5EF4-FFF2-40B4-BE49-F238E27FC236}">
              <a16:creationId xmlns:a16="http://schemas.microsoft.com/office/drawing/2014/main" id="{00000000-0008-0000-1800-000062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83" name="Imagen 3690">
          <a:extLst>
            <a:ext uri="{FF2B5EF4-FFF2-40B4-BE49-F238E27FC236}">
              <a16:creationId xmlns:a16="http://schemas.microsoft.com/office/drawing/2014/main" id="{00000000-0008-0000-1800-000063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84" name="Imagen 3691">
          <a:extLst>
            <a:ext uri="{FF2B5EF4-FFF2-40B4-BE49-F238E27FC236}">
              <a16:creationId xmlns:a16="http://schemas.microsoft.com/office/drawing/2014/main" id="{00000000-0008-0000-1800-000064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85" name="Imagen 3692">
          <a:extLst>
            <a:ext uri="{FF2B5EF4-FFF2-40B4-BE49-F238E27FC236}">
              <a16:creationId xmlns:a16="http://schemas.microsoft.com/office/drawing/2014/main" id="{00000000-0008-0000-1800-000065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86" name="Imagen 3693">
          <a:extLst>
            <a:ext uri="{FF2B5EF4-FFF2-40B4-BE49-F238E27FC236}">
              <a16:creationId xmlns:a16="http://schemas.microsoft.com/office/drawing/2014/main" id="{00000000-0008-0000-1800-000066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87" name="Imagen 3694">
          <a:extLst>
            <a:ext uri="{FF2B5EF4-FFF2-40B4-BE49-F238E27FC236}">
              <a16:creationId xmlns:a16="http://schemas.microsoft.com/office/drawing/2014/main" id="{00000000-0008-0000-1800-000067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88" name="Imagen 3695">
          <a:extLst>
            <a:ext uri="{FF2B5EF4-FFF2-40B4-BE49-F238E27FC236}">
              <a16:creationId xmlns:a16="http://schemas.microsoft.com/office/drawing/2014/main" id="{00000000-0008-0000-1800-000068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89" name="Imagen 3696">
          <a:extLst>
            <a:ext uri="{FF2B5EF4-FFF2-40B4-BE49-F238E27FC236}">
              <a16:creationId xmlns:a16="http://schemas.microsoft.com/office/drawing/2014/main" id="{00000000-0008-0000-1800-000069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90" name="Imagen 3697">
          <a:extLst>
            <a:ext uri="{FF2B5EF4-FFF2-40B4-BE49-F238E27FC236}">
              <a16:creationId xmlns:a16="http://schemas.microsoft.com/office/drawing/2014/main" id="{00000000-0008-0000-1800-00006A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91" name="Imagen 3698">
          <a:extLst>
            <a:ext uri="{FF2B5EF4-FFF2-40B4-BE49-F238E27FC236}">
              <a16:creationId xmlns:a16="http://schemas.microsoft.com/office/drawing/2014/main" id="{00000000-0008-0000-1800-00006B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92" name="Imagen 3699">
          <a:extLst>
            <a:ext uri="{FF2B5EF4-FFF2-40B4-BE49-F238E27FC236}">
              <a16:creationId xmlns:a16="http://schemas.microsoft.com/office/drawing/2014/main" id="{00000000-0008-0000-1800-00006C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93" name="Imagen 3700">
          <a:extLst>
            <a:ext uri="{FF2B5EF4-FFF2-40B4-BE49-F238E27FC236}">
              <a16:creationId xmlns:a16="http://schemas.microsoft.com/office/drawing/2014/main" id="{00000000-0008-0000-1800-00006D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94" name="Imagen 3701">
          <a:extLst>
            <a:ext uri="{FF2B5EF4-FFF2-40B4-BE49-F238E27FC236}">
              <a16:creationId xmlns:a16="http://schemas.microsoft.com/office/drawing/2014/main" id="{00000000-0008-0000-1800-00006E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95" name="Imagen 3702">
          <a:extLst>
            <a:ext uri="{FF2B5EF4-FFF2-40B4-BE49-F238E27FC236}">
              <a16:creationId xmlns:a16="http://schemas.microsoft.com/office/drawing/2014/main" id="{00000000-0008-0000-1800-00006F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96" name="Imagen 3703">
          <a:extLst>
            <a:ext uri="{FF2B5EF4-FFF2-40B4-BE49-F238E27FC236}">
              <a16:creationId xmlns:a16="http://schemas.microsoft.com/office/drawing/2014/main" id="{00000000-0008-0000-1800-000070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97" name="Imagen 3704">
          <a:extLst>
            <a:ext uri="{FF2B5EF4-FFF2-40B4-BE49-F238E27FC236}">
              <a16:creationId xmlns:a16="http://schemas.microsoft.com/office/drawing/2014/main" id="{00000000-0008-0000-1800-000071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98" name="Imagen 3705">
          <a:extLst>
            <a:ext uri="{FF2B5EF4-FFF2-40B4-BE49-F238E27FC236}">
              <a16:creationId xmlns:a16="http://schemas.microsoft.com/office/drawing/2014/main" id="{00000000-0008-0000-1800-000072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699" name="Imagen 3706">
          <a:extLst>
            <a:ext uri="{FF2B5EF4-FFF2-40B4-BE49-F238E27FC236}">
              <a16:creationId xmlns:a16="http://schemas.microsoft.com/office/drawing/2014/main" id="{00000000-0008-0000-1800-000073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00" name="Imagen 3707">
          <a:extLst>
            <a:ext uri="{FF2B5EF4-FFF2-40B4-BE49-F238E27FC236}">
              <a16:creationId xmlns:a16="http://schemas.microsoft.com/office/drawing/2014/main" id="{00000000-0008-0000-1800-000074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01" name="Imagen 3708">
          <a:extLst>
            <a:ext uri="{FF2B5EF4-FFF2-40B4-BE49-F238E27FC236}">
              <a16:creationId xmlns:a16="http://schemas.microsoft.com/office/drawing/2014/main" id="{00000000-0008-0000-1800-000075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02" name="Imagen 3709">
          <a:extLst>
            <a:ext uri="{FF2B5EF4-FFF2-40B4-BE49-F238E27FC236}">
              <a16:creationId xmlns:a16="http://schemas.microsoft.com/office/drawing/2014/main" id="{00000000-0008-0000-1800-000076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03" name="Imagen 3710">
          <a:extLst>
            <a:ext uri="{FF2B5EF4-FFF2-40B4-BE49-F238E27FC236}">
              <a16:creationId xmlns:a16="http://schemas.microsoft.com/office/drawing/2014/main" id="{00000000-0008-0000-1800-000077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04" name="Imagen 3711">
          <a:extLst>
            <a:ext uri="{FF2B5EF4-FFF2-40B4-BE49-F238E27FC236}">
              <a16:creationId xmlns:a16="http://schemas.microsoft.com/office/drawing/2014/main" id="{00000000-0008-0000-1800-000078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05" name="Imagen 3712">
          <a:extLst>
            <a:ext uri="{FF2B5EF4-FFF2-40B4-BE49-F238E27FC236}">
              <a16:creationId xmlns:a16="http://schemas.microsoft.com/office/drawing/2014/main" id="{00000000-0008-0000-1800-000079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06" name="Imagen 3713">
          <a:extLst>
            <a:ext uri="{FF2B5EF4-FFF2-40B4-BE49-F238E27FC236}">
              <a16:creationId xmlns:a16="http://schemas.microsoft.com/office/drawing/2014/main" id="{00000000-0008-0000-1800-00007A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07" name="Imagen 3714">
          <a:extLst>
            <a:ext uri="{FF2B5EF4-FFF2-40B4-BE49-F238E27FC236}">
              <a16:creationId xmlns:a16="http://schemas.microsoft.com/office/drawing/2014/main" id="{00000000-0008-0000-1800-00007B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08" name="Imagen 3715">
          <a:extLst>
            <a:ext uri="{FF2B5EF4-FFF2-40B4-BE49-F238E27FC236}">
              <a16:creationId xmlns:a16="http://schemas.microsoft.com/office/drawing/2014/main" id="{00000000-0008-0000-1800-00007C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09" name="Imagen 3716">
          <a:extLst>
            <a:ext uri="{FF2B5EF4-FFF2-40B4-BE49-F238E27FC236}">
              <a16:creationId xmlns:a16="http://schemas.microsoft.com/office/drawing/2014/main" id="{00000000-0008-0000-1800-00007D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10" name="Imagen 3717">
          <a:extLst>
            <a:ext uri="{FF2B5EF4-FFF2-40B4-BE49-F238E27FC236}">
              <a16:creationId xmlns:a16="http://schemas.microsoft.com/office/drawing/2014/main" id="{00000000-0008-0000-1800-00007E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11" name="Imagen 3718">
          <a:extLst>
            <a:ext uri="{FF2B5EF4-FFF2-40B4-BE49-F238E27FC236}">
              <a16:creationId xmlns:a16="http://schemas.microsoft.com/office/drawing/2014/main" id="{00000000-0008-0000-1800-00007F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12" name="Imagen 3719">
          <a:extLst>
            <a:ext uri="{FF2B5EF4-FFF2-40B4-BE49-F238E27FC236}">
              <a16:creationId xmlns:a16="http://schemas.microsoft.com/office/drawing/2014/main" id="{00000000-0008-0000-1800-000080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13" name="Imagen 3720">
          <a:extLst>
            <a:ext uri="{FF2B5EF4-FFF2-40B4-BE49-F238E27FC236}">
              <a16:creationId xmlns:a16="http://schemas.microsoft.com/office/drawing/2014/main" id="{00000000-0008-0000-1800-000081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14" name="Imagen 3721">
          <a:extLst>
            <a:ext uri="{FF2B5EF4-FFF2-40B4-BE49-F238E27FC236}">
              <a16:creationId xmlns:a16="http://schemas.microsoft.com/office/drawing/2014/main" id="{00000000-0008-0000-1800-000082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15" name="Imagen 3722">
          <a:extLst>
            <a:ext uri="{FF2B5EF4-FFF2-40B4-BE49-F238E27FC236}">
              <a16:creationId xmlns:a16="http://schemas.microsoft.com/office/drawing/2014/main" id="{00000000-0008-0000-1800-000083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16" name="Imagen 3723">
          <a:extLst>
            <a:ext uri="{FF2B5EF4-FFF2-40B4-BE49-F238E27FC236}">
              <a16:creationId xmlns:a16="http://schemas.microsoft.com/office/drawing/2014/main" id="{00000000-0008-0000-1800-000084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17" name="Imagen 3724">
          <a:extLst>
            <a:ext uri="{FF2B5EF4-FFF2-40B4-BE49-F238E27FC236}">
              <a16:creationId xmlns:a16="http://schemas.microsoft.com/office/drawing/2014/main" id="{00000000-0008-0000-1800-000085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18" name="Imagen 3725">
          <a:extLst>
            <a:ext uri="{FF2B5EF4-FFF2-40B4-BE49-F238E27FC236}">
              <a16:creationId xmlns:a16="http://schemas.microsoft.com/office/drawing/2014/main" id="{00000000-0008-0000-1800-000086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19" name="Imagen 3726">
          <a:extLst>
            <a:ext uri="{FF2B5EF4-FFF2-40B4-BE49-F238E27FC236}">
              <a16:creationId xmlns:a16="http://schemas.microsoft.com/office/drawing/2014/main" id="{00000000-0008-0000-1800-000087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20" name="Imagen 3727">
          <a:extLst>
            <a:ext uri="{FF2B5EF4-FFF2-40B4-BE49-F238E27FC236}">
              <a16:creationId xmlns:a16="http://schemas.microsoft.com/office/drawing/2014/main" id="{00000000-0008-0000-1800-000088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21" name="Imagen 3728">
          <a:extLst>
            <a:ext uri="{FF2B5EF4-FFF2-40B4-BE49-F238E27FC236}">
              <a16:creationId xmlns:a16="http://schemas.microsoft.com/office/drawing/2014/main" id="{00000000-0008-0000-1800-000089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22" name="Imagen 3729">
          <a:extLst>
            <a:ext uri="{FF2B5EF4-FFF2-40B4-BE49-F238E27FC236}">
              <a16:creationId xmlns:a16="http://schemas.microsoft.com/office/drawing/2014/main" id="{00000000-0008-0000-1800-00008A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23" name="Imagen 3730">
          <a:extLst>
            <a:ext uri="{FF2B5EF4-FFF2-40B4-BE49-F238E27FC236}">
              <a16:creationId xmlns:a16="http://schemas.microsoft.com/office/drawing/2014/main" id="{00000000-0008-0000-1800-00008B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24" name="Imagen 3731">
          <a:extLst>
            <a:ext uri="{FF2B5EF4-FFF2-40B4-BE49-F238E27FC236}">
              <a16:creationId xmlns:a16="http://schemas.microsoft.com/office/drawing/2014/main" id="{00000000-0008-0000-1800-00008C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25" name="Imagen 3732">
          <a:extLst>
            <a:ext uri="{FF2B5EF4-FFF2-40B4-BE49-F238E27FC236}">
              <a16:creationId xmlns:a16="http://schemas.microsoft.com/office/drawing/2014/main" id="{00000000-0008-0000-1800-00008D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26" name="Imagen 3733">
          <a:extLst>
            <a:ext uri="{FF2B5EF4-FFF2-40B4-BE49-F238E27FC236}">
              <a16:creationId xmlns:a16="http://schemas.microsoft.com/office/drawing/2014/main" id="{00000000-0008-0000-1800-00008E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27" name="Imagen 3734">
          <a:extLst>
            <a:ext uri="{FF2B5EF4-FFF2-40B4-BE49-F238E27FC236}">
              <a16:creationId xmlns:a16="http://schemas.microsoft.com/office/drawing/2014/main" id="{00000000-0008-0000-1800-00008F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28" name="Imagen 3735">
          <a:extLst>
            <a:ext uri="{FF2B5EF4-FFF2-40B4-BE49-F238E27FC236}">
              <a16:creationId xmlns:a16="http://schemas.microsoft.com/office/drawing/2014/main" id="{00000000-0008-0000-1800-000090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29" name="Imagen 3736">
          <a:extLst>
            <a:ext uri="{FF2B5EF4-FFF2-40B4-BE49-F238E27FC236}">
              <a16:creationId xmlns:a16="http://schemas.microsoft.com/office/drawing/2014/main" id="{00000000-0008-0000-1800-000091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30" name="Imagen 3737">
          <a:extLst>
            <a:ext uri="{FF2B5EF4-FFF2-40B4-BE49-F238E27FC236}">
              <a16:creationId xmlns:a16="http://schemas.microsoft.com/office/drawing/2014/main" id="{00000000-0008-0000-1800-000092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31" name="Imagen 3738">
          <a:extLst>
            <a:ext uri="{FF2B5EF4-FFF2-40B4-BE49-F238E27FC236}">
              <a16:creationId xmlns:a16="http://schemas.microsoft.com/office/drawing/2014/main" id="{00000000-0008-0000-1800-000093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32" name="Imagen 3739">
          <a:extLst>
            <a:ext uri="{FF2B5EF4-FFF2-40B4-BE49-F238E27FC236}">
              <a16:creationId xmlns:a16="http://schemas.microsoft.com/office/drawing/2014/main" id="{00000000-0008-0000-1800-000094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33" name="Imagen 3740">
          <a:extLst>
            <a:ext uri="{FF2B5EF4-FFF2-40B4-BE49-F238E27FC236}">
              <a16:creationId xmlns:a16="http://schemas.microsoft.com/office/drawing/2014/main" id="{00000000-0008-0000-1800-000095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34" name="Imagen 3741">
          <a:extLst>
            <a:ext uri="{FF2B5EF4-FFF2-40B4-BE49-F238E27FC236}">
              <a16:creationId xmlns:a16="http://schemas.microsoft.com/office/drawing/2014/main" id="{00000000-0008-0000-1800-000096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35" name="Imagen 3742">
          <a:extLst>
            <a:ext uri="{FF2B5EF4-FFF2-40B4-BE49-F238E27FC236}">
              <a16:creationId xmlns:a16="http://schemas.microsoft.com/office/drawing/2014/main" id="{00000000-0008-0000-1800-000097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36" name="Imagen 3743">
          <a:extLst>
            <a:ext uri="{FF2B5EF4-FFF2-40B4-BE49-F238E27FC236}">
              <a16:creationId xmlns:a16="http://schemas.microsoft.com/office/drawing/2014/main" id="{00000000-0008-0000-1800-000098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37" name="Imagen 3744">
          <a:extLst>
            <a:ext uri="{FF2B5EF4-FFF2-40B4-BE49-F238E27FC236}">
              <a16:creationId xmlns:a16="http://schemas.microsoft.com/office/drawing/2014/main" id="{00000000-0008-0000-1800-000099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38" name="Imagen 3745">
          <a:extLst>
            <a:ext uri="{FF2B5EF4-FFF2-40B4-BE49-F238E27FC236}">
              <a16:creationId xmlns:a16="http://schemas.microsoft.com/office/drawing/2014/main" id="{00000000-0008-0000-1800-00009A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39" name="Imagen 3746">
          <a:extLst>
            <a:ext uri="{FF2B5EF4-FFF2-40B4-BE49-F238E27FC236}">
              <a16:creationId xmlns:a16="http://schemas.microsoft.com/office/drawing/2014/main" id="{00000000-0008-0000-1800-00009B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40" name="Imagen 3747">
          <a:extLst>
            <a:ext uri="{FF2B5EF4-FFF2-40B4-BE49-F238E27FC236}">
              <a16:creationId xmlns:a16="http://schemas.microsoft.com/office/drawing/2014/main" id="{00000000-0008-0000-1800-00009C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41" name="Imagen 3748">
          <a:extLst>
            <a:ext uri="{FF2B5EF4-FFF2-40B4-BE49-F238E27FC236}">
              <a16:creationId xmlns:a16="http://schemas.microsoft.com/office/drawing/2014/main" id="{00000000-0008-0000-1800-00009D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42" name="Imagen 3749">
          <a:extLst>
            <a:ext uri="{FF2B5EF4-FFF2-40B4-BE49-F238E27FC236}">
              <a16:creationId xmlns:a16="http://schemas.microsoft.com/office/drawing/2014/main" id="{00000000-0008-0000-1800-00009E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43" name="Imagen 3750">
          <a:extLst>
            <a:ext uri="{FF2B5EF4-FFF2-40B4-BE49-F238E27FC236}">
              <a16:creationId xmlns:a16="http://schemas.microsoft.com/office/drawing/2014/main" id="{00000000-0008-0000-1800-00009F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44" name="Imagen 3751">
          <a:extLst>
            <a:ext uri="{FF2B5EF4-FFF2-40B4-BE49-F238E27FC236}">
              <a16:creationId xmlns:a16="http://schemas.microsoft.com/office/drawing/2014/main" id="{00000000-0008-0000-1800-0000A0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45" name="Imagen 3752">
          <a:extLst>
            <a:ext uri="{FF2B5EF4-FFF2-40B4-BE49-F238E27FC236}">
              <a16:creationId xmlns:a16="http://schemas.microsoft.com/office/drawing/2014/main" id="{00000000-0008-0000-1800-0000A1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46" name="Imagen 3753">
          <a:extLst>
            <a:ext uri="{FF2B5EF4-FFF2-40B4-BE49-F238E27FC236}">
              <a16:creationId xmlns:a16="http://schemas.microsoft.com/office/drawing/2014/main" id="{00000000-0008-0000-1800-0000A2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47" name="Imagen 3754">
          <a:extLst>
            <a:ext uri="{FF2B5EF4-FFF2-40B4-BE49-F238E27FC236}">
              <a16:creationId xmlns:a16="http://schemas.microsoft.com/office/drawing/2014/main" id="{00000000-0008-0000-1800-0000A3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48" name="Imagen 3755">
          <a:extLst>
            <a:ext uri="{FF2B5EF4-FFF2-40B4-BE49-F238E27FC236}">
              <a16:creationId xmlns:a16="http://schemas.microsoft.com/office/drawing/2014/main" id="{00000000-0008-0000-1800-0000A4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49" name="Imagen 3756">
          <a:extLst>
            <a:ext uri="{FF2B5EF4-FFF2-40B4-BE49-F238E27FC236}">
              <a16:creationId xmlns:a16="http://schemas.microsoft.com/office/drawing/2014/main" id="{00000000-0008-0000-1800-0000A5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50" name="Imagen 3757">
          <a:extLst>
            <a:ext uri="{FF2B5EF4-FFF2-40B4-BE49-F238E27FC236}">
              <a16:creationId xmlns:a16="http://schemas.microsoft.com/office/drawing/2014/main" id="{00000000-0008-0000-1800-0000A6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51" name="Imagen 3758">
          <a:extLst>
            <a:ext uri="{FF2B5EF4-FFF2-40B4-BE49-F238E27FC236}">
              <a16:creationId xmlns:a16="http://schemas.microsoft.com/office/drawing/2014/main" id="{00000000-0008-0000-1800-0000A7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52" name="Imagen 3759">
          <a:extLst>
            <a:ext uri="{FF2B5EF4-FFF2-40B4-BE49-F238E27FC236}">
              <a16:creationId xmlns:a16="http://schemas.microsoft.com/office/drawing/2014/main" id="{00000000-0008-0000-1800-0000A8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53" name="Imagen 3760">
          <a:extLst>
            <a:ext uri="{FF2B5EF4-FFF2-40B4-BE49-F238E27FC236}">
              <a16:creationId xmlns:a16="http://schemas.microsoft.com/office/drawing/2014/main" id="{00000000-0008-0000-1800-0000A9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54" name="Imagen 3761">
          <a:extLst>
            <a:ext uri="{FF2B5EF4-FFF2-40B4-BE49-F238E27FC236}">
              <a16:creationId xmlns:a16="http://schemas.microsoft.com/office/drawing/2014/main" id="{00000000-0008-0000-1800-0000AA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55" name="Imagen 3762">
          <a:extLst>
            <a:ext uri="{FF2B5EF4-FFF2-40B4-BE49-F238E27FC236}">
              <a16:creationId xmlns:a16="http://schemas.microsoft.com/office/drawing/2014/main" id="{00000000-0008-0000-1800-0000AB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56" name="Imagen 3763">
          <a:extLst>
            <a:ext uri="{FF2B5EF4-FFF2-40B4-BE49-F238E27FC236}">
              <a16:creationId xmlns:a16="http://schemas.microsoft.com/office/drawing/2014/main" id="{00000000-0008-0000-1800-0000AC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57" name="Imagen 3764">
          <a:extLst>
            <a:ext uri="{FF2B5EF4-FFF2-40B4-BE49-F238E27FC236}">
              <a16:creationId xmlns:a16="http://schemas.microsoft.com/office/drawing/2014/main" id="{00000000-0008-0000-1800-0000AD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58" name="Imagen 3765">
          <a:extLst>
            <a:ext uri="{FF2B5EF4-FFF2-40B4-BE49-F238E27FC236}">
              <a16:creationId xmlns:a16="http://schemas.microsoft.com/office/drawing/2014/main" id="{00000000-0008-0000-1800-0000AE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59" name="Imagen 3766">
          <a:extLst>
            <a:ext uri="{FF2B5EF4-FFF2-40B4-BE49-F238E27FC236}">
              <a16:creationId xmlns:a16="http://schemas.microsoft.com/office/drawing/2014/main" id="{00000000-0008-0000-1800-0000AF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60" name="Imagen 3767">
          <a:extLst>
            <a:ext uri="{FF2B5EF4-FFF2-40B4-BE49-F238E27FC236}">
              <a16:creationId xmlns:a16="http://schemas.microsoft.com/office/drawing/2014/main" id="{00000000-0008-0000-1800-0000B0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61" name="Imagen 3768">
          <a:extLst>
            <a:ext uri="{FF2B5EF4-FFF2-40B4-BE49-F238E27FC236}">
              <a16:creationId xmlns:a16="http://schemas.microsoft.com/office/drawing/2014/main" id="{00000000-0008-0000-1800-0000B1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62" name="Imagen 3769">
          <a:extLst>
            <a:ext uri="{FF2B5EF4-FFF2-40B4-BE49-F238E27FC236}">
              <a16:creationId xmlns:a16="http://schemas.microsoft.com/office/drawing/2014/main" id="{00000000-0008-0000-1800-0000B2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63" name="Imagen 3770">
          <a:extLst>
            <a:ext uri="{FF2B5EF4-FFF2-40B4-BE49-F238E27FC236}">
              <a16:creationId xmlns:a16="http://schemas.microsoft.com/office/drawing/2014/main" id="{00000000-0008-0000-1800-0000B3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64" name="Imagen 3771">
          <a:extLst>
            <a:ext uri="{FF2B5EF4-FFF2-40B4-BE49-F238E27FC236}">
              <a16:creationId xmlns:a16="http://schemas.microsoft.com/office/drawing/2014/main" id="{00000000-0008-0000-1800-0000B4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65" name="Imagen 3772">
          <a:extLst>
            <a:ext uri="{FF2B5EF4-FFF2-40B4-BE49-F238E27FC236}">
              <a16:creationId xmlns:a16="http://schemas.microsoft.com/office/drawing/2014/main" id="{00000000-0008-0000-1800-0000B5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66" name="Imagen 3773">
          <a:extLst>
            <a:ext uri="{FF2B5EF4-FFF2-40B4-BE49-F238E27FC236}">
              <a16:creationId xmlns:a16="http://schemas.microsoft.com/office/drawing/2014/main" id="{00000000-0008-0000-1800-0000B6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67" name="Imagen 3774">
          <a:extLst>
            <a:ext uri="{FF2B5EF4-FFF2-40B4-BE49-F238E27FC236}">
              <a16:creationId xmlns:a16="http://schemas.microsoft.com/office/drawing/2014/main" id="{00000000-0008-0000-1800-0000B7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68" name="Imagen 3775">
          <a:extLst>
            <a:ext uri="{FF2B5EF4-FFF2-40B4-BE49-F238E27FC236}">
              <a16:creationId xmlns:a16="http://schemas.microsoft.com/office/drawing/2014/main" id="{00000000-0008-0000-1800-0000B8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69" name="Imagen 3776">
          <a:extLst>
            <a:ext uri="{FF2B5EF4-FFF2-40B4-BE49-F238E27FC236}">
              <a16:creationId xmlns:a16="http://schemas.microsoft.com/office/drawing/2014/main" id="{00000000-0008-0000-1800-0000B9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70" name="Imagen 3777">
          <a:extLst>
            <a:ext uri="{FF2B5EF4-FFF2-40B4-BE49-F238E27FC236}">
              <a16:creationId xmlns:a16="http://schemas.microsoft.com/office/drawing/2014/main" id="{00000000-0008-0000-1800-0000BA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71" name="Imagen 3778">
          <a:extLst>
            <a:ext uri="{FF2B5EF4-FFF2-40B4-BE49-F238E27FC236}">
              <a16:creationId xmlns:a16="http://schemas.microsoft.com/office/drawing/2014/main" id="{00000000-0008-0000-1800-0000BB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72" name="Imagen 3779">
          <a:extLst>
            <a:ext uri="{FF2B5EF4-FFF2-40B4-BE49-F238E27FC236}">
              <a16:creationId xmlns:a16="http://schemas.microsoft.com/office/drawing/2014/main" id="{00000000-0008-0000-1800-0000BC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73" name="Imagen 3780">
          <a:extLst>
            <a:ext uri="{FF2B5EF4-FFF2-40B4-BE49-F238E27FC236}">
              <a16:creationId xmlns:a16="http://schemas.microsoft.com/office/drawing/2014/main" id="{00000000-0008-0000-1800-0000BD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74" name="Imagen 3781">
          <a:extLst>
            <a:ext uri="{FF2B5EF4-FFF2-40B4-BE49-F238E27FC236}">
              <a16:creationId xmlns:a16="http://schemas.microsoft.com/office/drawing/2014/main" id="{00000000-0008-0000-1800-0000BE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75" name="Imagen 3782">
          <a:extLst>
            <a:ext uri="{FF2B5EF4-FFF2-40B4-BE49-F238E27FC236}">
              <a16:creationId xmlns:a16="http://schemas.microsoft.com/office/drawing/2014/main" id="{00000000-0008-0000-1800-0000BF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76" name="Imagen 3783">
          <a:extLst>
            <a:ext uri="{FF2B5EF4-FFF2-40B4-BE49-F238E27FC236}">
              <a16:creationId xmlns:a16="http://schemas.microsoft.com/office/drawing/2014/main" id="{00000000-0008-0000-1800-0000C0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77" name="Imagen 3784">
          <a:extLst>
            <a:ext uri="{FF2B5EF4-FFF2-40B4-BE49-F238E27FC236}">
              <a16:creationId xmlns:a16="http://schemas.microsoft.com/office/drawing/2014/main" id="{00000000-0008-0000-1800-0000C1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78" name="Imagen 3785">
          <a:extLst>
            <a:ext uri="{FF2B5EF4-FFF2-40B4-BE49-F238E27FC236}">
              <a16:creationId xmlns:a16="http://schemas.microsoft.com/office/drawing/2014/main" id="{00000000-0008-0000-1800-0000C2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79" name="Imagen 3786">
          <a:extLst>
            <a:ext uri="{FF2B5EF4-FFF2-40B4-BE49-F238E27FC236}">
              <a16:creationId xmlns:a16="http://schemas.microsoft.com/office/drawing/2014/main" id="{00000000-0008-0000-1800-0000C3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80" name="Imagen 3787">
          <a:extLst>
            <a:ext uri="{FF2B5EF4-FFF2-40B4-BE49-F238E27FC236}">
              <a16:creationId xmlns:a16="http://schemas.microsoft.com/office/drawing/2014/main" id="{00000000-0008-0000-1800-0000C4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81" name="Imagen 3788">
          <a:extLst>
            <a:ext uri="{FF2B5EF4-FFF2-40B4-BE49-F238E27FC236}">
              <a16:creationId xmlns:a16="http://schemas.microsoft.com/office/drawing/2014/main" id="{00000000-0008-0000-1800-0000C5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82" name="Imagen 3789">
          <a:extLst>
            <a:ext uri="{FF2B5EF4-FFF2-40B4-BE49-F238E27FC236}">
              <a16:creationId xmlns:a16="http://schemas.microsoft.com/office/drawing/2014/main" id="{00000000-0008-0000-1800-0000C6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83" name="Imagen 3790">
          <a:extLst>
            <a:ext uri="{FF2B5EF4-FFF2-40B4-BE49-F238E27FC236}">
              <a16:creationId xmlns:a16="http://schemas.microsoft.com/office/drawing/2014/main" id="{00000000-0008-0000-1800-0000C7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84" name="Imagen 3791">
          <a:extLst>
            <a:ext uri="{FF2B5EF4-FFF2-40B4-BE49-F238E27FC236}">
              <a16:creationId xmlns:a16="http://schemas.microsoft.com/office/drawing/2014/main" id="{00000000-0008-0000-1800-0000C8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85" name="Imagen 3792">
          <a:extLst>
            <a:ext uri="{FF2B5EF4-FFF2-40B4-BE49-F238E27FC236}">
              <a16:creationId xmlns:a16="http://schemas.microsoft.com/office/drawing/2014/main" id="{00000000-0008-0000-1800-0000C9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86" name="Imagen 3793">
          <a:extLst>
            <a:ext uri="{FF2B5EF4-FFF2-40B4-BE49-F238E27FC236}">
              <a16:creationId xmlns:a16="http://schemas.microsoft.com/office/drawing/2014/main" id="{00000000-0008-0000-1800-0000CA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87" name="Imagen 3794">
          <a:extLst>
            <a:ext uri="{FF2B5EF4-FFF2-40B4-BE49-F238E27FC236}">
              <a16:creationId xmlns:a16="http://schemas.microsoft.com/office/drawing/2014/main" id="{00000000-0008-0000-1800-0000CB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88" name="Imagen 3795">
          <a:extLst>
            <a:ext uri="{FF2B5EF4-FFF2-40B4-BE49-F238E27FC236}">
              <a16:creationId xmlns:a16="http://schemas.microsoft.com/office/drawing/2014/main" id="{00000000-0008-0000-1800-0000CC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89" name="Imagen 3796">
          <a:extLst>
            <a:ext uri="{FF2B5EF4-FFF2-40B4-BE49-F238E27FC236}">
              <a16:creationId xmlns:a16="http://schemas.microsoft.com/office/drawing/2014/main" id="{00000000-0008-0000-1800-0000CD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90" name="Imagen 3797">
          <a:extLst>
            <a:ext uri="{FF2B5EF4-FFF2-40B4-BE49-F238E27FC236}">
              <a16:creationId xmlns:a16="http://schemas.microsoft.com/office/drawing/2014/main" id="{00000000-0008-0000-1800-0000CE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91" name="Imagen 3798">
          <a:extLst>
            <a:ext uri="{FF2B5EF4-FFF2-40B4-BE49-F238E27FC236}">
              <a16:creationId xmlns:a16="http://schemas.microsoft.com/office/drawing/2014/main" id="{00000000-0008-0000-1800-0000CF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92" name="Imagen 3799">
          <a:extLst>
            <a:ext uri="{FF2B5EF4-FFF2-40B4-BE49-F238E27FC236}">
              <a16:creationId xmlns:a16="http://schemas.microsoft.com/office/drawing/2014/main" id="{00000000-0008-0000-1800-0000D0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93" name="Imagen 3800">
          <a:extLst>
            <a:ext uri="{FF2B5EF4-FFF2-40B4-BE49-F238E27FC236}">
              <a16:creationId xmlns:a16="http://schemas.microsoft.com/office/drawing/2014/main" id="{00000000-0008-0000-1800-0000D1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94" name="Imagen 3801">
          <a:extLst>
            <a:ext uri="{FF2B5EF4-FFF2-40B4-BE49-F238E27FC236}">
              <a16:creationId xmlns:a16="http://schemas.microsoft.com/office/drawing/2014/main" id="{00000000-0008-0000-1800-0000D2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95" name="Imagen 3802">
          <a:extLst>
            <a:ext uri="{FF2B5EF4-FFF2-40B4-BE49-F238E27FC236}">
              <a16:creationId xmlns:a16="http://schemas.microsoft.com/office/drawing/2014/main" id="{00000000-0008-0000-1800-0000D3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96" name="Imagen 3803">
          <a:extLst>
            <a:ext uri="{FF2B5EF4-FFF2-40B4-BE49-F238E27FC236}">
              <a16:creationId xmlns:a16="http://schemas.microsoft.com/office/drawing/2014/main" id="{00000000-0008-0000-1800-0000D4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97" name="Imagen 3804">
          <a:extLst>
            <a:ext uri="{FF2B5EF4-FFF2-40B4-BE49-F238E27FC236}">
              <a16:creationId xmlns:a16="http://schemas.microsoft.com/office/drawing/2014/main" id="{00000000-0008-0000-1800-0000D5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98" name="Imagen 3805">
          <a:extLst>
            <a:ext uri="{FF2B5EF4-FFF2-40B4-BE49-F238E27FC236}">
              <a16:creationId xmlns:a16="http://schemas.microsoft.com/office/drawing/2014/main" id="{00000000-0008-0000-1800-0000D6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799" name="Imagen 3806">
          <a:extLst>
            <a:ext uri="{FF2B5EF4-FFF2-40B4-BE49-F238E27FC236}">
              <a16:creationId xmlns:a16="http://schemas.microsoft.com/office/drawing/2014/main" id="{00000000-0008-0000-1800-0000D7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00" name="Imagen 3807">
          <a:extLst>
            <a:ext uri="{FF2B5EF4-FFF2-40B4-BE49-F238E27FC236}">
              <a16:creationId xmlns:a16="http://schemas.microsoft.com/office/drawing/2014/main" id="{00000000-0008-0000-1800-0000D8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01" name="Imagen 3808">
          <a:extLst>
            <a:ext uri="{FF2B5EF4-FFF2-40B4-BE49-F238E27FC236}">
              <a16:creationId xmlns:a16="http://schemas.microsoft.com/office/drawing/2014/main" id="{00000000-0008-0000-1800-0000D9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02" name="Imagen 3809">
          <a:extLst>
            <a:ext uri="{FF2B5EF4-FFF2-40B4-BE49-F238E27FC236}">
              <a16:creationId xmlns:a16="http://schemas.microsoft.com/office/drawing/2014/main" id="{00000000-0008-0000-1800-0000DA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03" name="Imagen 3810">
          <a:extLst>
            <a:ext uri="{FF2B5EF4-FFF2-40B4-BE49-F238E27FC236}">
              <a16:creationId xmlns:a16="http://schemas.microsoft.com/office/drawing/2014/main" id="{00000000-0008-0000-1800-0000DB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04" name="Imagen 3811">
          <a:extLst>
            <a:ext uri="{FF2B5EF4-FFF2-40B4-BE49-F238E27FC236}">
              <a16:creationId xmlns:a16="http://schemas.microsoft.com/office/drawing/2014/main" id="{00000000-0008-0000-1800-0000DC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05" name="Imagen 3812">
          <a:extLst>
            <a:ext uri="{FF2B5EF4-FFF2-40B4-BE49-F238E27FC236}">
              <a16:creationId xmlns:a16="http://schemas.microsoft.com/office/drawing/2014/main" id="{00000000-0008-0000-1800-0000DD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06" name="Imagen 3813">
          <a:extLst>
            <a:ext uri="{FF2B5EF4-FFF2-40B4-BE49-F238E27FC236}">
              <a16:creationId xmlns:a16="http://schemas.microsoft.com/office/drawing/2014/main" id="{00000000-0008-0000-1800-0000DE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07" name="Imagen 3814">
          <a:extLst>
            <a:ext uri="{FF2B5EF4-FFF2-40B4-BE49-F238E27FC236}">
              <a16:creationId xmlns:a16="http://schemas.microsoft.com/office/drawing/2014/main" id="{00000000-0008-0000-1800-0000DF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08" name="Imagen 3815">
          <a:extLst>
            <a:ext uri="{FF2B5EF4-FFF2-40B4-BE49-F238E27FC236}">
              <a16:creationId xmlns:a16="http://schemas.microsoft.com/office/drawing/2014/main" id="{00000000-0008-0000-1800-0000E0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09" name="Imagen 3816">
          <a:extLst>
            <a:ext uri="{FF2B5EF4-FFF2-40B4-BE49-F238E27FC236}">
              <a16:creationId xmlns:a16="http://schemas.microsoft.com/office/drawing/2014/main" id="{00000000-0008-0000-1800-0000E1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10" name="Imagen 3817">
          <a:extLst>
            <a:ext uri="{FF2B5EF4-FFF2-40B4-BE49-F238E27FC236}">
              <a16:creationId xmlns:a16="http://schemas.microsoft.com/office/drawing/2014/main" id="{00000000-0008-0000-1800-0000E2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11" name="Imagen 3818">
          <a:extLst>
            <a:ext uri="{FF2B5EF4-FFF2-40B4-BE49-F238E27FC236}">
              <a16:creationId xmlns:a16="http://schemas.microsoft.com/office/drawing/2014/main" id="{00000000-0008-0000-1800-0000E3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12" name="Imagen 3819">
          <a:extLst>
            <a:ext uri="{FF2B5EF4-FFF2-40B4-BE49-F238E27FC236}">
              <a16:creationId xmlns:a16="http://schemas.microsoft.com/office/drawing/2014/main" id="{00000000-0008-0000-1800-0000E4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13" name="Imagen 3820">
          <a:extLst>
            <a:ext uri="{FF2B5EF4-FFF2-40B4-BE49-F238E27FC236}">
              <a16:creationId xmlns:a16="http://schemas.microsoft.com/office/drawing/2014/main" id="{00000000-0008-0000-1800-0000E5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14" name="Imagen 3821">
          <a:extLst>
            <a:ext uri="{FF2B5EF4-FFF2-40B4-BE49-F238E27FC236}">
              <a16:creationId xmlns:a16="http://schemas.microsoft.com/office/drawing/2014/main" id="{00000000-0008-0000-1800-0000E6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15" name="Imagen 3822">
          <a:extLst>
            <a:ext uri="{FF2B5EF4-FFF2-40B4-BE49-F238E27FC236}">
              <a16:creationId xmlns:a16="http://schemas.microsoft.com/office/drawing/2014/main" id="{00000000-0008-0000-1800-0000E7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16" name="Imagen 3823">
          <a:extLst>
            <a:ext uri="{FF2B5EF4-FFF2-40B4-BE49-F238E27FC236}">
              <a16:creationId xmlns:a16="http://schemas.microsoft.com/office/drawing/2014/main" id="{00000000-0008-0000-1800-0000E8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17" name="Imagen 3824">
          <a:extLst>
            <a:ext uri="{FF2B5EF4-FFF2-40B4-BE49-F238E27FC236}">
              <a16:creationId xmlns:a16="http://schemas.microsoft.com/office/drawing/2014/main" id="{00000000-0008-0000-1800-0000E9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18" name="Imagen 3825">
          <a:extLst>
            <a:ext uri="{FF2B5EF4-FFF2-40B4-BE49-F238E27FC236}">
              <a16:creationId xmlns:a16="http://schemas.microsoft.com/office/drawing/2014/main" id="{00000000-0008-0000-1800-0000EA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19" name="Imagen 3826">
          <a:extLst>
            <a:ext uri="{FF2B5EF4-FFF2-40B4-BE49-F238E27FC236}">
              <a16:creationId xmlns:a16="http://schemas.microsoft.com/office/drawing/2014/main" id="{00000000-0008-0000-1800-0000EB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20" name="Imagen 3827">
          <a:extLst>
            <a:ext uri="{FF2B5EF4-FFF2-40B4-BE49-F238E27FC236}">
              <a16:creationId xmlns:a16="http://schemas.microsoft.com/office/drawing/2014/main" id="{00000000-0008-0000-1800-0000EC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21" name="Imagen 3828">
          <a:extLst>
            <a:ext uri="{FF2B5EF4-FFF2-40B4-BE49-F238E27FC236}">
              <a16:creationId xmlns:a16="http://schemas.microsoft.com/office/drawing/2014/main" id="{00000000-0008-0000-1800-0000ED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22" name="Imagen 3829">
          <a:extLst>
            <a:ext uri="{FF2B5EF4-FFF2-40B4-BE49-F238E27FC236}">
              <a16:creationId xmlns:a16="http://schemas.microsoft.com/office/drawing/2014/main" id="{00000000-0008-0000-1800-0000EE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23" name="Imagen 3830">
          <a:extLst>
            <a:ext uri="{FF2B5EF4-FFF2-40B4-BE49-F238E27FC236}">
              <a16:creationId xmlns:a16="http://schemas.microsoft.com/office/drawing/2014/main" id="{00000000-0008-0000-1800-0000EF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24" name="Imagen 3831">
          <a:extLst>
            <a:ext uri="{FF2B5EF4-FFF2-40B4-BE49-F238E27FC236}">
              <a16:creationId xmlns:a16="http://schemas.microsoft.com/office/drawing/2014/main" id="{00000000-0008-0000-1800-0000F0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25" name="Imagen 3832">
          <a:extLst>
            <a:ext uri="{FF2B5EF4-FFF2-40B4-BE49-F238E27FC236}">
              <a16:creationId xmlns:a16="http://schemas.microsoft.com/office/drawing/2014/main" id="{00000000-0008-0000-1800-0000F1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26" name="Imagen 3833">
          <a:extLst>
            <a:ext uri="{FF2B5EF4-FFF2-40B4-BE49-F238E27FC236}">
              <a16:creationId xmlns:a16="http://schemas.microsoft.com/office/drawing/2014/main" id="{00000000-0008-0000-1800-0000F2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27" name="Imagen 3834">
          <a:extLst>
            <a:ext uri="{FF2B5EF4-FFF2-40B4-BE49-F238E27FC236}">
              <a16:creationId xmlns:a16="http://schemas.microsoft.com/office/drawing/2014/main" id="{00000000-0008-0000-1800-0000F3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28" name="Imagen 3835">
          <a:extLst>
            <a:ext uri="{FF2B5EF4-FFF2-40B4-BE49-F238E27FC236}">
              <a16:creationId xmlns:a16="http://schemas.microsoft.com/office/drawing/2014/main" id="{00000000-0008-0000-1800-0000F4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29" name="Imagen 3836">
          <a:extLst>
            <a:ext uri="{FF2B5EF4-FFF2-40B4-BE49-F238E27FC236}">
              <a16:creationId xmlns:a16="http://schemas.microsoft.com/office/drawing/2014/main" id="{00000000-0008-0000-1800-0000F5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30" name="Imagen 3837">
          <a:extLst>
            <a:ext uri="{FF2B5EF4-FFF2-40B4-BE49-F238E27FC236}">
              <a16:creationId xmlns:a16="http://schemas.microsoft.com/office/drawing/2014/main" id="{00000000-0008-0000-1800-0000F6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31" name="Imagen 3838">
          <a:extLst>
            <a:ext uri="{FF2B5EF4-FFF2-40B4-BE49-F238E27FC236}">
              <a16:creationId xmlns:a16="http://schemas.microsoft.com/office/drawing/2014/main" id="{00000000-0008-0000-1800-0000F7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32" name="Imagen 3839">
          <a:extLst>
            <a:ext uri="{FF2B5EF4-FFF2-40B4-BE49-F238E27FC236}">
              <a16:creationId xmlns:a16="http://schemas.microsoft.com/office/drawing/2014/main" id="{00000000-0008-0000-1800-0000F8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33" name="Imagen 3840">
          <a:extLst>
            <a:ext uri="{FF2B5EF4-FFF2-40B4-BE49-F238E27FC236}">
              <a16:creationId xmlns:a16="http://schemas.microsoft.com/office/drawing/2014/main" id="{00000000-0008-0000-1800-0000F9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34" name="Imagen 3841">
          <a:extLst>
            <a:ext uri="{FF2B5EF4-FFF2-40B4-BE49-F238E27FC236}">
              <a16:creationId xmlns:a16="http://schemas.microsoft.com/office/drawing/2014/main" id="{00000000-0008-0000-1800-0000FA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35" name="Imagen 3842">
          <a:extLst>
            <a:ext uri="{FF2B5EF4-FFF2-40B4-BE49-F238E27FC236}">
              <a16:creationId xmlns:a16="http://schemas.microsoft.com/office/drawing/2014/main" id="{00000000-0008-0000-1800-0000FB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36" name="Imagen 3843">
          <a:extLst>
            <a:ext uri="{FF2B5EF4-FFF2-40B4-BE49-F238E27FC236}">
              <a16:creationId xmlns:a16="http://schemas.microsoft.com/office/drawing/2014/main" id="{00000000-0008-0000-1800-0000FC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37" name="Imagen 3844">
          <a:extLst>
            <a:ext uri="{FF2B5EF4-FFF2-40B4-BE49-F238E27FC236}">
              <a16:creationId xmlns:a16="http://schemas.microsoft.com/office/drawing/2014/main" id="{00000000-0008-0000-1800-0000FD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38" name="Imagen 3845">
          <a:extLst>
            <a:ext uri="{FF2B5EF4-FFF2-40B4-BE49-F238E27FC236}">
              <a16:creationId xmlns:a16="http://schemas.microsoft.com/office/drawing/2014/main" id="{00000000-0008-0000-1800-0000FE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39" name="Imagen 3846">
          <a:extLst>
            <a:ext uri="{FF2B5EF4-FFF2-40B4-BE49-F238E27FC236}">
              <a16:creationId xmlns:a16="http://schemas.microsoft.com/office/drawing/2014/main" id="{00000000-0008-0000-1800-0000FF0E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40" name="Imagen 3847">
          <a:extLst>
            <a:ext uri="{FF2B5EF4-FFF2-40B4-BE49-F238E27FC236}">
              <a16:creationId xmlns:a16="http://schemas.microsoft.com/office/drawing/2014/main" id="{00000000-0008-0000-1800-000000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41" name="Imagen 3848">
          <a:extLst>
            <a:ext uri="{FF2B5EF4-FFF2-40B4-BE49-F238E27FC236}">
              <a16:creationId xmlns:a16="http://schemas.microsoft.com/office/drawing/2014/main" id="{00000000-0008-0000-1800-000001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42" name="Imagen 3849">
          <a:extLst>
            <a:ext uri="{FF2B5EF4-FFF2-40B4-BE49-F238E27FC236}">
              <a16:creationId xmlns:a16="http://schemas.microsoft.com/office/drawing/2014/main" id="{00000000-0008-0000-1800-000002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43" name="Imagen 3850">
          <a:extLst>
            <a:ext uri="{FF2B5EF4-FFF2-40B4-BE49-F238E27FC236}">
              <a16:creationId xmlns:a16="http://schemas.microsoft.com/office/drawing/2014/main" id="{00000000-0008-0000-1800-000003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44" name="Imagen 3851">
          <a:extLst>
            <a:ext uri="{FF2B5EF4-FFF2-40B4-BE49-F238E27FC236}">
              <a16:creationId xmlns:a16="http://schemas.microsoft.com/office/drawing/2014/main" id="{00000000-0008-0000-1800-000004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45" name="Imagen 3852">
          <a:extLst>
            <a:ext uri="{FF2B5EF4-FFF2-40B4-BE49-F238E27FC236}">
              <a16:creationId xmlns:a16="http://schemas.microsoft.com/office/drawing/2014/main" id="{00000000-0008-0000-1800-000005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46" name="Imagen 3853">
          <a:extLst>
            <a:ext uri="{FF2B5EF4-FFF2-40B4-BE49-F238E27FC236}">
              <a16:creationId xmlns:a16="http://schemas.microsoft.com/office/drawing/2014/main" id="{00000000-0008-0000-1800-000006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47" name="Imagen 3854">
          <a:extLst>
            <a:ext uri="{FF2B5EF4-FFF2-40B4-BE49-F238E27FC236}">
              <a16:creationId xmlns:a16="http://schemas.microsoft.com/office/drawing/2014/main" id="{00000000-0008-0000-1800-000007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48" name="Imagen 3855">
          <a:extLst>
            <a:ext uri="{FF2B5EF4-FFF2-40B4-BE49-F238E27FC236}">
              <a16:creationId xmlns:a16="http://schemas.microsoft.com/office/drawing/2014/main" id="{00000000-0008-0000-1800-000008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49" name="Imagen 3856">
          <a:extLst>
            <a:ext uri="{FF2B5EF4-FFF2-40B4-BE49-F238E27FC236}">
              <a16:creationId xmlns:a16="http://schemas.microsoft.com/office/drawing/2014/main" id="{00000000-0008-0000-1800-000009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50" name="Imagen 3857">
          <a:extLst>
            <a:ext uri="{FF2B5EF4-FFF2-40B4-BE49-F238E27FC236}">
              <a16:creationId xmlns:a16="http://schemas.microsoft.com/office/drawing/2014/main" id="{00000000-0008-0000-1800-00000A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51" name="Imagen 3858">
          <a:extLst>
            <a:ext uri="{FF2B5EF4-FFF2-40B4-BE49-F238E27FC236}">
              <a16:creationId xmlns:a16="http://schemas.microsoft.com/office/drawing/2014/main" id="{00000000-0008-0000-1800-00000B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52" name="Imagen 3859">
          <a:extLst>
            <a:ext uri="{FF2B5EF4-FFF2-40B4-BE49-F238E27FC236}">
              <a16:creationId xmlns:a16="http://schemas.microsoft.com/office/drawing/2014/main" id="{00000000-0008-0000-1800-00000C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53" name="Imagen 3860">
          <a:extLst>
            <a:ext uri="{FF2B5EF4-FFF2-40B4-BE49-F238E27FC236}">
              <a16:creationId xmlns:a16="http://schemas.microsoft.com/office/drawing/2014/main" id="{00000000-0008-0000-1800-00000D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54" name="Imagen 3861">
          <a:extLst>
            <a:ext uri="{FF2B5EF4-FFF2-40B4-BE49-F238E27FC236}">
              <a16:creationId xmlns:a16="http://schemas.microsoft.com/office/drawing/2014/main" id="{00000000-0008-0000-1800-00000E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55" name="Imagen 3862">
          <a:extLst>
            <a:ext uri="{FF2B5EF4-FFF2-40B4-BE49-F238E27FC236}">
              <a16:creationId xmlns:a16="http://schemas.microsoft.com/office/drawing/2014/main" id="{00000000-0008-0000-1800-00000F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56" name="Imagen 3863">
          <a:extLst>
            <a:ext uri="{FF2B5EF4-FFF2-40B4-BE49-F238E27FC236}">
              <a16:creationId xmlns:a16="http://schemas.microsoft.com/office/drawing/2014/main" id="{00000000-0008-0000-1800-000010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57" name="Imagen 3864">
          <a:extLst>
            <a:ext uri="{FF2B5EF4-FFF2-40B4-BE49-F238E27FC236}">
              <a16:creationId xmlns:a16="http://schemas.microsoft.com/office/drawing/2014/main" id="{00000000-0008-0000-1800-000011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58" name="Imagen 3865">
          <a:extLst>
            <a:ext uri="{FF2B5EF4-FFF2-40B4-BE49-F238E27FC236}">
              <a16:creationId xmlns:a16="http://schemas.microsoft.com/office/drawing/2014/main" id="{00000000-0008-0000-1800-000012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59" name="Imagen 3866">
          <a:extLst>
            <a:ext uri="{FF2B5EF4-FFF2-40B4-BE49-F238E27FC236}">
              <a16:creationId xmlns:a16="http://schemas.microsoft.com/office/drawing/2014/main" id="{00000000-0008-0000-1800-000013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60" name="Imagen 3867">
          <a:extLst>
            <a:ext uri="{FF2B5EF4-FFF2-40B4-BE49-F238E27FC236}">
              <a16:creationId xmlns:a16="http://schemas.microsoft.com/office/drawing/2014/main" id="{00000000-0008-0000-1800-000014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61" name="Imagen 3868">
          <a:extLst>
            <a:ext uri="{FF2B5EF4-FFF2-40B4-BE49-F238E27FC236}">
              <a16:creationId xmlns:a16="http://schemas.microsoft.com/office/drawing/2014/main" id="{00000000-0008-0000-1800-000015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62" name="Imagen 3869">
          <a:extLst>
            <a:ext uri="{FF2B5EF4-FFF2-40B4-BE49-F238E27FC236}">
              <a16:creationId xmlns:a16="http://schemas.microsoft.com/office/drawing/2014/main" id="{00000000-0008-0000-1800-000016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63" name="Imagen 3870">
          <a:extLst>
            <a:ext uri="{FF2B5EF4-FFF2-40B4-BE49-F238E27FC236}">
              <a16:creationId xmlns:a16="http://schemas.microsoft.com/office/drawing/2014/main" id="{00000000-0008-0000-1800-000017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64" name="Imagen 3871">
          <a:extLst>
            <a:ext uri="{FF2B5EF4-FFF2-40B4-BE49-F238E27FC236}">
              <a16:creationId xmlns:a16="http://schemas.microsoft.com/office/drawing/2014/main" id="{00000000-0008-0000-1800-000018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65" name="Imagen 3872">
          <a:extLst>
            <a:ext uri="{FF2B5EF4-FFF2-40B4-BE49-F238E27FC236}">
              <a16:creationId xmlns:a16="http://schemas.microsoft.com/office/drawing/2014/main" id="{00000000-0008-0000-1800-000019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0</xdr:colOff>
      <xdr:row>26</xdr:row>
      <xdr:rowOff>360</xdr:rowOff>
    </xdr:from>
    <xdr:to>
      <xdr:col>5</xdr:col>
      <xdr:colOff>142560</xdr:colOff>
      <xdr:row>26</xdr:row>
      <xdr:rowOff>142920</xdr:rowOff>
    </xdr:to>
    <xdr:pic>
      <xdr:nvPicPr>
        <xdr:cNvPr id="3866" name="Imagen 3873">
          <a:extLst>
            <a:ext uri="{FF2B5EF4-FFF2-40B4-BE49-F238E27FC236}">
              <a16:creationId xmlns:a16="http://schemas.microsoft.com/office/drawing/2014/main" id="{00000000-0008-0000-1800-00001A0F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93160" y="1103760"/>
          <a:ext cx="142560" cy="142560"/>
        </a:xfrm>
        <a:prstGeom prst="rect">
          <a:avLst/>
        </a:prstGeom>
        <a:ln w="0"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Date="0" createdVersion="3" recordCount="214" xr:uid="{00000000-000A-0000-FFFF-FFFF01000000}">
  <cacheSource type="worksheet">
    <worksheetSource ref="A5:H219" sheet="Datos mina"/>
  </cacheSource>
  <cacheFields count="8">
    <cacheField name="Sección" numFmtId="0">
      <sharedItems count="5">
        <s v="A"/>
        <s v="B"/>
        <s v="C"/>
        <s v="ección"/>
        <s v="Sección"/>
      </sharedItems>
    </cacheField>
    <cacheField name="Número" numFmtId="0">
      <sharedItems containsMixedTypes="1" containsNumber="1" containsInteger="1" minValue="1" maxValue="2521" count="212">
        <n v="1"/>
        <n v="2"/>
        <n v="3"/>
        <n v="4"/>
        <n v="8"/>
        <n v="12"/>
        <n v="16"/>
        <n v="17"/>
        <n v="18"/>
        <n v="29"/>
        <n v="30"/>
        <n v="35"/>
        <n v="39"/>
        <n v="45"/>
        <n v="48"/>
        <n v="49"/>
        <n v="50"/>
        <n v="51"/>
        <n v="54"/>
        <n v="55"/>
        <n v="57"/>
        <n v="63"/>
        <n v="64"/>
        <n v="73"/>
        <n v="74"/>
        <n v="75"/>
        <n v="82"/>
        <n v="85"/>
        <n v="90"/>
        <n v="91"/>
        <n v="92"/>
        <n v="96"/>
        <n v="100"/>
        <n v="102"/>
        <n v="105"/>
        <n v="112"/>
        <n v="117"/>
        <n v="122"/>
        <n v="125"/>
        <n v="135"/>
        <n v="140"/>
        <n v="143"/>
        <n v="149"/>
        <n v="151"/>
        <n v="152"/>
        <n v="157"/>
        <n v="159"/>
        <n v="161"/>
        <n v="162"/>
        <n v="164"/>
        <n v="165"/>
        <n v="167"/>
        <n v="170"/>
        <n v="171"/>
        <n v="174"/>
        <n v="178"/>
        <n v="180"/>
        <n v="184"/>
        <n v="186"/>
        <n v="187"/>
        <n v="188"/>
        <n v="192"/>
        <n v="199"/>
        <n v="203"/>
        <n v="205"/>
        <n v="206"/>
        <n v="208"/>
        <n v="210"/>
        <n v="211"/>
        <n v="213"/>
        <n v="221"/>
        <n v="231"/>
        <n v="241"/>
        <n v="245"/>
        <n v="247"/>
        <n v="253"/>
        <n v="254"/>
        <n v="256"/>
        <n v="261"/>
        <n v="267"/>
        <n v="269"/>
        <n v="304"/>
        <n v="305"/>
        <n v="309"/>
        <n v="310"/>
        <n v="315"/>
        <n v="335"/>
        <n v="337"/>
        <n v="339"/>
        <n v="341"/>
        <n v="342"/>
        <n v="347"/>
        <n v="353"/>
        <n v="360"/>
        <n v="365"/>
        <n v="369"/>
        <n v="371"/>
        <n v="374"/>
        <n v="378"/>
        <n v="379"/>
        <n v="382"/>
        <n v="384"/>
        <n v="385"/>
        <n v="394"/>
        <n v="396"/>
        <n v="397"/>
        <n v="405"/>
        <n v="406"/>
        <n v="414"/>
        <n v="420"/>
        <n v="423"/>
        <n v="424"/>
        <n v="427"/>
        <n v="428"/>
        <n v="430"/>
        <n v="435"/>
        <n v="436"/>
        <n v="437"/>
        <n v="438"/>
        <n v="439"/>
        <n v="441"/>
        <n v="442"/>
        <n v="444"/>
        <n v="445"/>
        <n v="446"/>
        <n v="448"/>
        <n v="449"/>
        <n v="450"/>
        <n v="451"/>
        <n v="452"/>
        <n v="455"/>
        <n v="458"/>
        <n v="459"/>
        <n v="460"/>
        <n v="461"/>
        <n v="462"/>
        <n v="468"/>
        <n v="469"/>
        <n v="471"/>
        <n v="475"/>
        <n v="476"/>
        <n v="477"/>
        <n v="480"/>
        <n v="481"/>
        <n v="483"/>
        <n v="485"/>
        <n v="486"/>
        <n v="488"/>
        <n v="489"/>
        <n v="490"/>
        <n v="491"/>
        <n v="492"/>
        <n v="493"/>
        <n v="494"/>
        <n v="495"/>
        <n v="496"/>
        <n v="497"/>
        <n v="498"/>
        <n v="501"/>
        <n v="502"/>
        <n v="504"/>
        <n v="505"/>
        <n v="506"/>
        <n v="507"/>
        <n v="509"/>
        <n v="510"/>
        <n v="511"/>
        <n v="512"/>
        <n v="513"/>
        <n v="514"/>
        <n v="515"/>
        <n v="516"/>
        <n v="517"/>
        <n v="518"/>
        <n v="519"/>
        <n v="520"/>
        <n v="521"/>
        <n v="522"/>
        <n v="524"/>
        <n v="525"/>
        <n v="530"/>
        <n v="531"/>
        <n v="533"/>
        <n v="536"/>
        <n v="537"/>
        <n v="611"/>
        <n v="688"/>
        <n v="840"/>
        <n v="934"/>
        <n v="947"/>
        <n v="1001"/>
        <n v="1002"/>
        <n v="1003"/>
        <n v="1004"/>
        <n v="1017"/>
        <n v="1020"/>
        <n v="1021"/>
        <n v="1022"/>
        <n v="1023"/>
        <n v="1024"/>
        <n v="1025"/>
        <n v="1026"/>
        <n v="2169"/>
        <n v="2225"/>
        <n v="2242"/>
        <n v="2243"/>
        <n v="2244"/>
        <n v="2249"/>
        <n v="2250"/>
        <n v="2255"/>
        <n v="2521"/>
        <s v="Número"/>
      </sharedItems>
    </cacheField>
    <cacheField name="Nombre" numFmtId="0">
      <sharedItems count="209">
        <s v="ALPUTZER VELL"/>
        <s v="ALZAMORA"/>
        <s v="ANDREU COVES"/>
        <s v="ANDREU VIDAL"/>
        <s v="ARENAS D'ALT"/>
        <s v="BINIFALDO"/>
        <s v="CA NA COLOMA"/>
        <s v="CA NA MARCA"/>
        <s v="CA NA SIONA"/>
        <s v="CA'N GAYA"/>
        <s v="CALA TARIDA"/>
        <s v="CALMO"/>
        <s v="CAMP DES POU"/>
        <s v="CAMPASSOS"/>
        <s v="CAN ALOU"/>
        <s v="CAN BANYETA"/>
        <s v="CAN BON JESUS"/>
        <s v="CAN CANONGE"/>
        <s v="CAN CARABASSO"/>
        <s v="CAN CASETES"/>
        <s v="CAN CENTES"/>
        <s v="CAN CORPET"/>
        <s v="CAN FRET"/>
        <s v="CAN GALLEGO"/>
        <s v="CAN GALLET II"/>
        <s v="CAN GUIDES"/>
        <s v="CAN GUSTINET"/>
        <s v="CAN MARCH"/>
        <s v="CAN MOREY"/>
        <s v="CAN NEGRET"/>
        <s v="CAN NUU II"/>
        <s v="CAN ORVAI II"/>
        <s v="CAN PICO"/>
        <s v="CAN REFILA"/>
        <s v="CAN ROMAGUERA"/>
        <s v="CAN ROSSELLO"/>
        <s v="CAN SET"/>
        <s v="CAN SEU"/>
        <s v="CAN TOMEU"/>
        <s v="CAN VICENT GERONI"/>
        <s v="CAN VICENT POU"/>
        <s v="CAN XORRET"/>
        <s v="CAN XOT"/>
        <s v="CAN XUMEU"/>
        <s v="CANAL D'EN CAPITA"/>
        <s v="CARBONELL"/>
        <s v="CARROSSA II"/>
        <s v="CAS BERRIS"/>
        <s v="CAS CIREROL"/>
        <s v="CAS SABONERS"/>
        <s v="CAS SORDAI"/>
        <s v="CASTOR"/>
        <s v="CASTOR POU MORE"/>
        <s v="CATALINA II"/>
        <s v="CERAMICA INSULAR"/>
        <s v="CIRER III"/>
        <s v="CLOT DELS PORCS"/>
        <s v="COLL DE SA GRAVA SANT MIQUEL"/>
        <s v="COMUNES III"/>
        <s v="CONSTANCIA"/>
        <s v="CURNIOLA VILA"/>
        <s v="DEL MALLORQUÍN"/>
        <s v="EL PUENTE"/>
        <s v="ELS ALJUBS"/>
        <s v="ES BESSONS"/>
        <s v="ES CAMP ROIG"/>
        <s v="ES CLOT DEN DALMAU"/>
        <s v="ES MOLI D'ES PONT"/>
        <s v="ES PUIG"/>
        <s v="ES TURÓ"/>
        <s v="ES VILAFRANQUER"/>
        <s v="FIGUERAL"/>
        <s v="FONT DE SA SENYORA"/>
        <s v="FONT DES TEIX"/>
        <s v="FONT MAJOR"/>
        <s v="FRANCISCA"/>
        <s v="FRANCISCA II"/>
        <s v="GARONDA"/>
        <s v="GASPAR"/>
        <s v="GRIÑAN"/>
        <s v="HERRAEZ"/>
        <s v="ISABEL"/>
        <s v="JOFRE"/>
        <s v="JUANA"/>
        <s v="L'ESTORET"/>
        <s v="LA AMISTAD"/>
        <s v="LA FLAMENCA"/>
        <s v="LA FLAMENCA I"/>
        <s v="LA SUERTE III"/>
        <s v="LAS COMUNAS II"/>
        <s v="LAS CUARTERADAS"/>
        <s v="LLIMPET"/>
        <s v="LLUM DE SAL"/>
        <s v="LORETO"/>
        <s v="LOS CUATRO"/>
        <s v="LOSAS MONTE TORO"/>
        <s v="MAGDALENA"/>
        <s v="MARIA"/>
        <s v="MARISOL"/>
        <s v="MARTA"/>
        <s v="MATAS E HIJOS"/>
        <s v="MAYOL II"/>
        <s v="MILAN"/>
        <s v="MONTISION II"/>
        <s v="MONTISION III"/>
        <s v="MORNETA II"/>
        <s v="Nombre"/>
        <s v="PEDRERA D'EN NICOLAU"/>
        <s v="PEDRO JAIME"/>
        <s v="PELUSA"/>
        <s v="PISA II"/>
        <s v="POU MORE"/>
        <s v="RAFAL AMAGAT"/>
        <s v="RIERA ROIG"/>
        <s v="ROSSELLO"/>
        <s v="S'ARENET"/>
        <s v="S'ARGENTERA"/>
        <s v="S'ESPARTA"/>
        <s v="S'ESTREMERA VELLA"/>
        <s v="S'OLIVERA"/>
        <s v="SA BASTIDA"/>
        <s v="SA CABANA"/>
        <s v="SA CARBONA MOREY"/>
        <s v="SA COMERMA"/>
        <s v="SA COMUNA"/>
        <s v="SA COVA"/>
        <s v="SA CREU"/>
        <s v="SA FONT DE S'ARITJA"/>
        <s v="SA GARRIGUETA"/>
        <s v="SA MANIGA"/>
        <s v="SA MOLETA"/>
        <s v="SA MURTERA"/>
        <s v="SA PEDRERA"/>
        <s v="SA PLANA"/>
        <s v="SA PORRASA II"/>
        <s v="SA PUNTA"/>
        <s v="SA PUNTA-CAN CANONGE"/>
        <s v="SA TAULERA"/>
        <s v="SA TAULERA DE PETRA"/>
        <s v="SA TAULERA I"/>
        <s v="SA TAULERA IX"/>
        <s v="SA TEULERA"/>
        <s v="SA TORRE"/>
        <s v="SACO"/>
        <s v="SALAS"/>
        <s v="SALINAS DE CAMPOS"/>
        <s v="SALINAS DE IBIZA"/>
        <s v="SALINAS DE S'AVALL"/>
        <s v="SAN ESTEBAN"/>
        <s v="SAN FRANCISCO"/>
        <s v="SAN ISIDRO"/>
        <s v="SANTA BARBARA"/>
        <s v="SANTA BÀRBARA"/>
        <s v="SANTA BARBARA II"/>
        <s v="SANTA LUCIA"/>
        <s v="SAYMA"/>
        <s v="SBERT BAUZA"/>
        <s v="SEGUI"/>
        <s v="SES ARENETES"/>
        <s v="SES PLANES"/>
        <s v="SES PRADERES"/>
        <s v="SES ROQUES"/>
        <s v="SES ROTES VELLES"/>
        <s v="SES VINYES"/>
        <s v="SINIA DEN ROBADONES"/>
        <s v="SON ALZINA"/>
        <s v="SON AMAT"/>
        <s v="SON ANGEL"/>
        <s v="SON AUBA"/>
        <s v="SON BLAI"/>
        <s v="SON BOSCH"/>
        <s v="SON BUGADELLAS"/>
        <s v="SON CANAVES"/>
        <s v="SON CARDAX"/>
        <s v="SON CERDA II"/>
        <s v="SON CHIBETLI"/>
        <s v="SON COCO"/>
        <s v="SON CORB"/>
        <s v="SON FERRAGUT"/>
        <s v="SON GARCIAS"/>
        <s v="SON GRAU"/>
        <s v="SON JAUMELL"/>
        <s v="SON MACIA"/>
        <s v="SON MONJO"/>
        <s v="SON MOREY"/>
        <s v="SON ODRE"/>
        <s v="SON PLANAS"/>
        <s v="SON RAFALO"/>
        <s v="SON RAMONET"/>
        <s v="SON SALA"/>
        <s v="SON SALORD"/>
        <s v="SON SERVERA"/>
        <s v="SON SIMONET"/>
        <s v="SON SINTES"/>
        <s v="SON SIVINETA"/>
        <s v="SON SUAU"/>
        <s v="SON SUAU II"/>
        <s v="SON SUNYER"/>
        <s v="SON SUREDA POBRE"/>
        <s v="SON SUREDA POBRE II"/>
        <s v="SON TAFONA"/>
        <s v="SON TERRASSA"/>
        <s v="SON TEY"/>
        <s v="SON TONI AMER"/>
        <s v="TOPERA"/>
        <s v="TORRENT CAÑELL"/>
        <s v="VANRELL"/>
        <s v="VERNISSA VELL"/>
        <s v="VIRGINIA"/>
      </sharedItems>
    </cacheField>
    <cacheField name="Población" numFmtId="0">
      <sharedItems count="45">
        <s v="Alaior"/>
        <s v="Alaró"/>
        <s v="Alcúdia"/>
        <s v="Artà"/>
        <s v="Binissalem"/>
        <s v="Bunyola"/>
        <s v="Calvià"/>
        <s v="Campos"/>
        <s v="Capdepera"/>
        <s v="Ciutadella de Menorca"/>
        <s v="Deià"/>
        <s v="Eivissa"/>
        <s v="Es Castell"/>
        <s v="Escorca"/>
        <s v="Esporles"/>
        <s v="Felanitx"/>
        <s v="Llucmajor"/>
        <s v="Manacor"/>
        <s v="Mancor de la Vall"/>
        <s v="Maria de la Salut"/>
        <s v="Marratxí"/>
        <s v="Mercadal (ES)"/>
        <s v="Montuïri"/>
        <s v="Muro"/>
        <s v="Palma"/>
        <s v="Petra"/>
        <s v="Población"/>
        <s v="Porreres"/>
        <s v="Sa Pobla"/>
        <s v="Sant Antoni de Portmany"/>
        <s v="Sant Joan de Labritja"/>
        <s v="Sant Josep"/>
        <s v="Sant Llorenç des Cardassar"/>
        <s v="Sant Lluís"/>
        <s v="Santa Eugènia"/>
        <s v="Santa Eulàlia del Riu"/>
        <s v="Santa Margalida"/>
        <s v="Santanyí"/>
        <s v="Selva"/>
        <s v="Ses Salines"/>
        <s v="Sineu"/>
        <s v="Sóller"/>
        <s v="Son Servera"/>
        <s v="Valldemossa"/>
        <s v="Vilafranca de Bonany"/>
      </sharedItems>
    </cacheField>
    <cacheField name="Recurso" numFmtId="0">
      <sharedItems containsBlank="1" count="13">
        <s v="Aguas minero-medicinales"/>
        <s v="Aguas naturales"/>
        <s v="Arcilla"/>
        <s v="Arena"/>
        <s v="Calcárea"/>
        <s v="Calcarenitas"/>
        <s v="Calcarenitas (Marés)"/>
        <s v="Lignitos"/>
        <s v="Margas"/>
        <s v="Recurso"/>
        <s v="Salinas"/>
        <s v="Yeso"/>
        <m/>
      </sharedItems>
    </cacheField>
    <cacheField name="Estado" numFmtId="0">
      <sharedItems count="6">
        <s v="Activa"/>
        <s v="Caducada"/>
        <s v="EnRestauracion"/>
        <s v="Estado"/>
        <s v="Inactiva"/>
        <s v="Paralitzada"/>
      </sharedItems>
    </cacheField>
    <cacheField name="Más información" numFmtId="0">
      <sharedItems containsBlank="1" count="2">
        <s v="Más información"/>
        <m/>
      </sharedItems>
    </cacheField>
    <cacheField name="Isla" numFmtId="0">
      <sharedItems containsBlank="1" count="4">
        <s v="Eivissa"/>
        <s v="Mallorca"/>
        <s v="Menorca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4">
  <r>
    <x v="0"/>
    <x v="0"/>
    <x v="170"/>
    <x v="23"/>
    <x v="3"/>
    <x v="1"/>
    <x v="1"/>
    <x v="1"/>
  </r>
  <r>
    <x v="0"/>
    <x v="32"/>
    <x v="82"/>
    <x v="25"/>
    <x v="6"/>
    <x v="4"/>
    <x v="1"/>
    <x v="1"/>
  </r>
  <r>
    <x v="0"/>
    <x v="33"/>
    <x v="6"/>
    <x v="4"/>
    <x v="12"/>
    <x v="5"/>
    <x v="1"/>
    <x v="1"/>
  </r>
  <r>
    <x v="0"/>
    <x v="35"/>
    <x v="97"/>
    <x v="27"/>
    <x v="8"/>
    <x v="0"/>
    <x v="1"/>
    <x v="1"/>
  </r>
  <r>
    <x v="0"/>
    <x v="36"/>
    <x v="122"/>
    <x v="3"/>
    <x v="4"/>
    <x v="0"/>
    <x v="1"/>
    <x v="1"/>
  </r>
  <r>
    <x v="0"/>
    <x v="5"/>
    <x v="168"/>
    <x v="23"/>
    <x v="6"/>
    <x v="0"/>
    <x v="1"/>
    <x v="1"/>
  </r>
  <r>
    <x v="0"/>
    <x v="38"/>
    <x v="30"/>
    <x v="24"/>
    <x v="6"/>
    <x v="2"/>
    <x v="1"/>
    <x v="1"/>
  </r>
  <r>
    <x v="0"/>
    <x v="40"/>
    <x v="62"/>
    <x v="42"/>
    <x v="4"/>
    <x v="0"/>
    <x v="1"/>
    <x v="1"/>
  </r>
  <r>
    <x v="0"/>
    <x v="41"/>
    <x v="135"/>
    <x v="32"/>
    <x v="12"/>
    <x v="4"/>
    <x v="1"/>
    <x v="1"/>
  </r>
  <r>
    <x v="0"/>
    <x v="42"/>
    <x v="34"/>
    <x v="16"/>
    <x v="6"/>
    <x v="0"/>
    <x v="1"/>
    <x v="1"/>
  </r>
  <r>
    <x v="0"/>
    <x v="43"/>
    <x v="35"/>
    <x v="24"/>
    <x v="12"/>
    <x v="5"/>
    <x v="1"/>
    <x v="1"/>
  </r>
  <r>
    <x v="0"/>
    <x v="44"/>
    <x v="49"/>
    <x v="40"/>
    <x v="4"/>
    <x v="0"/>
    <x v="1"/>
    <x v="1"/>
  </r>
  <r>
    <x v="0"/>
    <x v="46"/>
    <x v="8"/>
    <x v="2"/>
    <x v="4"/>
    <x v="2"/>
    <x v="1"/>
    <x v="1"/>
  </r>
  <r>
    <x v="0"/>
    <x v="6"/>
    <x v="151"/>
    <x v="17"/>
    <x v="6"/>
    <x v="2"/>
    <x v="1"/>
    <x v="1"/>
  </r>
  <r>
    <x v="0"/>
    <x v="47"/>
    <x v="195"/>
    <x v="15"/>
    <x v="8"/>
    <x v="4"/>
    <x v="1"/>
    <x v="1"/>
  </r>
  <r>
    <x v="0"/>
    <x v="48"/>
    <x v="88"/>
    <x v="24"/>
    <x v="5"/>
    <x v="0"/>
    <x v="1"/>
    <x v="1"/>
  </r>
  <r>
    <x v="0"/>
    <x v="49"/>
    <x v="197"/>
    <x v="24"/>
    <x v="6"/>
    <x v="4"/>
    <x v="1"/>
    <x v="1"/>
  </r>
  <r>
    <x v="0"/>
    <x v="50"/>
    <x v="137"/>
    <x v="36"/>
    <x v="6"/>
    <x v="0"/>
    <x v="1"/>
    <x v="1"/>
  </r>
  <r>
    <x v="0"/>
    <x v="51"/>
    <x v="137"/>
    <x v="24"/>
    <x v="4"/>
    <x v="1"/>
    <x v="1"/>
    <x v="1"/>
  </r>
  <r>
    <x v="0"/>
    <x v="7"/>
    <x v="152"/>
    <x v="23"/>
    <x v="6"/>
    <x v="5"/>
    <x v="1"/>
    <x v="1"/>
  </r>
  <r>
    <x v="0"/>
    <x v="52"/>
    <x v="202"/>
    <x v="40"/>
    <x v="4"/>
    <x v="0"/>
    <x v="1"/>
    <x v="1"/>
  </r>
  <r>
    <x v="0"/>
    <x v="53"/>
    <x v="203"/>
    <x v="7"/>
    <x v="6"/>
    <x v="1"/>
    <x v="1"/>
    <x v="1"/>
  </r>
  <r>
    <x v="0"/>
    <x v="54"/>
    <x v="142"/>
    <x v="17"/>
    <x v="4"/>
    <x v="0"/>
    <x v="1"/>
    <x v="1"/>
  </r>
  <r>
    <x v="0"/>
    <x v="55"/>
    <x v="207"/>
    <x v="36"/>
    <x v="6"/>
    <x v="5"/>
    <x v="1"/>
    <x v="1"/>
  </r>
  <r>
    <x v="0"/>
    <x v="56"/>
    <x v="163"/>
    <x v="6"/>
    <x v="11"/>
    <x v="2"/>
    <x v="1"/>
    <x v="1"/>
  </r>
  <r>
    <x v="0"/>
    <x v="62"/>
    <x v="104"/>
    <x v="27"/>
    <x v="4"/>
    <x v="0"/>
    <x v="1"/>
    <x v="1"/>
  </r>
  <r>
    <x v="0"/>
    <x v="1"/>
    <x v="14"/>
    <x v="15"/>
    <x v="4"/>
    <x v="2"/>
    <x v="1"/>
    <x v="1"/>
  </r>
  <r>
    <x v="0"/>
    <x v="67"/>
    <x v="192"/>
    <x v="14"/>
    <x v="4"/>
    <x v="1"/>
    <x v="1"/>
    <x v="1"/>
  </r>
  <r>
    <x v="0"/>
    <x v="70"/>
    <x v="103"/>
    <x v="27"/>
    <x v="4"/>
    <x v="1"/>
    <x v="1"/>
    <x v="1"/>
  </r>
  <r>
    <x v="0"/>
    <x v="71"/>
    <x v="51"/>
    <x v="25"/>
    <x v="2"/>
    <x v="1"/>
    <x v="1"/>
    <x v="1"/>
  </r>
  <r>
    <x v="0"/>
    <x v="72"/>
    <x v="143"/>
    <x v="36"/>
    <x v="6"/>
    <x v="1"/>
    <x v="1"/>
    <x v="1"/>
  </r>
  <r>
    <x v="0"/>
    <x v="73"/>
    <x v="20"/>
    <x v="15"/>
    <x v="4"/>
    <x v="0"/>
    <x v="1"/>
    <x v="1"/>
  </r>
  <r>
    <x v="0"/>
    <x v="74"/>
    <x v="108"/>
    <x v="15"/>
    <x v="6"/>
    <x v="2"/>
    <x v="1"/>
    <x v="1"/>
  </r>
  <r>
    <x v="0"/>
    <x v="75"/>
    <x v="25"/>
    <x v="20"/>
    <x v="2"/>
    <x v="1"/>
    <x v="1"/>
    <x v="1"/>
  </r>
  <r>
    <x v="0"/>
    <x v="76"/>
    <x v="45"/>
    <x v="25"/>
    <x v="12"/>
    <x v="5"/>
    <x v="1"/>
    <x v="1"/>
  </r>
  <r>
    <x v="0"/>
    <x v="77"/>
    <x v="66"/>
    <x v="6"/>
    <x v="11"/>
    <x v="2"/>
    <x v="1"/>
    <x v="1"/>
  </r>
  <r>
    <x v="0"/>
    <x v="78"/>
    <x v="178"/>
    <x v="28"/>
    <x v="4"/>
    <x v="5"/>
    <x v="1"/>
    <x v="1"/>
  </r>
  <r>
    <x v="0"/>
    <x v="80"/>
    <x v="124"/>
    <x v="19"/>
    <x v="4"/>
    <x v="0"/>
    <x v="1"/>
    <x v="1"/>
  </r>
  <r>
    <x v="0"/>
    <x v="9"/>
    <x v="16"/>
    <x v="25"/>
    <x v="6"/>
    <x v="2"/>
    <x v="1"/>
    <x v="1"/>
  </r>
  <r>
    <x v="0"/>
    <x v="2"/>
    <x v="166"/>
    <x v="27"/>
    <x v="4"/>
    <x v="0"/>
    <x v="1"/>
    <x v="1"/>
  </r>
  <r>
    <x v="0"/>
    <x v="10"/>
    <x v="171"/>
    <x v="6"/>
    <x v="4"/>
    <x v="0"/>
    <x v="1"/>
    <x v="1"/>
  </r>
  <r>
    <x v="0"/>
    <x v="81"/>
    <x v="37"/>
    <x v="24"/>
    <x v="6"/>
    <x v="0"/>
    <x v="1"/>
    <x v="1"/>
  </r>
  <r>
    <x v="0"/>
    <x v="84"/>
    <x v="102"/>
    <x v="16"/>
    <x v="6"/>
    <x v="4"/>
    <x v="1"/>
    <x v="1"/>
  </r>
  <r>
    <x v="0"/>
    <x v="85"/>
    <x v="140"/>
    <x v="25"/>
    <x v="2"/>
    <x v="2"/>
    <x v="1"/>
    <x v="1"/>
  </r>
  <r>
    <x v="0"/>
    <x v="88"/>
    <x v="169"/>
    <x v="23"/>
    <x v="6"/>
    <x v="2"/>
    <x v="1"/>
    <x v="1"/>
  </r>
  <r>
    <x v="0"/>
    <x v="90"/>
    <x v="184"/>
    <x v="23"/>
    <x v="6"/>
    <x v="2"/>
    <x v="1"/>
    <x v="1"/>
  </r>
  <r>
    <x v="0"/>
    <x v="91"/>
    <x v="182"/>
    <x v="17"/>
    <x v="4"/>
    <x v="0"/>
    <x v="1"/>
    <x v="1"/>
  </r>
  <r>
    <x v="0"/>
    <x v="11"/>
    <x v="12"/>
    <x v="38"/>
    <x v="2"/>
    <x v="5"/>
    <x v="1"/>
    <x v="1"/>
  </r>
  <r>
    <x v="0"/>
    <x v="92"/>
    <x v="75"/>
    <x v="38"/>
    <x v="4"/>
    <x v="0"/>
    <x v="1"/>
    <x v="1"/>
  </r>
  <r>
    <x v="0"/>
    <x v="93"/>
    <x v="7"/>
    <x v="4"/>
    <x v="4"/>
    <x v="0"/>
    <x v="1"/>
    <x v="1"/>
  </r>
  <r>
    <x v="0"/>
    <x v="95"/>
    <x v="198"/>
    <x v="17"/>
    <x v="6"/>
    <x v="5"/>
    <x v="1"/>
    <x v="1"/>
  </r>
  <r>
    <x v="0"/>
    <x v="96"/>
    <x v="69"/>
    <x v="7"/>
    <x v="6"/>
    <x v="1"/>
    <x v="1"/>
    <x v="1"/>
  </r>
  <r>
    <x v="0"/>
    <x v="98"/>
    <x v="19"/>
    <x v="16"/>
    <x v="6"/>
    <x v="0"/>
    <x v="1"/>
    <x v="1"/>
  </r>
  <r>
    <x v="0"/>
    <x v="99"/>
    <x v="46"/>
    <x v="3"/>
    <x v="4"/>
    <x v="0"/>
    <x v="1"/>
    <x v="1"/>
  </r>
  <r>
    <x v="0"/>
    <x v="100"/>
    <x v="181"/>
    <x v="8"/>
    <x v="3"/>
    <x v="4"/>
    <x v="1"/>
    <x v="1"/>
  </r>
  <r>
    <x v="0"/>
    <x v="102"/>
    <x v="78"/>
    <x v="24"/>
    <x v="6"/>
    <x v="0"/>
    <x v="1"/>
    <x v="1"/>
  </r>
  <r>
    <x v="0"/>
    <x v="103"/>
    <x v="144"/>
    <x v="23"/>
    <x v="6"/>
    <x v="1"/>
    <x v="1"/>
    <x v="1"/>
  </r>
  <r>
    <x v="0"/>
    <x v="3"/>
    <x v="85"/>
    <x v="24"/>
    <x v="6"/>
    <x v="1"/>
    <x v="1"/>
    <x v="1"/>
  </r>
  <r>
    <x v="0"/>
    <x v="106"/>
    <x v="24"/>
    <x v="15"/>
    <x v="4"/>
    <x v="0"/>
    <x v="1"/>
    <x v="1"/>
  </r>
  <r>
    <x v="0"/>
    <x v="107"/>
    <x v="100"/>
    <x v="16"/>
    <x v="6"/>
    <x v="2"/>
    <x v="1"/>
    <x v="1"/>
  </r>
  <r>
    <x v="0"/>
    <x v="108"/>
    <x v="133"/>
    <x v="17"/>
    <x v="4"/>
    <x v="0"/>
    <x v="1"/>
    <x v="1"/>
  </r>
  <r>
    <x v="0"/>
    <x v="109"/>
    <x v="200"/>
    <x v="18"/>
    <x v="4"/>
    <x v="0"/>
    <x v="1"/>
    <x v="1"/>
  </r>
  <r>
    <x v="0"/>
    <x v="111"/>
    <x v="65"/>
    <x v="15"/>
    <x v="6"/>
    <x v="0"/>
    <x v="1"/>
    <x v="1"/>
  </r>
  <r>
    <x v="0"/>
    <x v="112"/>
    <x v="196"/>
    <x v="17"/>
    <x v="4"/>
    <x v="4"/>
    <x v="1"/>
    <x v="1"/>
  </r>
  <r>
    <x v="0"/>
    <x v="114"/>
    <x v="15"/>
    <x v="7"/>
    <x v="6"/>
    <x v="0"/>
    <x v="1"/>
    <x v="1"/>
  </r>
  <r>
    <x v="0"/>
    <x v="115"/>
    <x v="71"/>
    <x v="7"/>
    <x v="6"/>
    <x v="4"/>
    <x v="1"/>
    <x v="1"/>
  </r>
  <r>
    <x v="0"/>
    <x v="116"/>
    <x v="162"/>
    <x v="34"/>
    <x v="6"/>
    <x v="1"/>
    <x v="1"/>
    <x v="1"/>
  </r>
  <r>
    <x v="0"/>
    <x v="117"/>
    <x v="42"/>
    <x v="15"/>
    <x v="4"/>
    <x v="0"/>
    <x v="1"/>
    <x v="1"/>
  </r>
  <r>
    <x v="0"/>
    <x v="118"/>
    <x v="101"/>
    <x v="25"/>
    <x v="6"/>
    <x v="1"/>
    <x v="1"/>
    <x v="1"/>
  </r>
  <r>
    <x v="0"/>
    <x v="120"/>
    <x v="123"/>
    <x v="15"/>
    <x v="6"/>
    <x v="4"/>
    <x v="1"/>
    <x v="1"/>
  </r>
  <r>
    <x v="0"/>
    <x v="122"/>
    <x v="188"/>
    <x v="15"/>
    <x v="4"/>
    <x v="1"/>
    <x v="1"/>
    <x v="1"/>
  </r>
  <r>
    <x v="0"/>
    <x v="123"/>
    <x v="17"/>
    <x v="32"/>
    <x v="4"/>
    <x v="4"/>
    <x v="1"/>
    <x v="1"/>
  </r>
  <r>
    <x v="0"/>
    <x v="124"/>
    <x v="179"/>
    <x v="16"/>
    <x v="6"/>
    <x v="0"/>
    <x v="1"/>
    <x v="1"/>
  </r>
  <r>
    <x v="0"/>
    <x v="125"/>
    <x v="1"/>
    <x v="25"/>
    <x v="6"/>
    <x v="4"/>
    <x v="1"/>
    <x v="1"/>
  </r>
  <r>
    <x v="0"/>
    <x v="126"/>
    <x v="206"/>
    <x v="25"/>
    <x v="6"/>
    <x v="4"/>
    <x v="1"/>
    <x v="1"/>
  </r>
  <r>
    <x v="0"/>
    <x v="13"/>
    <x v="53"/>
    <x v="7"/>
    <x v="6"/>
    <x v="4"/>
    <x v="1"/>
    <x v="1"/>
  </r>
  <r>
    <x v="0"/>
    <x v="127"/>
    <x v="189"/>
    <x v="7"/>
    <x v="4"/>
    <x v="5"/>
    <x v="1"/>
    <x v="1"/>
  </r>
  <r>
    <x v="0"/>
    <x v="128"/>
    <x v="172"/>
    <x v="16"/>
    <x v="6"/>
    <x v="0"/>
    <x v="1"/>
    <x v="1"/>
  </r>
  <r>
    <x v="0"/>
    <x v="130"/>
    <x v="36"/>
    <x v="16"/>
    <x v="6"/>
    <x v="4"/>
    <x v="1"/>
    <x v="1"/>
  </r>
  <r>
    <x v="0"/>
    <x v="131"/>
    <x v="105"/>
    <x v="4"/>
    <x v="4"/>
    <x v="1"/>
    <x v="1"/>
    <x v="1"/>
  </r>
  <r>
    <x v="0"/>
    <x v="132"/>
    <x v="86"/>
    <x v="4"/>
    <x v="4"/>
    <x v="0"/>
    <x v="1"/>
    <x v="1"/>
  </r>
  <r>
    <x v="0"/>
    <x v="133"/>
    <x v="185"/>
    <x v="38"/>
    <x v="4"/>
    <x v="0"/>
    <x v="1"/>
    <x v="1"/>
  </r>
  <r>
    <x v="0"/>
    <x v="134"/>
    <x v="160"/>
    <x v="16"/>
    <x v="6"/>
    <x v="0"/>
    <x v="1"/>
    <x v="1"/>
  </r>
  <r>
    <x v="0"/>
    <x v="135"/>
    <x v="64"/>
    <x v="44"/>
    <x v="12"/>
    <x v="1"/>
    <x v="1"/>
    <x v="1"/>
  </r>
  <r>
    <x v="0"/>
    <x v="137"/>
    <x v="183"/>
    <x v="16"/>
    <x v="6"/>
    <x v="1"/>
    <x v="1"/>
    <x v="1"/>
  </r>
  <r>
    <x v="0"/>
    <x v="138"/>
    <x v="150"/>
    <x v="15"/>
    <x v="6"/>
    <x v="0"/>
    <x v="1"/>
    <x v="1"/>
  </r>
  <r>
    <x v="0"/>
    <x v="139"/>
    <x v="125"/>
    <x v="16"/>
    <x v="6"/>
    <x v="4"/>
    <x v="1"/>
    <x v="1"/>
  </r>
  <r>
    <x v="0"/>
    <x v="140"/>
    <x v="131"/>
    <x v="17"/>
    <x v="6"/>
    <x v="1"/>
    <x v="1"/>
    <x v="1"/>
  </r>
  <r>
    <x v="0"/>
    <x v="141"/>
    <x v="121"/>
    <x v="16"/>
    <x v="6"/>
    <x v="0"/>
    <x v="1"/>
    <x v="1"/>
  </r>
  <r>
    <x v="0"/>
    <x v="14"/>
    <x v="54"/>
    <x v="38"/>
    <x v="2"/>
    <x v="5"/>
    <x v="1"/>
    <x v="1"/>
  </r>
  <r>
    <x v="0"/>
    <x v="142"/>
    <x v="114"/>
    <x v="25"/>
    <x v="2"/>
    <x v="0"/>
    <x v="1"/>
    <x v="1"/>
  </r>
  <r>
    <x v="0"/>
    <x v="143"/>
    <x v="79"/>
    <x v="15"/>
    <x v="4"/>
    <x v="1"/>
    <x v="1"/>
    <x v="1"/>
  </r>
  <r>
    <x v="0"/>
    <x v="145"/>
    <x v="33"/>
    <x v="25"/>
    <x v="6"/>
    <x v="1"/>
    <x v="1"/>
    <x v="1"/>
  </r>
  <r>
    <x v="0"/>
    <x v="148"/>
    <x v="41"/>
    <x v="15"/>
    <x v="5"/>
    <x v="2"/>
    <x v="1"/>
    <x v="1"/>
  </r>
  <r>
    <x v="0"/>
    <x v="15"/>
    <x v="48"/>
    <x v="15"/>
    <x v="4"/>
    <x v="0"/>
    <x v="1"/>
    <x v="1"/>
  </r>
  <r>
    <x v="0"/>
    <x v="149"/>
    <x v="201"/>
    <x v="15"/>
    <x v="2"/>
    <x v="2"/>
    <x v="1"/>
    <x v="1"/>
  </r>
  <r>
    <x v="0"/>
    <x v="150"/>
    <x v="87"/>
    <x v="4"/>
    <x v="4"/>
    <x v="2"/>
    <x v="1"/>
    <x v="1"/>
  </r>
  <r>
    <x v="0"/>
    <x v="151"/>
    <x v="50"/>
    <x v="44"/>
    <x v="2"/>
    <x v="5"/>
    <x v="1"/>
    <x v="1"/>
  </r>
  <r>
    <x v="0"/>
    <x v="152"/>
    <x v="110"/>
    <x v="37"/>
    <x v="6"/>
    <x v="0"/>
    <x v="1"/>
    <x v="1"/>
  </r>
  <r>
    <x v="0"/>
    <x v="153"/>
    <x v="90"/>
    <x v="18"/>
    <x v="4"/>
    <x v="2"/>
    <x v="1"/>
    <x v="1"/>
  </r>
  <r>
    <x v="0"/>
    <x v="154"/>
    <x v="11"/>
    <x v="15"/>
    <x v="4"/>
    <x v="1"/>
    <x v="1"/>
    <x v="1"/>
  </r>
  <r>
    <x v="0"/>
    <x v="155"/>
    <x v="134"/>
    <x v="25"/>
    <x v="6"/>
    <x v="0"/>
    <x v="1"/>
    <x v="1"/>
  </r>
  <r>
    <x v="0"/>
    <x v="156"/>
    <x v="111"/>
    <x v="44"/>
    <x v="2"/>
    <x v="2"/>
    <x v="1"/>
    <x v="1"/>
  </r>
  <r>
    <x v="0"/>
    <x v="16"/>
    <x v="55"/>
    <x v="25"/>
    <x v="6"/>
    <x v="1"/>
    <x v="1"/>
    <x v="1"/>
  </r>
  <r>
    <x v="0"/>
    <x v="158"/>
    <x v="52"/>
    <x v="44"/>
    <x v="2"/>
    <x v="1"/>
    <x v="1"/>
    <x v="1"/>
  </r>
  <r>
    <x v="0"/>
    <x v="159"/>
    <x v="156"/>
    <x v="17"/>
    <x v="6"/>
    <x v="2"/>
    <x v="1"/>
    <x v="1"/>
  </r>
  <r>
    <x v="0"/>
    <x v="163"/>
    <x v="21"/>
    <x v="40"/>
    <x v="4"/>
    <x v="5"/>
    <x v="1"/>
    <x v="1"/>
  </r>
  <r>
    <x v="0"/>
    <x v="164"/>
    <x v="177"/>
    <x v="40"/>
    <x v="4"/>
    <x v="0"/>
    <x v="1"/>
    <x v="1"/>
  </r>
  <r>
    <x v="0"/>
    <x v="17"/>
    <x v="28"/>
    <x v="24"/>
    <x v="6"/>
    <x v="0"/>
    <x v="1"/>
    <x v="1"/>
  </r>
  <r>
    <x v="0"/>
    <x v="165"/>
    <x v="107"/>
    <x v="17"/>
    <x v="6"/>
    <x v="0"/>
    <x v="1"/>
    <x v="1"/>
  </r>
  <r>
    <x v="0"/>
    <x v="166"/>
    <x v="67"/>
    <x v="37"/>
    <x v="5"/>
    <x v="1"/>
    <x v="1"/>
    <x v="1"/>
  </r>
  <r>
    <x v="0"/>
    <x v="167"/>
    <x v="9"/>
    <x v="15"/>
    <x v="6"/>
    <x v="0"/>
    <x v="1"/>
    <x v="1"/>
  </r>
  <r>
    <x v="0"/>
    <x v="168"/>
    <x v="32"/>
    <x v="15"/>
    <x v="6"/>
    <x v="5"/>
    <x v="1"/>
    <x v="1"/>
  </r>
  <r>
    <x v="0"/>
    <x v="169"/>
    <x v="77"/>
    <x v="16"/>
    <x v="6"/>
    <x v="1"/>
    <x v="1"/>
    <x v="1"/>
  </r>
  <r>
    <x v="0"/>
    <x v="171"/>
    <x v="138"/>
    <x v="25"/>
    <x v="2"/>
    <x v="2"/>
    <x v="1"/>
    <x v="1"/>
  </r>
  <r>
    <x v="0"/>
    <x v="172"/>
    <x v="155"/>
    <x v="15"/>
    <x v="6"/>
    <x v="0"/>
    <x v="1"/>
    <x v="1"/>
  </r>
  <r>
    <x v="0"/>
    <x v="173"/>
    <x v="83"/>
    <x v="27"/>
    <x v="8"/>
    <x v="0"/>
    <x v="1"/>
    <x v="1"/>
  </r>
  <r>
    <x v="0"/>
    <x v="174"/>
    <x v="187"/>
    <x v="16"/>
    <x v="6"/>
    <x v="1"/>
    <x v="1"/>
    <x v="1"/>
  </r>
  <r>
    <x v="0"/>
    <x v="175"/>
    <x v="161"/>
    <x v="17"/>
    <x v="4"/>
    <x v="0"/>
    <x v="1"/>
    <x v="1"/>
  </r>
  <r>
    <x v="0"/>
    <x v="176"/>
    <x v="38"/>
    <x v="16"/>
    <x v="6"/>
    <x v="1"/>
    <x v="1"/>
    <x v="1"/>
  </r>
  <r>
    <x v="0"/>
    <x v="177"/>
    <x v="129"/>
    <x v="16"/>
    <x v="6"/>
    <x v="0"/>
    <x v="1"/>
    <x v="1"/>
  </r>
  <r>
    <x v="0"/>
    <x v="178"/>
    <x v="98"/>
    <x v="25"/>
    <x v="6"/>
    <x v="2"/>
    <x v="1"/>
    <x v="1"/>
  </r>
  <r>
    <x v="0"/>
    <x v="179"/>
    <x v="56"/>
    <x v="24"/>
    <x v="6"/>
    <x v="0"/>
    <x v="1"/>
    <x v="1"/>
  </r>
  <r>
    <x v="0"/>
    <x v="180"/>
    <x v="199"/>
    <x v="17"/>
    <x v="6"/>
    <x v="1"/>
    <x v="1"/>
    <x v="1"/>
  </r>
  <r>
    <x v="0"/>
    <x v="181"/>
    <x v="99"/>
    <x v="38"/>
    <x v="4"/>
    <x v="0"/>
    <x v="1"/>
    <x v="1"/>
  </r>
  <r>
    <x v="0"/>
    <x v="182"/>
    <x v="13"/>
    <x v="38"/>
    <x v="4"/>
    <x v="4"/>
    <x v="1"/>
    <x v="1"/>
  </r>
  <r>
    <x v="0"/>
    <x v="183"/>
    <x v="22"/>
    <x v="24"/>
    <x v="6"/>
    <x v="4"/>
    <x v="1"/>
    <x v="1"/>
  </r>
  <r>
    <x v="0"/>
    <x v="18"/>
    <x v="57"/>
    <x v="22"/>
    <x v="4"/>
    <x v="0"/>
    <x v="1"/>
    <x v="1"/>
  </r>
  <r>
    <x v="0"/>
    <x v="19"/>
    <x v="58"/>
    <x v="25"/>
    <x v="5"/>
    <x v="2"/>
    <x v="1"/>
    <x v="1"/>
  </r>
  <r>
    <x v="0"/>
    <x v="20"/>
    <x v="59"/>
    <x v="25"/>
    <x v="5"/>
    <x v="2"/>
    <x v="1"/>
    <x v="1"/>
  </r>
  <r>
    <x v="0"/>
    <x v="185"/>
    <x v="173"/>
    <x v="40"/>
    <x v="4"/>
    <x v="4"/>
    <x v="1"/>
    <x v="1"/>
  </r>
  <r>
    <x v="0"/>
    <x v="21"/>
    <x v="126"/>
    <x v="37"/>
    <x v="4"/>
    <x v="2"/>
    <x v="1"/>
    <x v="1"/>
  </r>
  <r>
    <x v="0"/>
    <x v="22"/>
    <x v="175"/>
    <x v="25"/>
    <x v="4"/>
    <x v="0"/>
    <x v="1"/>
    <x v="1"/>
  </r>
  <r>
    <x v="0"/>
    <x v="186"/>
    <x v="96"/>
    <x v="24"/>
    <x v="6"/>
    <x v="1"/>
    <x v="1"/>
    <x v="1"/>
  </r>
  <r>
    <x v="0"/>
    <x v="23"/>
    <x v="141"/>
    <x v="25"/>
    <x v="2"/>
    <x v="4"/>
    <x v="1"/>
    <x v="1"/>
  </r>
  <r>
    <x v="0"/>
    <x v="24"/>
    <x v="89"/>
    <x v="25"/>
    <x v="5"/>
    <x v="2"/>
    <x v="1"/>
    <x v="1"/>
  </r>
  <r>
    <x v="0"/>
    <x v="25"/>
    <x v="149"/>
    <x v="24"/>
    <x v="6"/>
    <x v="2"/>
    <x v="1"/>
    <x v="1"/>
  </r>
  <r>
    <x v="0"/>
    <x v="4"/>
    <x v="68"/>
    <x v="41"/>
    <x v="5"/>
    <x v="2"/>
    <x v="1"/>
    <x v="1"/>
  </r>
  <r>
    <x v="0"/>
    <x v="26"/>
    <x v="128"/>
    <x v="24"/>
    <x v="4"/>
    <x v="5"/>
    <x v="1"/>
    <x v="1"/>
  </r>
  <r>
    <x v="0"/>
    <x v="187"/>
    <x v="118"/>
    <x v="5"/>
    <x v="4"/>
    <x v="1"/>
    <x v="1"/>
    <x v="1"/>
  </r>
  <r>
    <x v="0"/>
    <x v="27"/>
    <x v="180"/>
    <x v="7"/>
    <x v="6"/>
    <x v="0"/>
    <x v="1"/>
    <x v="1"/>
  </r>
  <r>
    <x v="0"/>
    <x v="28"/>
    <x v="80"/>
    <x v="17"/>
    <x v="4"/>
    <x v="0"/>
    <x v="1"/>
    <x v="1"/>
  </r>
  <r>
    <x v="0"/>
    <x v="29"/>
    <x v="70"/>
    <x v="25"/>
    <x v="6"/>
    <x v="0"/>
    <x v="1"/>
    <x v="1"/>
  </r>
  <r>
    <x v="0"/>
    <x v="30"/>
    <x v="139"/>
    <x v="25"/>
    <x v="2"/>
    <x v="2"/>
    <x v="1"/>
    <x v="1"/>
  </r>
  <r>
    <x v="0"/>
    <x v="189"/>
    <x v="205"/>
    <x v="7"/>
    <x v="6"/>
    <x v="1"/>
    <x v="1"/>
    <x v="1"/>
  </r>
  <r>
    <x v="0"/>
    <x v="31"/>
    <x v="81"/>
    <x v="25"/>
    <x v="5"/>
    <x v="2"/>
    <x v="1"/>
    <x v="1"/>
  </r>
  <r>
    <x v="4"/>
    <x v="211"/>
    <x v="106"/>
    <x v="26"/>
    <x v="9"/>
    <x v="3"/>
    <x v="0"/>
    <x v="1"/>
  </r>
  <r>
    <x v="1"/>
    <x v="191"/>
    <x v="92"/>
    <x v="39"/>
    <x v="10"/>
    <x v="0"/>
    <x v="1"/>
    <x v="1"/>
  </r>
  <r>
    <x v="1"/>
    <x v="192"/>
    <x v="147"/>
    <x v="39"/>
    <x v="10"/>
    <x v="0"/>
    <x v="1"/>
    <x v="1"/>
  </r>
  <r>
    <x v="1"/>
    <x v="193"/>
    <x v="145"/>
    <x v="7"/>
    <x v="10"/>
    <x v="0"/>
    <x v="1"/>
    <x v="1"/>
  </r>
  <r>
    <x v="1"/>
    <x v="195"/>
    <x v="120"/>
    <x v="1"/>
    <x v="0"/>
    <x v="0"/>
    <x v="1"/>
    <x v="1"/>
  </r>
  <r>
    <x v="1"/>
    <x v="196"/>
    <x v="73"/>
    <x v="5"/>
    <x v="1"/>
    <x v="0"/>
    <x v="1"/>
    <x v="1"/>
  </r>
  <r>
    <x v="1"/>
    <x v="197"/>
    <x v="127"/>
    <x v="5"/>
    <x v="1"/>
    <x v="0"/>
    <x v="1"/>
    <x v="1"/>
  </r>
  <r>
    <x v="1"/>
    <x v="198"/>
    <x v="5"/>
    <x v="13"/>
    <x v="0"/>
    <x v="4"/>
    <x v="1"/>
    <x v="1"/>
  </r>
  <r>
    <x v="1"/>
    <x v="199"/>
    <x v="176"/>
    <x v="1"/>
    <x v="12"/>
    <x v="0"/>
    <x v="1"/>
    <x v="1"/>
  </r>
  <r>
    <x v="1"/>
    <x v="200"/>
    <x v="72"/>
    <x v="10"/>
    <x v="1"/>
    <x v="0"/>
    <x v="1"/>
    <x v="1"/>
  </r>
  <r>
    <x v="1"/>
    <x v="201"/>
    <x v="74"/>
    <x v="13"/>
    <x v="1"/>
    <x v="0"/>
    <x v="1"/>
    <x v="1"/>
  </r>
  <r>
    <x v="4"/>
    <x v="211"/>
    <x v="106"/>
    <x v="26"/>
    <x v="9"/>
    <x v="3"/>
    <x v="0"/>
    <x v="1"/>
  </r>
  <r>
    <x v="2"/>
    <x v="202"/>
    <x v="29"/>
    <x v="1"/>
    <x v="4"/>
    <x v="0"/>
    <x v="1"/>
    <x v="1"/>
  </r>
  <r>
    <x v="2"/>
    <x v="203"/>
    <x v="154"/>
    <x v="4"/>
    <x v="4"/>
    <x v="4"/>
    <x v="1"/>
    <x v="1"/>
  </r>
  <r>
    <x v="2"/>
    <x v="204"/>
    <x v="132"/>
    <x v="37"/>
    <x v="6"/>
    <x v="0"/>
    <x v="1"/>
    <x v="1"/>
  </r>
  <r>
    <x v="2"/>
    <x v="205"/>
    <x v="84"/>
    <x v="15"/>
    <x v="2"/>
    <x v="5"/>
    <x v="1"/>
    <x v="1"/>
  </r>
  <r>
    <x v="2"/>
    <x v="206"/>
    <x v="174"/>
    <x v="15"/>
    <x v="2"/>
    <x v="5"/>
    <x v="1"/>
    <x v="1"/>
  </r>
  <r>
    <x v="2"/>
    <x v="207"/>
    <x v="204"/>
    <x v="7"/>
    <x v="12"/>
    <x v="4"/>
    <x v="1"/>
    <x v="1"/>
  </r>
  <r>
    <x v="2"/>
    <x v="208"/>
    <x v="109"/>
    <x v="43"/>
    <x v="12"/>
    <x v="0"/>
    <x v="1"/>
    <x v="1"/>
  </r>
  <r>
    <x v="2"/>
    <x v="209"/>
    <x v="136"/>
    <x v="32"/>
    <x v="4"/>
    <x v="0"/>
    <x v="1"/>
    <x v="1"/>
  </r>
  <r>
    <x v="2"/>
    <x v="210"/>
    <x v="149"/>
    <x v="40"/>
    <x v="7"/>
    <x v="1"/>
    <x v="1"/>
    <x v="1"/>
  </r>
  <r>
    <x v="3"/>
    <x v="211"/>
    <x v="106"/>
    <x v="26"/>
    <x v="9"/>
    <x v="3"/>
    <x v="0"/>
    <x v="3"/>
  </r>
  <r>
    <x v="0"/>
    <x v="34"/>
    <x v="91"/>
    <x v="0"/>
    <x v="4"/>
    <x v="0"/>
    <x v="1"/>
    <x v="2"/>
  </r>
  <r>
    <x v="0"/>
    <x v="37"/>
    <x v="130"/>
    <x v="0"/>
    <x v="6"/>
    <x v="1"/>
    <x v="1"/>
    <x v="2"/>
  </r>
  <r>
    <x v="0"/>
    <x v="39"/>
    <x v="186"/>
    <x v="9"/>
    <x v="4"/>
    <x v="5"/>
    <x v="1"/>
    <x v="2"/>
  </r>
  <r>
    <x v="0"/>
    <x v="45"/>
    <x v="157"/>
    <x v="0"/>
    <x v="4"/>
    <x v="0"/>
    <x v="1"/>
    <x v="2"/>
  </r>
  <r>
    <x v="0"/>
    <x v="8"/>
    <x v="153"/>
    <x v="0"/>
    <x v="4"/>
    <x v="2"/>
    <x v="1"/>
    <x v="2"/>
  </r>
  <r>
    <x v="0"/>
    <x v="63"/>
    <x v="190"/>
    <x v="9"/>
    <x v="6"/>
    <x v="0"/>
    <x v="1"/>
    <x v="2"/>
  </r>
  <r>
    <x v="0"/>
    <x v="64"/>
    <x v="3"/>
    <x v="33"/>
    <x v="6"/>
    <x v="5"/>
    <x v="1"/>
    <x v="2"/>
  </r>
  <r>
    <x v="0"/>
    <x v="65"/>
    <x v="148"/>
    <x v="9"/>
    <x v="6"/>
    <x v="0"/>
    <x v="1"/>
    <x v="2"/>
  </r>
  <r>
    <x v="0"/>
    <x v="66"/>
    <x v="94"/>
    <x v="9"/>
    <x v="6"/>
    <x v="1"/>
    <x v="1"/>
    <x v="2"/>
  </r>
  <r>
    <x v="0"/>
    <x v="68"/>
    <x v="93"/>
    <x v="0"/>
    <x v="4"/>
    <x v="0"/>
    <x v="1"/>
    <x v="2"/>
  </r>
  <r>
    <x v="0"/>
    <x v="79"/>
    <x v="193"/>
    <x v="9"/>
    <x v="4"/>
    <x v="0"/>
    <x v="1"/>
    <x v="2"/>
  </r>
  <r>
    <x v="0"/>
    <x v="82"/>
    <x v="194"/>
    <x v="9"/>
    <x v="3"/>
    <x v="1"/>
    <x v="1"/>
    <x v="2"/>
  </r>
  <r>
    <x v="0"/>
    <x v="83"/>
    <x v="4"/>
    <x v="9"/>
    <x v="3"/>
    <x v="1"/>
    <x v="1"/>
    <x v="2"/>
  </r>
  <r>
    <x v="0"/>
    <x v="87"/>
    <x v="165"/>
    <x v="9"/>
    <x v="4"/>
    <x v="2"/>
    <x v="1"/>
    <x v="2"/>
  </r>
  <r>
    <x v="0"/>
    <x v="89"/>
    <x v="0"/>
    <x v="9"/>
    <x v="4"/>
    <x v="0"/>
    <x v="1"/>
    <x v="2"/>
  </r>
  <r>
    <x v="0"/>
    <x v="94"/>
    <x v="60"/>
    <x v="9"/>
    <x v="3"/>
    <x v="1"/>
    <x v="1"/>
    <x v="2"/>
  </r>
  <r>
    <x v="0"/>
    <x v="97"/>
    <x v="95"/>
    <x v="21"/>
    <x v="4"/>
    <x v="1"/>
    <x v="1"/>
    <x v="2"/>
  </r>
  <r>
    <x v="0"/>
    <x v="12"/>
    <x v="61"/>
    <x v="33"/>
    <x v="6"/>
    <x v="4"/>
    <x v="1"/>
    <x v="2"/>
  </r>
  <r>
    <x v="0"/>
    <x v="105"/>
    <x v="119"/>
    <x v="0"/>
    <x v="4"/>
    <x v="0"/>
    <x v="1"/>
    <x v="2"/>
  </r>
  <r>
    <x v="0"/>
    <x v="144"/>
    <x v="158"/>
    <x v="9"/>
    <x v="3"/>
    <x v="0"/>
    <x v="1"/>
    <x v="2"/>
  </r>
  <r>
    <x v="0"/>
    <x v="146"/>
    <x v="112"/>
    <x v="9"/>
    <x v="6"/>
    <x v="5"/>
    <x v="1"/>
    <x v="2"/>
  </r>
  <r>
    <x v="0"/>
    <x v="161"/>
    <x v="191"/>
    <x v="21"/>
    <x v="6"/>
    <x v="0"/>
    <x v="1"/>
    <x v="2"/>
  </r>
  <r>
    <x v="0"/>
    <x v="162"/>
    <x v="167"/>
    <x v="9"/>
    <x v="3"/>
    <x v="1"/>
    <x v="1"/>
    <x v="2"/>
  </r>
  <r>
    <x v="0"/>
    <x v="170"/>
    <x v="63"/>
    <x v="9"/>
    <x v="4"/>
    <x v="0"/>
    <x v="1"/>
    <x v="2"/>
  </r>
  <r>
    <x v="0"/>
    <x v="184"/>
    <x v="164"/>
    <x v="12"/>
    <x v="6"/>
    <x v="4"/>
    <x v="1"/>
    <x v="2"/>
  </r>
  <r>
    <x v="0"/>
    <x v="194"/>
    <x v="2"/>
    <x v="35"/>
    <x v="3"/>
    <x v="4"/>
    <x v="1"/>
    <x v="0"/>
  </r>
  <r>
    <x v="0"/>
    <x v="57"/>
    <x v="44"/>
    <x v="11"/>
    <x v="4"/>
    <x v="0"/>
    <x v="1"/>
    <x v="0"/>
  </r>
  <r>
    <x v="0"/>
    <x v="58"/>
    <x v="113"/>
    <x v="35"/>
    <x v="4"/>
    <x v="2"/>
    <x v="1"/>
    <x v="0"/>
  </r>
  <r>
    <x v="0"/>
    <x v="59"/>
    <x v="43"/>
    <x v="31"/>
    <x v="4"/>
    <x v="0"/>
    <x v="1"/>
    <x v="0"/>
  </r>
  <r>
    <x v="0"/>
    <x v="60"/>
    <x v="31"/>
    <x v="31"/>
    <x v="4"/>
    <x v="0"/>
    <x v="1"/>
    <x v="0"/>
  </r>
  <r>
    <x v="0"/>
    <x v="61"/>
    <x v="18"/>
    <x v="30"/>
    <x v="4"/>
    <x v="2"/>
    <x v="1"/>
    <x v="0"/>
  </r>
  <r>
    <x v="0"/>
    <x v="69"/>
    <x v="151"/>
    <x v="35"/>
    <x v="4"/>
    <x v="2"/>
    <x v="1"/>
    <x v="0"/>
  </r>
  <r>
    <x v="0"/>
    <x v="86"/>
    <x v="159"/>
    <x v="35"/>
    <x v="4"/>
    <x v="0"/>
    <x v="1"/>
    <x v="0"/>
  </r>
  <r>
    <x v="0"/>
    <x v="101"/>
    <x v="23"/>
    <x v="31"/>
    <x v="3"/>
    <x v="2"/>
    <x v="1"/>
    <x v="0"/>
  </r>
  <r>
    <x v="0"/>
    <x v="104"/>
    <x v="39"/>
    <x v="31"/>
    <x v="12"/>
    <x v="1"/>
    <x v="1"/>
    <x v="0"/>
  </r>
  <r>
    <x v="0"/>
    <x v="110"/>
    <x v="10"/>
    <x v="31"/>
    <x v="3"/>
    <x v="5"/>
    <x v="1"/>
    <x v="0"/>
  </r>
  <r>
    <x v="0"/>
    <x v="113"/>
    <x v="208"/>
    <x v="30"/>
    <x v="4"/>
    <x v="1"/>
    <x v="1"/>
    <x v="0"/>
  </r>
  <r>
    <x v="0"/>
    <x v="119"/>
    <x v="40"/>
    <x v="31"/>
    <x v="12"/>
    <x v="1"/>
    <x v="1"/>
    <x v="0"/>
  </r>
  <r>
    <x v="0"/>
    <x v="121"/>
    <x v="47"/>
    <x v="31"/>
    <x v="3"/>
    <x v="0"/>
    <x v="1"/>
    <x v="0"/>
  </r>
  <r>
    <x v="0"/>
    <x v="129"/>
    <x v="115"/>
    <x v="31"/>
    <x v="3"/>
    <x v="1"/>
    <x v="1"/>
    <x v="0"/>
  </r>
  <r>
    <x v="0"/>
    <x v="136"/>
    <x v="27"/>
    <x v="31"/>
    <x v="12"/>
    <x v="1"/>
    <x v="1"/>
    <x v="0"/>
  </r>
  <r>
    <x v="0"/>
    <x v="147"/>
    <x v="26"/>
    <x v="31"/>
    <x v="12"/>
    <x v="1"/>
    <x v="1"/>
    <x v="0"/>
  </r>
  <r>
    <x v="0"/>
    <x v="157"/>
    <x v="117"/>
    <x v="29"/>
    <x v="4"/>
    <x v="0"/>
    <x v="1"/>
    <x v="0"/>
  </r>
  <r>
    <x v="0"/>
    <x v="160"/>
    <x v="76"/>
    <x v="35"/>
    <x v="2"/>
    <x v="2"/>
    <x v="1"/>
    <x v="0"/>
  </r>
  <r>
    <x v="0"/>
    <x v="188"/>
    <x v="116"/>
    <x v="35"/>
    <x v="4"/>
    <x v="2"/>
    <x v="1"/>
    <x v="0"/>
  </r>
  <r>
    <x v="1"/>
    <x v="190"/>
    <x v="146"/>
    <x v="31"/>
    <x v="10"/>
    <x v="0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900-000000000000}" name="TablaDinámica1" cacheId="0" applyNumberFormats="0" applyBorderFormats="0" applyFontFormats="0" applyPatternFormats="0" applyAlignmentFormats="0" applyWidthHeightFormats="0" dataCaption="Values" itemPrintTitles="1" indent="0" compact="0" outline="1" outlineData="1" compactData="0">
  <location ref="A3:K8" firstHeaderRow="1" firstDataRow="2" firstDataCol="1" rowPageCount="1" colPageCount="1"/>
  <pivotFields count="8">
    <pivotField compact="0" showAll="0"/>
    <pivotField dataField="1" compact="0" showAll="0"/>
    <pivotField compact="0" showAll="0"/>
    <pivotField compact="0" showAll="0"/>
    <pivotField axis="axisCol" compact="0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h="1" x="12"/>
        <item t="default"/>
      </items>
    </pivotField>
    <pivotField axis="axisPage" compact="0" showAll="0">
      <items count="7">
        <item x="0"/>
        <item h="1" x="1"/>
        <item h="1" x="2"/>
        <item h="1" x="3"/>
        <item h="1" x="4"/>
        <item h="1" x="5"/>
        <item t="default"/>
      </items>
    </pivotField>
    <pivotField compact="0" showAll="0"/>
    <pivotField axis="axisRow" compact="0" showAll="0">
      <items count="5">
        <item x="0"/>
        <item x="1"/>
        <item x="2"/>
        <item x="3"/>
        <item t="default"/>
      </items>
    </pivotField>
  </pivotFields>
  <rowFields count="1">
    <field x="7"/>
  </rowFields>
  <colFields count="1">
    <field x="4"/>
  </colFields>
  <pageFields count="1">
    <pageField fld="5" hier="-1"/>
  </pageFields>
  <dataFields count="1">
    <dataField name="Cuenta de Número" fld="1" subtotal="count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ibestat.caib.es/ibestat/estadistiques/887047df-4c1c-4922-9179-669edcf62213/28b70edd-8cf9-4369-b6f7-32305c5a62d0/es/ree_1006.px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e.es/jaxiT3/Datos.htm?t=26061" TargetMode="External"/><Relationship Id="rId2" Type="http://schemas.openxmlformats.org/officeDocument/2006/relationships/hyperlink" Target="https://www.ine.es/jaxiT3/Datos.htm?t=26061" TargetMode="External"/><Relationship Id="rId1" Type="http://schemas.openxmlformats.org/officeDocument/2006/relationships/hyperlink" Target="https://www.ine.es/dynt3/metadatos/es/RespuestaDatos.htm?oe=30050" TargetMode="External"/><Relationship Id="rId4" Type="http://schemas.openxmlformats.org/officeDocument/2006/relationships/hyperlink" Target="https://www.ine.es/jaxiT3/Datos.htm?t=26061" TargetMode="Externa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e.es/jaxiT3/Datos.htm?t=39372" TargetMode="External"/><Relationship Id="rId2" Type="http://schemas.openxmlformats.org/officeDocument/2006/relationships/hyperlink" Target="https://www.ine.es/jaxiT3/Datos.htm?t=39372" TargetMode="External"/><Relationship Id="rId1" Type="http://schemas.openxmlformats.org/officeDocument/2006/relationships/hyperlink" Target="https://www.ine.es/dynt3/metadatos/es/RespuestaDatos.htm?oe=30203" TargetMode="External"/><Relationship Id="rId4" Type="http://schemas.openxmlformats.org/officeDocument/2006/relationships/hyperlink" Target="https://www.ine.es/jaxiT3/Datos.htm?t=3937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https://www.caib.es/siiweb/mines/MinasListReport.jsp?idi=es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hyperlink" Target="https://ideib.caib.es/viso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ibestat.caib.es/ibestat/estadistiques/a9f2f290-bc16-4c4e-b1eb-65f9d93a64ad/9121165d-5aba-45b1-9836-9dc7c6ace81e/es/I203014_2604.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1"/>
  <sheetViews>
    <sheetView tabSelected="1" zoomScale="85" zoomScaleNormal="85" workbookViewId="0">
      <selection activeCell="E34" sqref="E34"/>
    </sheetView>
  </sheetViews>
  <sheetFormatPr baseColWidth="10" defaultColWidth="10.7109375" defaultRowHeight="12.75" x14ac:dyDescent="0.2"/>
  <cols>
    <col min="3" max="3" width="1.28515625" customWidth="1"/>
    <col min="11" max="11" width="65.85546875" customWidth="1"/>
  </cols>
  <sheetData>
    <row r="2" spans="1:11" x14ac:dyDescent="0.2">
      <c r="B2" s="309" t="s">
        <v>0</v>
      </c>
      <c r="C2" s="309"/>
      <c r="D2" s="309"/>
      <c r="E2" s="309"/>
      <c r="F2" s="309"/>
      <c r="G2" s="309"/>
      <c r="H2" s="309"/>
      <c r="I2" s="309"/>
      <c r="J2" s="309"/>
      <c r="K2" s="309"/>
    </row>
    <row r="4" spans="1:11" ht="19.5" customHeight="1" x14ac:dyDescent="0.2">
      <c r="A4" s="310" t="s">
        <v>1</v>
      </c>
      <c r="B4" s="310"/>
      <c r="C4" s="310"/>
      <c r="D4" s="310"/>
      <c r="E4" s="310"/>
      <c r="F4" s="310"/>
      <c r="G4" s="310"/>
      <c r="H4" s="310"/>
      <c r="I4" s="310"/>
      <c r="J4" s="310"/>
      <c r="K4" s="310"/>
    </row>
    <row r="5" spans="1:11" ht="19.5" customHeight="1" x14ac:dyDescent="0.2">
      <c r="A5" s="368" t="s">
        <v>2</v>
      </c>
      <c r="B5" s="368"/>
      <c r="C5" s="368"/>
      <c r="D5" s="369" t="s">
        <v>1222</v>
      </c>
      <c r="E5" s="369"/>
      <c r="F5" s="369"/>
      <c r="G5" s="369"/>
      <c r="H5" s="369"/>
      <c r="I5" s="369"/>
      <c r="J5" s="369"/>
      <c r="K5" s="369"/>
    </row>
    <row r="6" spans="1:11" ht="19.5" customHeight="1" x14ac:dyDescent="0.2">
      <c r="A6" s="370" t="s">
        <v>3</v>
      </c>
      <c r="B6" s="370"/>
      <c r="C6" s="370"/>
      <c r="D6" s="369" t="s">
        <v>1223</v>
      </c>
      <c r="E6" s="369"/>
      <c r="F6" s="369"/>
      <c r="G6" s="369"/>
      <c r="H6" s="369"/>
      <c r="I6" s="369"/>
      <c r="J6" s="369"/>
      <c r="K6" s="369"/>
    </row>
    <row r="7" spans="1:11" ht="19.5" customHeight="1" x14ac:dyDescent="0.2">
      <c r="A7" s="370" t="s">
        <v>4</v>
      </c>
      <c r="B7" s="370"/>
      <c r="C7" s="370"/>
      <c r="D7" s="369" t="s">
        <v>5</v>
      </c>
      <c r="E7" s="369"/>
      <c r="F7" s="369"/>
      <c r="G7" s="369"/>
      <c r="H7" s="369"/>
      <c r="I7" s="369"/>
      <c r="J7" s="369"/>
      <c r="K7" s="369"/>
    </row>
    <row r="8" spans="1:11" ht="19.5" customHeight="1" x14ac:dyDescent="0.2">
      <c r="A8" s="370" t="s">
        <v>6</v>
      </c>
      <c r="B8" s="370"/>
      <c r="C8" s="370"/>
      <c r="D8" s="369" t="s">
        <v>7</v>
      </c>
      <c r="E8" s="369"/>
      <c r="F8" s="369"/>
      <c r="G8" s="369"/>
      <c r="H8" s="369"/>
      <c r="I8" s="369"/>
      <c r="J8" s="369"/>
      <c r="K8" s="369"/>
    </row>
    <row r="9" spans="1:11" ht="19.5" customHeight="1" x14ac:dyDescent="0.2">
      <c r="A9" s="370" t="s">
        <v>8</v>
      </c>
      <c r="B9" s="370"/>
      <c r="C9" s="370"/>
      <c r="D9" s="369" t="s">
        <v>9</v>
      </c>
      <c r="E9" s="369"/>
      <c r="F9" s="369"/>
      <c r="G9" s="369"/>
      <c r="H9" s="369"/>
      <c r="I9" s="369"/>
      <c r="J9" s="369"/>
      <c r="K9" s="369"/>
    </row>
    <row r="10" spans="1:11" ht="19.5" customHeight="1" x14ac:dyDescent="0.2">
      <c r="A10" s="370" t="s">
        <v>10</v>
      </c>
      <c r="B10" s="370"/>
      <c r="C10" s="370"/>
      <c r="D10" s="369" t="s">
        <v>11</v>
      </c>
      <c r="E10" s="369"/>
      <c r="F10" s="369"/>
      <c r="G10" s="369"/>
      <c r="H10" s="369"/>
      <c r="I10" s="369"/>
      <c r="J10" s="369"/>
      <c r="K10" s="369"/>
    </row>
    <row r="11" spans="1:11" ht="19.5" customHeight="1" x14ac:dyDescent="0.2">
      <c r="A11" s="370" t="s">
        <v>12</v>
      </c>
      <c r="B11" s="370"/>
      <c r="C11" s="370"/>
      <c r="D11" s="369" t="s">
        <v>13</v>
      </c>
      <c r="E11" s="369"/>
      <c r="F11" s="369"/>
      <c r="G11" s="369"/>
      <c r="H11" s="369"/>
      <c r="I11" s="369"/>
      <c r="J11" s="369"/>
      <c r="K11" s="369"/>
    </row>
    <row r="12" spans="1:11" ht="19.5" customHeight="1" x14ac:dyDescent="0.2">
      <c r="A12" s="370" t="s">
        <v>14</v>
      </c>
      <c r="B12" s="370"/>
      <c r="C12" s="370"/>
      <c r="D12" s="369" t="s">
        <v>15</v>
      </c>
      <c r="E12" s="369"/>
      <c r="F12" s="369"/>
      <c r="G12" s="369"/>
      <c r="H12" s="369"/>
      <c r="I12" s="369"/>
      <c r="J12" s="369"/>
      <c r="K12" s="369"/>
    </row>
    <row r="13" spans="1:11" ht="19.5" customHeight="1" x14ac:dyDescent="0.2">
      <c r="A13" s="370" t="s">
        <v>16</v>
      </c>
      <c r="B13" s="370"/>
      <c r="C13" s="370"/>
      <c r="D13" s="369" t="s">
        <v>17</v>
      </c>
      <c r="E13" s="369"/>
      <c r="F13" s="369"/>
      <c r="G13" s="369"/>
      <c r="H13" s="369"/>
      <c r="I13" s="369"/>
      <c r="J13" s="369"/>
      <c r="K13" s="369"/>
    </row>
    <row r="14" spans="1:11" ht="19.5" customHeight="1" x14ac:dyDescent="0.2">
      <c r="A14" s="370" t="s">
        <v>18</v>
      </c>
      <c r="B14" s="370"/>
      <c r="C14" s="370"/>
      <c r="D14" s="369" t="s">
        <v>19</v>
      </c>
      <c r="E14" s="369"/>
      <c r="F14" s="369"/>
      <c r="G14" s="369"/>
      <c r="H14" s="369"/>
      <c r="I14" s="369"/>
      <c r="J14" s="369"/>
      <c r="K14" s="369"/>
    </row>
    <row r="15" spans="1:11" ht="19.5" customHeight="1" x14ac:dyDescent="0.2">
      <c r="A15" s="370" t="s">
        <v>20</v>
      </c>
      <c r="B15" s="370"/>
      <c r="C15" s="370"/>
      <c r="D15" s="369" t="s">
        <v>21</v>
      </c>
      <c r="E15" s="369"/>
      <c r="F15" s="369"/>
      <c r="G15" s="369"/>
      <c r="H15" s="369"/>
      <c r="I15" s="369"/>
      <c r="J15" s="369"/>
      <c r="K15" s="369"/>
    </row>
    <row r="16" spans="1:11" ht="19.5" customHeight="1" x14ac:dyDescent="0.2">
      <c r="A16" s="370" t="s">
        <v>22</v>
      </c>
      <c r="B16" s="370"/>
      <c r="C16" s="370"/>
      <c r="D16" s="369" t="s">
        <v>23</v>
      </c>
      <c r="E16" s="369"/>
      <c r="F16" s="369"/>
      <c r="G16" s="369"/>
      <c r="H16" s="369"/>
      <c r="I16" s="369"/>
      <c r="J16" s="369"/>
      <c r="K16" s="369"/>
    </row>
    <row r="17" spans="1:11" ht="19.5" customHeight="1" x14ac:dyDescent="0.2">
      <c r="A17" s="370" t="s">
        <v>24</v>
      </c>
      <c r="B17" s="370"/>
      <c r="C17" s="370"/>
      <c r="D17" s="369" t="s">
        <v>1224</v>
      </c>
      <c r="E17" s="369"/>
      <c r="F17" s="369"/>
      <c r="G17" s="369"/>
      <c r="H17" s="369"/>
      <c r="I17" s="369"/>
      <c r="J17" s="369"/>
      <c r="K17" s="369"/>
    </row>
    <row r="18" spans="1:11" ht="19.5" customHeight="1" x14ac:dyDescent="0.2">
      <c r="A18" s="370" t="s">
        <v>25</v>
      </c>
      <c r="B18" s="370"/>
      <c r="C18" s="370"/>
      <c r="D18" s="369" t="s">
        <v>1225</v>
      </c>
      <c r="E18" s="369"/>
      <c r="F18" s="369"/>
      <c r="G18" s="369"/>
      <c r="H18" s="369"/>
      <c r="I18" s="369"/>
      <c r="J18" s="369"/>
      <c r="K18" s="369"/>
    </row>
    <row r="19" spans="1:11" ht="19.5" customHeight="1" x14ac:dyDescent="0.2">
      <c r="A19" s="370" t="s">
        <v>26</v>
      </c>
      <c r="B19" s="370"/>
      <c r="C19" s="370"/>
      <c r="D19" s="369" t="s">
        <v>27</v>
      </c>
      <c r="E19" s="369"/>
      <c r="F19" s="369"/>
      <c r="G19" s="369"/>
      <c r="H19" s="369"/>
      <c r="I19" s="369"/>
      <c r="J19" s="369"/>
      <c r="K19" s="369"/>
    </row>
    <row r="20" spans="1:11" ht="19.5" customHeight="1" x14ac:dyDescent="0.2">
      <c r="A20" s="370" t="s">
        <v>28</v>
      </c>
      <c r="B20" s="370"/>
      <c r="C20" s="370"/>
      <c r="D20" s="369" t="s">
        <v>29</v>
      </c>
      <c r="E20" s="369"/>
      <c r="F20" s="369"/>
      <c r="G20" s="369"/>
      <c r="H20" s="369"/>
      <c r="I20" s="369"/>
      <c r="J20" s="369"/>
      <c r="K20" s="369"/>
    </row>
    <row r="21" spans="1:11" ht="19.5" customHeight="1" x14ac:dyDescent="0.2">
      <c r="A21" s="370" t="s">
        <v>30</v>
      </c>
      <c r="B21" s="370"/>
      <c r="C21" s="370"/>
      <c r="D21" s="369" t="s">
        <v>31</v>
      </c>
      <c r="E21" s="369"/>
      <c r="F21" s="369"/>
      <c r="G21" s="369"/>
      <c r="H21" s="369"/>
      <c r="I21" s="369"/>
      <c r="J21" s="369"/>
      <c r="K21" s="369"/>
    </row>
    <row r="22" spans="1:11" ht="19.5" customHeight="1" x14ac:dyDescent="0.2">
      <c r="A22" s="370" t="s">
        <v>32</v>
      </c>
      <c r="B22" s="370"/>
      <c r="C22" s="370"/>
      <c r="D22" s="369" t="s">
        <v>1226</v>
      </c>
      <c r="E22" s="369"/>
      <c r="F22" s="369"/>
      <c r="G22" s="369"/>
      <c r="H22" s="369"/>
      <c r="I22" s="369"/>
      <c r="J22" s="369"/>
      <c r="K22" s="369"/>
    </row>
    <row r="23" spans="1:11" ht="19.5" customHeight="1" x14ac:dyDescent="0.2">
      <c r="A23" s="370" t="s">
        <v>33</v>
      </c>
      <c r="B23" s="370"/>
      <c r="C23" s="370"/>
      <c r="D23" s="369" t="s">
        <v>34</v>
      </c>
      <c r="E23" s="369"/>
      <c r="F23" s="369"/>
      <c r="G23" s="369"/>
      <c r="H23" s="369"/>
      <c r="I23" s="369"/>
      <c r="J23" s="369"/>
      <c r="K23" s="369"/>
    </row>
    <row r="24" spans="1:11" ht="19.5" customHeight="1" x14ac:dyDescent="0.2">
      <c r="A24" s="370" t="s">
        <v>35</v>
      </c>
      <c r="B24" s="370"/>
      <c r="C24" s="370"/>
      <c r="D24" s="369" t="s">
        <v>36</v>
      </c>
      <c r="E24" s="369"/>
      <c r="F24" s="369"/>
      <c r="G24" s="369"/>
      <c r="H24" s="369"/>
      <c r="I24" s="369"/>
      <c r="J24" s="369"/>
      <c r="K24" s="369"/>
    </row>
    <row r="25" spans="1:11" ht="19.5" customHeight="1" x14ac:dyDescent="0.2">
      <c r="A25" s="370" t="s">
        <v>37</v>
      </c>
      <c r="B25" s="370"/>
      <c r="C25" s="370"/>
      <c r="D25" s="369" t="s">
        <v>1227</v>
      </c>
      <c r="E25" s="369"/>
      <c r="F25" s="369"/>
      <c r="G25" s="369"/>
      <c r="H25" s="369"/>
      <c r="I25" s="369"/>
      <c r="J25" s="369"/>
      <c r="K25" s="369"/>
    </row>
    <row r="26" spans="1:11" ht="19.5" customHeight="1" x14ac:dyDescent="0.2">
      <c r="A26" s="370" t="s">
        <v>38</v>
      </c>
      <c r="B26" s="370"/>
      <c r="C26" s="370"/>
      <c r="D26" s="369" t="s">
        <v>5</v>
      </c>
      <c r="E26" s="369"/>
      <c r="F26" s="369"/>
      <c r="G26" s="369"/>
      <c r="H26" s="369"/>
      <c r="I26" s="369"/>
      <c r="J26" s="369"/>
      <c r="K26" s="369"/>
    </row>
    <row r="27" spans="1:11" ht="19.5" customHeight="1" x14ac:dyDescent="0.2">
      <c r="A27" s="370" t="s">
        <v>39</v>
      </c>
      <c r="B27" s="370"/>
      <c r="C27" s="370"/>
      <c r="D27" s="369" t="s">
        <v>40</v>
      </c>
      <c r="E27" s="369"/>
      <c r="F27" s="369"/>
      <c r="G27" s="369"/>
      <c r="H27" s="369"/>
      <c r="I27" s="369"/>
      <c r="J27" s="369"/>
      <c r="K27" s="369"/>
    </row>
    <row r="28" spans="1:11" ht="19.5" customHeight="1" x14ac:dyDescent="0.2">
      <c r="A28" s="370" t="s">
        <v>41</v>
      </c>
      <c r="B28" s="370"/>
      <c r="C28" s="370"/>
      <c r="D28" s="369" t="s">
        <v>42</v>
      </c>
      <c r="E28" s="369"/>
      <c r="F28" s="369"/>
      <c r="G28" s="369"/>
      <c r="H28" s="369"/>
      <c r="I28" s="369"/>
      <c r="J28" s="369"/>
      <c r="K28" s="369"/>
    </row>
    <row r="29" spans="1:11" ht="19.5" customHeight="1" x14ac:dyDescent="0.2">
      <c r="A29" s="370" t="s">
        <v>43</v>
      </c>
      <c r="B29" s="370"/>
      <c r="C29" s="370"/>
      <c r="D29" s="369" t="s">
        <v>15</v>
      </c>
      <c r="E29" s="369"/>
      <c r="F29" s="369"/>
      <c r="G29" s="369"/>
      <c r="H29" s="369"/>
      <c r="I29" s="369"/>
      <c r="J29" s="369"/>
      <c r="K29" s="369"/>
    </row>
    <row r="30" spans="1:11" ht="19.5" customHeight="1" x14ac:dyDescent="0.2">
      <c r="A30" s="370" t="s">
        <v>44</v>
      </c>
      <c r="B30" s="370"/>
      <c r="C30" s="370"/>
      <c r="D30" s="369" t="s">
        <v>19</v>
      </c>
      <c r="E30" s="369"/>
      <c r="F30" s="369"/>
      <c r="G30" s="369"/>
      <c r="H30" s="369"/>
      <c r="I30" s="369"/>
      <c r="J30" s="369"/>
      <c r="K30" s="369"/>
    </row>
    <row r="31" spans="1:11" ht="19.5" customHeight="1" x14ac:dyDescent="0.2">
      <c r="A31" s="370" t="s">
        <v>45</v>
      </c>
      <c r="B31" s="370"/>
      <c r="C31" s="370"/>
      <c r="D31" s="369" t="s">
        <v>46</v>
      </c>
      <c r="E31" s="369"/>
      <c r="F31" s="369"/>
      <c r="G31" s="369"/>
      <c r="H31" s="369"/>
      <c r="I31" s="369"/>
      <c r="J31" s="369"/>
      <c r="K31" s="369"/>
    </row>
  </sheetData>
  <mergeCells count="56">
    <mergeCell ref="A31:C31"/>
    <mergeCell ref="D31:K31"/>
    <mergeCell ref="A28:C28"/>
    <mergeCell ref="D28:K28"/>
    <mergeCell ref="A29:C29"/>
    <mergeCell ref="D29:K29"/>
    <mergeCell ref="A30:C30"/>
    <mergeCell ref="D30:K30"/>
    <mergeCell ref="A25:C25"/>
    <mergeCell ref="D25:K25"/>
    <mergeCell ref="A26:C26"/>
    <mergeCell ref="D26:K26"/>
    <mergeCell ref="A27:C27"/>
    <mergeCell ref="D27:K27"/>
    <mergeCell ref="A22:C22"/>
    <mergeCell ref="D22:K22"/>
    <mergeCell ref="A23:C23"/>
    <mergeCell ref="D23:K23"/>
    <mergeCell ref="A24:C24"/>
    <mergeCell ref="D24:K24"/>
    <mergeCell ref="A19:C19"/>
    <mergeCell ref="D19:K19"/>
    <mergeCell ref="A20:C20"/>
    <mergeCell ref="D20:K20"/>
    <mergeCell ref="A21:C21"/>
    <mergeCell ref="D21:K21"/>
    <mergeCell ref="A16:C16"/>
    <mergeCell ref="D16:K16"/>
    <mergeCell ref="A17:C17"/>
    <mergeCell ref="D17:K17"/>
    <mergeCell ref="A18:C18"/>
    <mergeCell ref="D18:K18"/>
    <mergeCell ref="A13:C13"/>
    <mergeCell ref="D13:K13"/>
    <mergeCell ref="A14:C14"/>
    <mergeCell ref="D14:K14"/>
    <mergeCell ref="A15:C15"/>
    <mergeCell ref="D15:K15"/>
    <mergeCell ref="A10:C10"/>
    <mergeCell ref="D10:K10"/>
    <mergeCell ref="A11:C11"/>
    <mergeCell ref="D11:K11"/>
    <mergeCell ref="A12:C12"/>
    <mergeCell ref="D12:K12"/>
    <mergeCell ref="A7:C7"/>
    <mergeCell ref="D7:K7"/>
    <mergeCell ref="A8:C8"/>
    <mergeCell ref="D8:K8"/>
    <mergeCell ref="A9:C9"/>
    <mergeCell ref="D9:K9"/>
    <mergeCell ref="A4:K4"/>
    <mergeCell ref="A5:C5"/>
    <mergeCell ref="D5:K5"/>
    <mergeCell ref="A6:C6"/>
    <mergeCell ref="D6:K6"/>
    <mergeCell ref="B2:K2"/>
  </mergeCells>
  <hyperlinks>
    <hyperlink ref="A5" location="'G1'!A1" display="Gràfic I-3.1. " xr:uid="{00000000-0004-0000-0000-000000000000}"/>
    <hyperlink ref="A6" location="'G2'!A1" display="Gràfic I-3.2." xr:uid="{00000000-0004-0000-0000-000001000000}"/>
    <hyperlink ref="A7" location="'Q1'!A1" display="Quadre I-3.1. " xr:uid="{00000000-0004-0000-0000-000002000000}"/>
    <hyperlink ref="A8" location="'G3'!A1" display="Gràfic I-3.3. " xr:uid="{00000000-0004-0000-0000-000003000000}"/>
    <hyperlink ref="A9" location="'Q2'!A1" display="Quadre I-3.2. " xr:uid="{00000000-0004-0000-0000-000004000000}"/>
    <hyperlink ref="A10" location="'Q3'!A1" display="Quadre I-3.3. " xr:uid="{00000000-0004-0000-0000-000005000000}"/>
    <hyperlink ref="A11" location="'Q4'!A1" display="Quadre I-3.4. " xr:uid="{00000000-0004-0000-0000-000006000000}"/>
    <hyperlink ref="A12" location="'Q5'!A1" display="Quadre I-3.5. " xr:uid="{00000000-0004-0000-0000-000007000000}"/>
    <hyperlink ref="A13" location="'Q6'!A1" display="Quadre I-3.6. " xr:uid="{00000000-0004-0000-0000-000008000000}"/>
    <hyperlink ref="A14" location="'Q7'!A1" display="Quadre I-3.7. " xr:uid="{00000000-0004-0000-0000-000009000000}"/>
    <hyperlink ref="A15" location="'Q8'!A1" display="Quadre I-3.8. " xr:uid="{00000000-0004-0000-0000-00000A000000}"/>
    <hyperlink ref="A16" location="'Q9'!A1" display="Quadre I–3.9. " xr:uid="{00000000-0004-0000-0000-00000B000000}"/>
    <hyperlink ref="A17" location="'G4'!A1" display="Gràfic I-3.4a. " xr:uid="{00000000-0004-0000-0000-00000C000000}"/>
    <hyperlink ref="A18" location="'G4'!A1" display="Gràfic I-3.4b. " xr:uid="{00000000-0004-0000-0000-00000D000000}"/>
    <hyperlink ref="A19" location="'QA1'!A1" display="Quadre IA-3.1. " xr:uid="{00000000-0004-0000-0000-00000E000000}"/>
    <hyperlink ref="A20" location="'QA2'!A1" display="Quadre IA-3.2. " xr:uid="{00000000-0004-0000-0000-00000F000000}"/>
    <hyperlink ref="A21" location="'QA3-GA1-GA4'!A1" display="Quadre IA-3.3" xr:uid="{00000000-0004-0000-0000-000010000000}"/>
    <hyperlink ref="A22" location="'QA3-GA1-GA4'!A1" display="Gràfic IA-3.1." xr:uid="{00000000-0004-0000-0000-000011000000}"/>
    <hyperlink ref="A23" location="'QA3-GA1-GA4'!A1" display="Gràfic IA-3.2. " xr:uid="{00000000-0004-0000-0000-000012000000}"/>
    <hyperlink ref="A24" location="'QA3-GA1-GA4'!A1" display="Gràfic IA-3.3. " xr:uid="{00000000-0004-0000-0000-000013000000}"/>
    <hyperlink ref="A25" location="'QA3-GA1-GA4'!A1" display="Gràfic IA-3.4. " xr:uid="{00000000-0004-0000-0000-000014000000}"/>
    <hyperlink ref="A26" location="'QA4'!A1" display="Quadre IA-3.4. " xr:uid="{00000000-0004-0000-0000-000015000000}"/>
    <hyperlink ref="A27" location="'QA5'!A1" display="Quadre IA-3.5." xr:uid="{00000000-0004-0000-0000-000016000000}"/>
    <hyperlink ref="A28" location="'QA6'!A1" display="Quadre IA-3.6. " xr:uid="{00000000-0004-0000-0000-000017000000}"/>
    <hyperlink ref="A29" location="'QA7'!A1" display="Quadre IA-3.7. " xr:uid="{00000000-0004-0000-0000-000018000000}"/>
    <hyperlink ref="A30" location="'QA8'!A1" display="Quadre IA-3.8. " xr:uid="{00000000-0004-0000-0000-000019000000}"/>
    <hyperlink ref="A31" location="'QA9'!A1" display="Quadre IA-3.9. " xr:uid="{00000000-0004-0000-0000-00001A000000}"/>
  </hyperlinks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/>
    <pageSetUpPr fitToPage="1"/>
  </sheetPr>
  <dimension ref="A1:AMJ51"/>
  <sheetViews>
    <sheetView zoomScale="85" zoomScaleNormal="85" workbookViewId="0">
      <selection activeCell="A31" sqref="A31:C31"/>
    </sheetView>
  </sheetViews>
  <sheetFormatPr baseColWidth="10" defaultColWidth="11.42578125" defaultRowHeight="12.75" x14ac:dyDescent="0.2"/>
  <cols>
    <col min="1" max="1" width="63.28515625" style="20" customWidth="1"/>
    <col min="2" max="5" width="11.42578125" style="20"/>
    <col min="6" max="10" width="11.5703125" style="20" hidden="1" customWidth="1"/>
    <col min="11" max="11" width="25.7109375" style="20" hidden="1" customWidth="1"/>
    <col min="12" max="20" width="11.5703125" style="20" hidden="1" customWidth="1"/>
    <col min="21" max="1024" width="11.42578125" style="20"/>
  </cols>
  <sheetData>
    <row r="1" spans="1:14" ht="11.25" customHeight="1" x14ac:dyDescent="0.2">
      <c r="A1" s="343" t="s">
        <v>548</v>
      </c>
      <c r="B1" s="343"/>
      <c r="C1" s="343"/>
      <c r="D1" s="343"/>
      <c r="E1" s="343"/>
    </row>
    <row r="2" spans="1:14" ht="45" x14ac:dyDescent="0.2">
      <c r="A2" s="68"/>
      <c r="B2" s="106" t="s">
        <v>549</v>
      </c>
      <c r="C2" s="106" t="s">
        <v>550</v>
      </c>
      <c r="D2" s="106" t="s">
        <v>551</v>
      </c>
      <c r="E2" s="106" t="s">
        <v>552</v>
      </c>
      <c r="H2" s="20" t="s">
        <v>553</v>
      </c>
      <c r="I2" s="20" t="s">
        <v>554</v>
      </c>
    </row>
    <row r="3" spans="1:14" x14ac:dyDescent="0.2">
      <c r="A3" s="99" t="s">
        <v>372</v>
      </c>
      <c r="B3" s="107">
        <f>E27/I27</f>
        <v>52.524947105939248</v>
      </c>
      <c r="C3" s="107">
        <f>H27/I27</f>
        <v>23.301836179537556</v>
      </c>
      <c r="D3" s="107">
        <f>F27/J27/B3*1000</f>
        <v>631.62051598858443</v>
      </c>
      <c r="E3" s="108">
        <f>H27/E27</f>
        <v>0.44363369148262699</v>
      </c>
      <c r="F3" s="20">
        <f>(F27/J27)/(E27/I27)</f>
        <v>0.63162051598858437</v>
      </c>
      <c r="H3" s="20">
        <f>M23/N23</f>
        <v>27.827124262268576</v>
      </c>
      <c r="I3" s="20">
        <f>M23/O23</f>
        <v>0.50001874015052561</v>
      </c>
      <c r="J3" s="20">
        <f>I3*100</f>
        <v>50.001874015052564</v>
      </c>
      <c r="K3" s="20" t="e">
        <f>#REF!*N23</f>
        <v>#REF!</v>
      </c>
    </row>
    <row r="4" spans="1:14" x14ac:dyDescent="0.2">
      <c r="A4" s="47" t="s">
        <v>368</v>
      </c>
      <c r="B4" s="109">
        <f>E28/I28</f>
        <v>67.723664122137407</v>
      </c>
      <c r="C4" s="109">
        <f>H28/I28</f>
        <v>36.716030534351141</v>
      </c>
      <c r="D4" s="109">
        <f>F28/J28/B4*1000</f>
        <v>491.68786924368948</v>
      </c>
      <c r="E4" s="84">
        <f>H28/E28</f>
        <v>0.54214477332672062</v>
      </c>
      <c r="F4" s="20">
        <f>(F28/J28)/(E28/I28)</f>
        <v>0.49168786924368946</v>
      </c>
      <c r="H4" s="20">
        <f>M24/N24</f>
        <v>27.278804347826089</v>
      </c>
      <c r="I4" s="20">
        <f>M24/O24</f>
        <v>0.48460301905373382</v>
      </c>
      <c r="J4" s="20">
        <f>I4*100</f>
        <v>48.460301905373385</v>
      </c>
      <c r="K4" s="20" t="e">
        <f>#REF!*N24</f>
        <v>#REF!</v>
      </c>
    </row>
    <row r="5" spans="1:14" x14ac:dyDescent="0.2">
      <c r="A5" s="47" t="s">
        <v>369</v>
      </c>
      <c r="B5" s="109">
        <f>E29/I29</f>
        <v>32.331146835079664</v>
      </c>
      <c r="C5" s="109">
        <f>H29/I29</f>
        <v>7.8227214008899102</v>
      </c>
      <c r="D5" s="109">
        <f>F29/J29/B5*1000</f>
        <v>889.01914702072952</v>
      </c>
      <c r="E5" s="84">
        <f>H29/E29</f>
        <v>0.24195619910402213</v>
      </c>
      <c r="F5" s="20">
        <f>(F29/J29)/(E29/I29)</f>
        <v>0.88901914702072948</v>
      </c>
      <c r="H5" s="20">
        <f>M25/N25</f>
        <v>8.2150811093668246</v>
      </c>
      <c r="I5" s="20">
        <f>M25/O25</f>
        <v>0.2635346057645499</v>
      </c>
      <c r="J5" s="20">
        <f>I5*100</f>
        <v>26.353460576454989</v>
      </c>
      <c r="K5" s="20" t="e">
        <f>#REF!*N25</f>
        <v>#REF!</v>
      </c>
    </row>
    <row r="6" spans="1:14" x14ac:dyDescent="0.2">
      <c r="A6" s="47" t="s">
        <v>370</v>
      </c>
      <c r="B6" s="109">
        <f>E30/I30</f>
        <v>483.63758700696053</v>
      </c>
      <c r="C6" s="109">
        <f>H30/I30</f>
        <v>347.54988399071925</v>
      </c>
      <c r="D6" s="109">
        <f>F30/J30/B6*1000</f>
        <v>171.60054418410024</v>
      </c>
      <c r="E6" s="84">
        <f>H30/E30</f>
        <v>0.71861636342527968</v>
      </c>
      <c r="F6" s="20">
        <f>(F30/J30)/(E30/I30)</f>
        <v>0.17160054418410026</v>
      </c>
      <c r="H6" s="20">
        <f>M26/N26</f>
        <v>392.39099576271184</v>
      </c>
      <c r="I6" s="20">
        <f>M26/O26</f>
        <v>0.7546883152789009</v>
      </c>
      <c r="J6" s="20">
        <f>I6*100</f>
        <v>75.468831527890089</v>
      </c>
      <c r="K6" s="20" t="e">
        <f>#REF!*N26</f>
        <v>#REF!</v>
      </c>
    </row>
    <row r="7" spans="1:14" x14ac:dyDescent="0.2">
      <c r="A7" s="47" t="s">
        <v>371</v>
      </c>
      <c r="B7" s="109">
        <f>E31/I31</f>
        <v>62.810871580899395</v>
      </c>
      <c r="C7" s="109">
        <f>H31/I31</f>
        <v>32.274663885025497</v>
      </c>
      <c r="D7" s="109">
        <f>F31/J31/B7*1000</f>
        <v>668.70871964727905</v>
      </c>
      <c r="E7" s="84">
        <f>H31/E31</f>
        <v>0.51383881599949222</v>
      </c>
      <c r="F7" s="20">
        <f>(F31/J31)/(E31/I31)</f>
        <v>0.66870871964727907</v>
      </c>
      <c r="H7" s="20">
        <f>M27/N27</f>
        <v>34.980625724217845</v>
      </c>
      <c r="I7" s="20">
        <f>M27/O27</f>
        <v>0.56012762508683489</v>
      </c>
      <c r="J7" s="20">
        <f>I7*100</f>
        <v>56.012762508683487</v>
      </c>
      <c r="K7" s="20" t="e">
        <f>#REF!*N27</f>
        <v>#REF!</v>
      </c>
    </row>
    <row r="8" spans="1:14" x14ac:dyDescent="0.2">
      <c r="A8" s="311" t="s">
        <v>555</v>
      </c>
      <c r="B8" s="311"/>
      <c r="C8" s="311"/>
      <c r="D8" s="311"/>
      <c r="E8" s="311"/>
    </row>
    <row r="9" spans="1:14" hidden="1" x14ac:dyDescent="0.2"/>
    <row r="10" spans="1:14" hidden="1" x14ac:dyDescent="0.2">
      <c r="B10" s="110" t="s">
        <v>556</v>
      </c>
      <c r="C10" s="110" t="s">
        <v>556</v>
      </c>
      <c r="D10" s="110"/>
      <c r="E10" s="110" t="s">
        <v>556</v>
      </c>
    </row>
    <row r="11" spans="1:14" hidden="1" x14ac:dyDescent="0.2">
      <c r="B11" s="110"/>
      <c r="C11" s="110"/>
      <c r="D11" s="110"/>
      <c r="E11" s="110"/>
    </row>
    <row r="12" spans="1:14" ht="12.75" hidden="1" customHeight="1" x14ac:dyDescent="0.2">
      <c r="A12" s="103" t="s">
        <v>557</v>
      </c>
      <c r="B12" s="110"/>
      <c r="C12" s="110"/>
      <c r="D12" s="110"/>
      <c r="E12" s="110"/>
      <c r="G12" s="312" t="s">
        <v>558</v>
      </c>
      <c r="H12" s="312"/>
      <c r="I12" s="312"/>
      <c r="K12" s="312" t="s">
        <v>559</v>
      </c>
      <c r="L12" s="312"/>
      <c r="M12" s="312"/>
      <c r="N12" s="312"/>
    </row>
    <row r="13" spans="1:14" hidden="1" x14ac:dyDescent="0.2">
      <c r="A13" s="103" t="s">
        <v>543</v>
      </c>
      <c r="B13" s="110"/>
      <c r="C13" s="110"/>
      <c r="D13" s="110"/>
      <c r="E13" s="110"/>
      <c r="G13" s="313" t="s">
        <v>475</v>
      </c>
      <c r="H13" s="313"/>
      <c r="I13" s="313"/>
      <c r="K13" s="313" t="s">
        <v>475</v>
      </c>
      <c r="L13" s="313"/>
      <c r="M13" s="313"/>
      <c r="N13" s="313"/>
    </row>
    <row r="14" spans="1:14" hidden="1" x14ac:dyDescent="0.2">
      <c r="B14" s="110"/>
      <c r="C14" s="110"/>
      <c r="D14" s="110"/>
      <c r="E14" s="110"/>
      <c r="G14" s="314"/>
      <c r="H14" s="314"/>
      <c r="I14" s="314"/>
      <c r="K14" s="314"/>
      <c r="L14" s="314"/>
      <c r="M14" s="314"/>
      <c r="N14" s="314"/>
    </row>
    <row r="15" spans="1:14" hidden="1" x14ac:dyDescent="0.2">
      <c r="A15" s="103"/>
      <c r="G15" s="315" t="s">
        <v>57</v>
      </c>
      <c r="H15" s="315"/>
      <c r="I15" s="315"/>
      <c r="K15" s="315" t="s">
        <v>57</v>
      </c>
      <c r="L15" s="315"/>
      <c r="M15" s="315"/>
      <c r="N15" s="315"/>
    </row>
    <row r="16" spans="1:14" ht="12.75" hidden="1" customHeight="1" x14ac:dyDescent="0.2">
      <c r="A16" s="312" t="s">
        <v>559</v>
      </c>
      <c r="B16" s="312"/>
      <c r="C16" s="312"/>
      <c r="D16" s="312"/>
      <c r="E16" s="312"/>
      <c r="F16" s="312"/>
      <c r="G16" s="312"/>
      <c r="H16" s="312"/>
      <c r="I16" s="312"/>
      <c r="K16" s="315" t="s">
        <v>560</v>
      </c>
      <c r="L16" s="315"/>
      <c r="M16" s="315"/>
      <c r="N16" s="315"/>
    </row>
    <row r="17" spans="1:20" hidden="1" x14ac:dyDescent="0.2">
      <c r="A17" s="313" t="s">
        <v>475</v>
      </c>
      <c r="B17" s="313"/>
      <c r="C17" s="313"/>
      <c r="D17" s="313"/>
      <c r="E17" s="313"/>
      <c r="F17" s="313"/>
      <c r="G17" s="313"/>
      <c r="H17" s="313"/>
      <c r="I17" s="313"/>
      <c r="K17" s="315" t="s">
        <v>561</v>
      </c>
      <c r="L17" s="315"/>
      <c r="M17" s="315"/>
      <c r="N17" s="315"/>
    </row>
    <row r="18" spans="1:20" hidden="1" x14ac:dyDescent="0.2">
      <c r="A18" s="314"/>
      <c r="B18" s="314"/>
      <c r="C18" s="314"/>
      <c r="D18" s="314"/>
      <c r="E18" s="314"/>
      <c r="F18" s="314"/>
      <c r="G18" s="314"/>
      <c r="H18" s="314"/>
      <c r="I18" s="314"/>
    </row>
    <row r="19" spans="1:20" hidden="1" x14ac:dyDescent="0.2">
      <c r="A19" s="315" t="s">
        <v>57</v>
      </c>
      <c r="B19" s="315"/>
      <c r="C19" s="315"/>
      <c r="D19" s="315"/>
      <c r="E19" s="315"/>
      <c r="F19" s="315"/>
      <c r="G19" s="315"/>
      <c r="H19" s="315"/>
      <c r="I19" s="315"/>
    </row>
    <row r="20" spans="1:20" hidden="1" x14ac:dyDescent="0.2">
      <c r="A20" s="315" t="s">
        <v>479</v>
      </c>
      <c r="B20" s="315"/>
      <c r="C20" s="315"/>
      <c r="D20" s="315"/>
      <c r="E20" s="315"/>
      <c r="F20" s="315"/>
      <c r="G20" s="315"/>
      <c r="H20" s="315"/>
      <c r="I20" s="315"/>
    </row>
    <row r="21" spans="1:20" ht="15" hidden="1" x14ac:dyDescent="0.25">
      <c r="A21" s="315" t="s">
        <v>562</v>
      </c>
      <c r="B21" s="315"/>
      <c r="C21" s="315"/>
      <c r="D21" s="315"/>
      <c r="E21" s="315"/>
      <c r="F21" s="315"/>
      <c r="G21" s="315"/>
      <c r="H21" s="315"/>
      <c r="I21" s="315"/>
      <c r="K21" s="7"/>
      <c r="L21" s="7" t="s">
        <v>563</v>
      </c>
      <c r="M21" s="7" t="s">
        <v>564</v>
      </c>
      <c r="N21" s="7" t="s">
        <v>546</v>
      </c>
      <c r="O21" s="111" t="s">
        <v>565</v>
      </c>
      <c r="P21" s="20" t="s">
        <v>566</v>
      </c>
      <c r="Q21" s="20" t="s">
        <v>567</v>
      </c>
      <c r="R21" s="112" t="s">
        <v>568</v>
      </c>
      <c r="S21" s="20" t="s">
        <v>569</v>
      </c>
      <c r="T21" s="20" t="s">
        <v>570</v>
      </c>
    </row>
    <row r="22" spans="1:20" ht="14.25" hidden="1" x14ac:dyDescent="0.2">
      <c r="A22"/>
      <c r="B22"/>
      <c r="C22"/>
      <c r="D22"/>
      <c r="E22"/>
      <c r="F22"/>
      <c r="G22"/>
      <c r="H22"/>
      <c r="I22"/>
      <c r="K22" s="11" t="s">
        <v>443</v>
      </c>
      <c r="L22" s="12"/>
      <c r="M22" s="12"/>
      <c r="N22" s="12"/>
      <c r="O22" s="113"/>
    </row>
    <row r="23" spans="1:20" hidden="1" x14ac:dyDescent="0.2">
      <c r="A23"/>
      <c r="B23"/>
      <c r="C23">
        <f>1470*12</f>
        <v>17640</v>
      </c>
      <c r="D23"/>
      <c r="E23"/>
      <c r="F23"/>
      <c r="G23"/>
      <c r="H23"/>
      <c r="I23"/>
      <c r="K23" s="114" t="s">
        <v>571</v>
      </c>
      <c r="L23" s="12">
        <v>3876030.2</v>
      </c>
      <c r="M23" s="12">
        <v>688387.4</v>
      </c>
      <c r="N23" s="12">
        <v>24738</v>
      </c>
      <c r="O23" s="113">
        <v>1376723.2</v>
      </c>
      <c r="P23" s="20">
        <v>21437</v>
      </c>
      <c r="Q23" s="20">
        <v>684691.6</v>
      </c>
      <c r="R23" s="20">
        <f>Q23/P23</f>
        <v>31.939711713392732</v>
      </c>
      <c r="S23" s="20">
        <f>O23/N23</f>
        <v>55.652162664726333</v>
      </c>
      <c r="T23" s="20">
        <f>R23/S23</f>
        <v>0.57391681084905766</v>
      </c>
    </row>
    <row r="24" spans="1:20" hidden="1" x14ac:dyDescent="0.2">
      <c r="A24"/>
      <c r="B24"/>
      <c r="C24"/>
      <c r="D24"/>
      <c r="E24"/>
      <c r="F24"/>
      <c r="G24"/>
      <c r="H24"/>
      <c r="I24"/>
      <c r="K24" s="114" t="s">
        <v>572</v>
      </c>
      <c r="L24" s="12">
        <v>39634.300000000003</v>
      </c>
      <c r="M24" s="12">
        <v>10038.6</v>
      </c>
      <c r="N24" s="12">
        <v>368</v>
      </c>
      <c r="O24" s="113">
        <v>20715.099999999999</v>
      </c>
      <c r="P24" s="20">
        <v>345</v>
      </c>
      <c r="Q24" s="20">
        <v>10711.3</v>
      </c>
      <c r="R24" s="20">
        <f>Q24/P24</f>
        <v>31.047246376811593</v>
      </c>
      <c r="S24" s="20">
        <f>O24/N24</f>
        <v>56.291032608695652</v>
      </c>
      <c r="T24" s="20">
        <f>R24/S24</f>
        <v>0.55154870923464849</v>
      </c>
    </row>
    <row r="25" spans="1:20" ht="15" hidden="1" x14ac:dyDescent="0.25">
      <c r="A25" s="7"/>
      <c r="B25" s="7" t="s">
        <v>573</v>
      </c>
      <c r="C25" s="7" t="s">
        <v>574</v>
      </c>
      <c r="D25" s="7" t="s">
        <v>563</v>
      </c>
      <c r="E25" s="7" t="s">
        <v>565</v>
      </c>
      <c r="F25" s="7" t="s">
        <v>491</v>
      </c>
      <c r="G25" s="7" t="s">
        <v>575</v>
      </c>
      <c r="H25" s="7" t="s">
        <v>564</v>
      </c>
      <c r="I25" s="7" t="s">
        <v>546</v>
      </c>
      <c r="J25" s="7" t="s">
        <v>576</v>
      </c>
      <c r="K25" s="114" t="s">
        <v>577</v>
      </c>
      <c r="L25" s="12">
        <v>1880332.4</v>
      </c>
      <c r="M25" s="12">
        <v>156990.20000000001</v>
      </c>
      <c r="N25" s="12">
        <v>19110</v>
      </c>
      <c r="O25" s="113">
        <v>595710</v>
      </c>
      <c r="P25" s="20">
        <v>16008</v>
      </c>
      <c r="Q25" s="20">
        <v>437523.6</v>
      </c>
      <c r="R25" s="20">
        <f>Q25/P25</f>
        <v>27.331559220389803</v>
      </c>
      <c r="S25" s="20">
        <f>O25/N25</f>
        <v>31.172684458398745</v>
      </c>
      <c r="T25" s="20">
        <f>R25/S25</f>
        <v>0.87677913196295032</v>
      </c>
    </row>
    <row r="26" spans="1:20" ht="14.25" hidden="1" x14ac:dyDescent="0.2">
      <c r="A26" s="11" t="s">
        <v>444</v>
      </c>
      <c r="B26" s="12"/>
      <c r="C26" s="12"/>
      <c r="D26" s="12"/>
      <c r="E26" s="12"/>
      <c r="F26" s="12"/>
      <c r="G26" s="12"/>
      <c r="H26" s="12"/>
      <c r="I26" s="12"/>
      <c r="J26" s="12"/>
      <c r="K26" s="114" t="s">
        <v>578</v>
      </c>
      <c r="L26" s="12">
        <v>1366291.8</v>
      </c>
      <c r="M26" s="12">
        <v>370417.1</v>
      </c>
      <c r="N26" s="12">
        <v>944</v>
      </c>
      <c r="O26" s="113">
        <v>490821.3</v>
      </c>
      <c r="P26" s="20">
        <v>867</v>
      </c>
      <c r="Q26" s="20">
        <v>63999.3</v>
      </c>
      <c r="R26" s="20">
        <f>Q26/P26</f>
        <v>73.816955017301041</v>
      </c>
      <c r="S26" s="20">
        <f>O26/N26</f>
        <v>519.93781779661015</v>
      </c>
      <c r="T26" s="20">
        <f>R26/S26</f>
        <v>0.14197265998099956</v>
      </c>
    </row>
    <row r="27" spans="1:20" hidden="1" x14ac:dyDescent="0.2">
      <c r="A27" s="114" t="s">
        <v>571</v>
      </c>
      <c r="B27" s="12">
        <v>5079</v>
      </c>
      <c r="C27" s="12">
        <v>4905885.0999999996</v>
      </c>
      <c r="D27" s="12">
        <v>4136623.4</v>
      </c>
      <c r="E27" s="12">
        <v>1390230.3</v>
      </c>
      <c r="F27" s="12">
        <v>771537.2</v>
      </c>
      <c r="G27" s="12">
        <v>2746393.1</v>
      </c>
      <c r="H27" s="12">
        <v>616753</v>
      </c>
      <c r="I27" s="12">
        <v>26468</v>
      </c>
      <c r="J27" s="12">
        <v>23256</v>
      </c>
      <c r="K27" s="114" t="s">
        <v>579</v>
      </c>
      <c r="L27" s="12">
        <v>589771.69999999995</v>
      </c>
      <c r="M27" s="12">
        <v>150941.4</v>
      </c>
      <c r="N27" s="12">
        <v>4315</v>
      </c>
      <c r="O27" s="113">
        <v>269476.8</v>
      </c>
      <c r="P27" s="20">
        <v>4217</v>
      </c>
      <c r="Q27" s="20">
        <v>172457.4</v>
      </c>
      <c r="R27" s="20">
        <f>Q27/P27</f>
        <v>40.895755276262747</v>
      </c>
      <c r="S27" s="20">
        <f>O27/N27</f>
        <v>62.45117033603708</v>
      </c>
      <c r="T27" s="20">
        <f>R27/S27</f>
        <v>0.65484369718311097</v>
      </c>
    </row>
    <row r="28" spans="1:20" ht="14.25" hidden="1" x14ac:dyDescent="0.2">
      <c r="A28" s="114" t="s">
        <v>572</v>
      </c>
      <c r="B28" s="12">
        <v>57</v>
      </c>
      <c r="C28" s="12">
        <v>52180.1</v>
      </c>
      <c r="D28" s="12">
        <v>51531.7</v>
      </c>
      <c r="E28" s="12">
        <v>26615.4</v>
      </c>
      <c r="F28" s="12">
        <v>12154.1</v>
      </c>
      <c r="G28" s="12">
        <v>24916.3</v>
      </c>
      <c r="H28" s="12">
        <v>14429.4</v>
      </c>
      <c r="I28" s="12">
        <v>393</v>
      </c>
      <c r="J28" s="12">
        <v>365</v>
      </c>
      <c r="K28" s="11" t="s">
        <v>76</v>
      </c>
      <c r="L28" s="12"/>
      <c r="M28" s="12"/>
      <c r="N28" s="12"/>
      <c r="O28" s="113"/>
    </row>
    <row r="29" spans="1:20" hidden="1" x14ac:dyDescent="0.2">
      <c r="A29" s="114" t="s">
        <v>577</v>
      </c>
      <c r="B29" s="12">
        <v>4566</v>
      </c>
      <c r="C29" s="12">
        <v>2170474.1</v>
      </c>
      <c r="D29" s="12">
        <v>2107753.2000000002</v>
      </c>
      <c r="E29" s="12">
        <v>675753.3</v>
      </c>
      <c r="F29" s="12">
        <v>512459.1</v>
      </c>
      <c r="G29" s="12">
        <v>1431999.8</v>
      </c>
      <c r="H29" s="12">
        <v>163502.70000000001</v>
      </c>
      <c r="I29" s="12">
        <v>20901</v>
      </c>
      <c r="J29" s="12">
        <v>17829</v>
      </c>
      <c r="K29" s="114" t="s">
        <v>571</v>
      </c>
      <c r="L29" s="12">
        <v>3596952.2</v>
      </c>
      <c r="M29" s="12">
        <v>669047.5</v>
      </c>
      <c r="N29" s="12">
        <v>23463</v>
      </c>
      <c r="O29" s="113">
        <v>1315050.3999999999</v>
      </c>
      <c r="R29" s="20" t="e">
        <f>Q29/P29</f>
        <v>#DIV/0!</v>
      </c>
      <c r="S29" s="20">
        <f>O29/N29</f>
        <v>56.047837019988911</v>
      </c>
    </row>
    <row r="30" spans="1:20" hidden="1" x14ac:dyDescent="0.2">
      <c r="A30" s="114" t="s">
        <v>578</v>
      </c>
      <c r="B30" s="12">
        <v>207</v>
      </c>
      <c r="C30" s="12">
        <v>2090067.6</v>
      </c>
      <c r="D30" s="12">
        <v>1385871.3</v>
      </c>
      <c r="E30" s="12">
        <v>416895.6</v>
      </c>
      <c r="F30" s="12">
        <v>69464.7</v>
      </c>
      <c r="G30" s="12">
        <v>968975.8</v>
      </c>
      <c r="H30" s="12">
        <v>299588</v>
      </c>
      <c r="I30" s="12">
        <v>862</v>
      </c>
      <c r="J30" s="12">
        <v>837</v>
      </c>
      <c r="K30" s="114" t="s">
        <v>572</v>
      </c>
      <c r="L30" s="12">
        <v>41100.5</v>
      </c>
      <c r="M30" s="12">
        <v>8661.9</v>
      </c>
      <c r="N30" s="12">
        <v>378</v>
      </c>
      <c r="O30" s="113">
        <v>19385.900000000001</v>
      </c>
      <c r="R30" s="20" t="e">
        <f>Q30/P30</f>
        <v>#DIV/0!</v>
      </c>
      <c r="S30" s="20">
        <f>O30/N30</f>
        <v>51.285449735449738</v>
      </c>
      <c r="T30" s="20">
        <f>T23*100</f>
        <v>57.391681084905763</v>
      </c>
    </row>
    <row r="31" spans="1:20" hidden="1" x14ac:dyDescent="0.2">
      <c r="A31" s="114" t="s">
        <v>579</v>
      </c>
      <c r="B31" s="12">
        <v>249</v>
      </c>
      <c r="C31" s="12">
        <v>593163.4</v>
      </c>
      <c r="D31" s="12">
        <v>591467.19999999995</v>
      </c>
      <c r="E31" s="12">
        <v>270966.09999999998</v>
      </c>
      <c r="F31" s="12">
        <v>177459.20000000001</v>
      </c>
      <c r="G31" s="12">
        <v>320501.2</v>
      </c>
      <c r="H31" s="12">
        <v>139232.9</v>
      </c>
      <c r="I31" s="12">
        <v>4314</v>
      </c>
      <c r="J31" s="12">
        <v>4225</v>
      </c>
      <c r="K31" s="114" t="s">
        <v>577</v>
      </c>
      <c r="L31" s="12">
        <v>1688602.5</v>
      </c>
      <c r="M31" s="12">
        <v>159660.6</v>
      </c>
      <c r="N31" s="12">
        <v>17935</v>
      </c>
      <c r="O31" s="113">
        <v>554778.19999999995</v>
      </c>
      <c r="R31" s="20" t="e">
        <f>Q31/P31</f>
        <v>#DIV/0!</v>
      </c>
      <c r="S31" s="20">
        <f>O31/N31</f>
        <v>30.932712573180929</v>
      </c>
      <c r="T31" s="20">
        <f>T24*100</f>
        <v>55.154870923464848</v>
      </c>
    </row>
    <row r="32" spans="1:20" hidden="1" x14ac:dyDescent="0.2">
      <c r="A32"/>
      <c r="B32"/>
      <c r="C32"/>
      <c r="D32"/>
      <c r="E32"/>
      <c r="F32"/>
      <c r="G32"/>
      <c r="H32"/>
      <c r="I32"/>
      <c r="K32" s="114" t="s">
        <v>578</v>
      </c>
      <c r="L32" s="12">
        <v>1310423.5</v>
      </c>
      <c r="M32" s="12">
        <v>356521.5</v>
      </c>
      <c r="N32" s="12">
        <v>911</v>
      </c>
      <c r="O32" s="113">
        <v>477798.40000000002</v>
      </c>
      <c r="R32" s="20" t="e">
        <f>Q32/P32</f>
        <v>#DIV/0!</v>
      </c>
      <c r="S32" s="20">
        <f>O32/N32</f>
        <v>524.47683863885845</v>
      </c>
      <c r="T32" s="20">
        <f>T25*100</f>
        <v>87.677913196295037</v>
      </c>
    </row>
    <row r="33" spans="1:20" hidden="1" x14ac:dyDescent="0.2">
      <c r="A33" s="317" t="s">
        <v>84</v>
      </c>
      <c r="B33" s="317"/>
      <c r="C33" s="317"/>
      <c r="D33" s="317"/>
      <c r="E33" s="317"/>
      <c r="F33" s="317"/>
      <c r="G33" s="317"/>
      <c r="H33" s="317"/>
      <c r="I33" s="317"/>
      <c r="K33" s="114" t="s">
        <v>579</v>
      </c>
      <c r="L33" s="12">
        <v>556825.69999999995</v>
      </c>
      <c r="M33" s="12">
        <v>144203.5</v>
      </c>
      <c r="N33" s="12">
        <v>4239</v>
      </c>
      <c r="O33" s="113">
        <v>263087.8</v>
      </c>
      <c r="R33" s="20" t="e">
        <f>Q33/P33</f>
        <v>#DIV/0!</v>
      </c>
      <c r="S33" s="20">
        <f>O33/N33</f>
        <v>62.063647086577021</v>
      </c>
      <c r="T33" s="20">
        <f>T26*100</f>
        <v>14.197265998099956</v>
      </c>
    </row>
    <row r="34" spans="1:20" hidden="1" x14ac:dyDescent="0.2">
      <c r="A34" s="317" t="s">
        <v>499</v>
      </c>
      <c r="B34" s="317"/>
      <c r="C34" s="317"/>
      <c r="D34" s="317"/>
      <c r="E34" s="317"/>
      <c r="F34" s="317"/>
      <c r="G34" s="317"/>
      <c r="H34" s="317"/>
      <c r="I34" s="317"/>
      <c r="T34" s="20">
        <f>T27*100</f>
        <v>65.4843697183111</v>
      </c>
    </row>
    <row r="35" spans="1:20" hidden="1" x14ac:dyDescent="0.2">
      <c r="A35" s="317" t="s">
        <v>500</v>
      </c>
      <c r="B35" s="317"/>
      <c r="C35" s="317"/>
      <c r="D35" s="317"/>
      <c r="E35" s="317"/>
      <c r="F35" s="317"/>
      <c r="G35" s="317"/>
      <c r="H35" s="317"/>
      <c r="I35" s="317"/>
      <c r="K35" s="317" t="s">
        <v>84</v>
      </c>
      <c r="L35" s="317"/>
      <c r="M35" s="317"/>
      <c r="N35" s="317"/>
    </row>
    <row r="36" spans="1:20" hidden="1" x14ac:dyDescent="0.2">
      <c r="A36" s="317" t="s">
        <v>501</v>
      </c>
      <c r="B36" s="317"/>
      <c r="C36" s="317"/>
      <c r="D36" s="317"/>
      <c r="E36" s="317"/>
      <c r="F36" s="317"/>
      <c r="G36" s="317"/>
      <c r="H36" s="317"/>
      <c r="I36" s="317"/>
      <c r="K36" s="317" t="s">
        <v>499</v>
      </c>
      <c r="L36" s="317"/>
      <c r="M36" s="317"/>
      <c r="N36" s="317"/>
    </row>
    <row r="37" spans="1:20" hidden="1" x14ac:dyDescent="0.2">
      <c r="A37" s="317" t="s">
        <v>502</v>
      </c>
      <c r="B37" s="317"/>
      <c r="C37" s="317"/>
      <c r="D37" s="317"/>
      <c r="E37" s="317"/>
      <c r="F37" s="317"/>
      <c r="G37" s="317"/>
      <c r="H37" s="317"/>
      <c r="I37" s="317"/>
      <c r="K37" s="317" t="s">
        <v>580</v>
      </c>
      <c r="L37" s="317"/>
      <c r="M37" s="317"/>
      <c r="N37" s="317"/>
    </row>
    <row r="38" spans="1:20" hidden="1" x14ac:dyDescent="0.2">
      <c r="A38" s="317"/>
      <c r="B38" s="317"/>
      <c r="C38" s="317"/>
      <c r="D38" s="317"/>
      <c r="E38" s="317"/>
      <c r="F38" s="317"/>
      <c r="G38" s="317"/>
      <c r="H38" s="317"/>
      <c r="I38" s="317"/>
      <c r="K38" s="317"/>
      <c r="L38" s="317"/>
      <c r="M38" s="317"/>
      <c r="N38" s="317"/>
    </row>
    <row r="39" spans="1:20" hidden="1" x14ac:dyDescent="0.2">
      <c r="A39" s="317" t="s">
        <v>581</v>
      </c>
      <c r="B39" s="317"/>
      <c r="C39" s="317"/>
      <c r="D39" s="317"/>
      <c r="E39" s="317"/>
      <c r="F39" s="317"/>
      <c r="G39" s="317"/>
      <c r="H39" s="317"/>
      <c r="I39" s="317"/>
      <c r="K39" s="317" t="s">
        <v>582</v>
      </c>
      <c r="L39" s="317"/>
      <c r="M39" s="317"/>
      <c r="N39" s="317"/>
    </row>
    <row r="40" spans="1:20" hidden="1" x14ac:dyDescent="0.2">
      <c r="A40" s="317" t="s">
        <v>582</v>
      </c>
      <c r="B40" s="317"/>
      <c r="C40" s="317"/>
      <c r="D40" s="317"/>
      <c r="E40" s="317"/>
      <c r="F40" s="317"/>
      <c r="G40" s="317"/>
      <c r="H40" s="317"/>
      <c r="I40" s="317"/>
      <c r="K40" s="317" t="s">
        <v>547</v>
      </c>
      <c r="L40" s="317"/>
      <c r="M40" s="317"/>
      <c r="N40" s="317"/>
    </row>
    <row r="41" spans="1:20" hidden="1" x14ac:dyDescent="0.2">
      <c r="A41" s="317" t="s">
        <v>583</v>
      </c>
      <c r="B41" s="317"/>
      <c r="C41" s="317"/>
      <c r="D41" s="317"/>
      <c r="E41" s="317"/>
      <c r="F41" s="317"/>
      <c r="G41" s="317"/>
      <c r="H41" s="317"/>
      <c r="I41" s="317"/>
      <c r="K41" s="317" t="s">
        <v>584</v>
      </c>
      <c r="L41" s="317"/>
      <c r="M41" s="317"/>
      <c r="N41" s="317"/>
    </row>
    <row r="42" spans="1:20" hidden="1" x14ac:dyDescent="0.2">
      <c r="A42" s="317" t="s">
        <v>585</v>
      </c>
      <c r="B42" s="317"/>
      <c r="C42" s="317"/>
      <c r="D42" s="317"/>
      <c r="E42" s="317"/>
      <c r="F42" s="317"/>
      <c r="G42" s="317"/>
      <c r="H42" s="317"/>
      <c r="I42" s="317"/>
    </row>
    <row r="43" spans="1:20" hidden="1" x14ac:dyDescent="0.2">
      <c r="A43" s="317" t="s">
        <v>547</v>
      </c>
      <c r="B43" s="317"/>
      <c r="C43" s="317"/>
      <c r="D43" s="317"/>
      <c r="E43" s="317"/>
      <c r="F43" s="317"/>
      <c r="G43" s="317"/>
      <c r="H43" s="317"/>
      <c r="I43" s="317"/>
      <c r="K43" s="317" t="s">
        <v>97</v>
      </c>
      <c r="L43" s="317"/>
      <c r="M43" s="317"/>
      <c r="N43" s="317"/>
    </row>
    <row r="44" spans="1:20" hidden="1" x14ac:dyDescent="0.2">
      <c r="A44" s="317" t="s">
        <v>584</v>
      </c>
      <c r="B44" s="317"/>
      <c r="C44" s="317"/>
      <c r="D44" s="317"/>
      <c r="E44" s="317"/>
      <c r="F44" s="317"/>
      <c r="G44" s="317"/>
      <c r="H44" s="317"/>
      <c r="I44" s="317"/>
      <c r="K44" s="317"/>
      <c r="L44" s="317"/>
      <c r="M44" s="317"/>
      <c r="N44" s="317"/>
    </row>
    <row r="45" spans="1:20" hidden="1" x14ac:dyDescent="0.2">
      <c r="A45" s="317" t="s">
        <v>586</v>
      </c>
      <c r="B45" s="317"/>
      <c r="C45" s="317"/>
      <c r="D45" s="317"/>
      <c r="E45" s="317"/>
      <c r="F45" s="317"/>
      <c r="G45" s="317"/>
      <c r="H45" s="317"/>
      <c r="I45" s="317"/>
      <c r="K45" s="317" t="s">
        <v>98</v>
      </c>
      <c r="L45" s="317"/>
      <c r="M45" s="317"/>
      <c r="N45" s="317"/>
    </row>
    <row r="46" spans="1:20" hidden="1" x14ac:dyDescent="0.2">
      <c r="A46" s="317" t="s">
        <v>587</v>
      </c>
      <c r="B46" s="317"/>
      <c r="C46" s="317"/>
      <c r="D46" s="317"/>
      <c r="E46" s="317"/>
      <c r="F46" s="317"/>
      <c r="G46" s="317"/>
      <c r="H46" s="317"/>
      <c r="I46" s="317"/>
    </row>
    <row r="47" spans="1:20" hidden="1" x14ac:dyDescent="0.2">
      <c r="A47"/>
      <c r="B47"/>
      <c r="C47"/>
      <c r="D47"/>
      <c r="E47"/>
      <c r="F47"/>
      <c r="G47"/>
      <c r="H47"/>
      <c r="I47"/>
    </row>
    <row r="48" spans="1:20" hidden="1" x14ac:dyDescent="0.2">
      <c r="A48" s="317" t="s">
        <v>97</v>
      </c>
      <c r="B48" s="317"/>
      <c r="C48" s="317"/>
      <c r="D48" s="317"/>
      <c r="E48" s="317"/>
      <c r="F48" s="317"/>
      <c r="G48" s="317"/>
      <c r="H48" s="317"/>
      <c r="I48" s="317"/>
    </row>
    <row r="49" spans="1:9" hidden="1" x14ac:dyDescent="0.2">
      <c r="A49" s="317"/>
      <c r="B49" s="317"/>
      <c r="C49" s="317"/>
      <c r="D49" s="317"/>
      <c r="E49" s="317"/>
      <c r="F49" s="317"/>
      <c r="G49" s="317"/>
      <c r="H49" s="317"/>
      <c r="I49" s="317"/>
    </row>
    <row r="50" spans="1:9" hidden="1" x14ac:dyDescent="0.2">
      <c r="A50" s="317" t="s">
        <v>98</v>
      </c>
      <c r="B50" s="317"/>
      <c r="C50" s="317"/>
      <c r="D50" s="317"/>
      <c r="E50" s="317"/>
      <c r="F50" s="317"/>
      <c r="G50" s="317"/>
      <c r="H50" s="317"/>
      <c r="I50" s="317"/>
    </row>
    <row r="51" spans="1:9" hidden="1" x14ac:dyDescent="0.2"/>
  </sheetData>
  <mergeCells count="45">
    <mergeCell ref="A50:I50"/>
    <mergeCell ref="A45:I45"/>
    <mergeCell ref="K45:N45"/>
    <mergeCell ref="A46:I46"/>
    <mergeCell ref="A48:I48"/>
    <mergeCell ref="A49:I49"/>
    <mergeCell ref="A42:I42"/>
    <mergeCell ref="A43:I43"/>
    <mergeCell ref="K43:N43"/>
    <mergeCell ref="A44:I44"/>
    <mergeCell ref="K44:N44"/>
    <mergeCell ref="A39:I39"/>
    <mergeCell ref="K39:N39"/>
    <mergeCell ref="A40:I40"/>
    <mergeCell ref="K40:N40"/>
    <mergeCell ref="A41:I41"/>
    <mergeCell ref="K41:N41"/>
    <mergeCell ref="A36:I36"/>
    <mergeCell ref="K36:N36"/>
    <mergeCell ref="A37:I37"/>
    <mergeCell ref="K37:N37"/>
    <mergeCell ref="A38:I38"/>
    <mergeCell ref="K38:N38"/>
    <mergeCell ref="A21:I21"/>
    <mergeCell ref="A33:I33"/>
    <mergeCell ref="A34:I34"/>
    <mergeCell ref="A35:I35"/>
    <mergeCell ref="K35:N35"/>
    <mergeCell ref="A17:I17"/>
    <mergeCell ref="K17:N17"/>
    <mergeCell ref="A18:I18"/>
    <mergeCell ref="A19:I19"/>
    <mergeCell ref="A20:I20"/>
    <mergeCell ref="G14:I14"/>
    <mergeCell ref="K14:N14"/>
    <mergeCell ref="G15:I15"/>
    <mergeCell ref="K15:N15"/>
    <mergeCell ref="A16:I16"/>
    <mergeCell ref="K16:N16"/>
    <mergeCell ref="A1:E1"/>
    <mergeCell ref="A8:E8"/>
    <mergeCell ref="G12:I12"/>
    <mergeCell ref="K12:N12"/>
    <mergeCell ref="G13:I13"/>
    <mergeCell ref="K13:N13"/>
  </mergeCells>
  <pageMargins left="0.74791666666666701" right="0.74791666666666701" top="0.98402777777777795" bottom="0.98402777777777795" header="0.51180555555555496" footer="0.51180555555555496"/>
  <pageSetup paperSize="9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/>
  </sheetPr>
  <dimension ref="A1:AMJ20"/>
  <sheetViews>
    <sheetView zoomScale="85" zoomScaleNormal="85" workbookViewId="0">
      <selection sqref="A1:F1"/>
    </sheetView>
  </sheetViews>
  <sheetFormatPr baseColWidth="10" defaultColWidth="11.42578125" defaultRowHeight="12.75" x14ac:dyDescent="0.2"/>
  <cols>
    <col min="1" max="1" width="15.42578125" style="20" customWidth="1"/>
    <col min="2" max="2" width="16" style="20" customWidth="1"/>
    <col min="3" max="3" width="14.5703125" style="20" customWidth="1"/>
    <col min="4" max="4" width="11.42578125" style="20"/>
    <col min="5" max="5" width="11.5703125" style="20" hidden="1" customWidth="1"/>
    <col min="6" max="7" width="15.85546875" style="20" hidden="1" customWidth="1"/>
    <col min="8" max="10" width="15.85546875" style="20" customWidth="1"/>
    <col min="11" max="1024" width="11.42578125" style="20"/>
  </cols>
  <sheetData>
    <row r="1" spans="1:10" ht="24" customHeight="1" x14ac:dyDescent="0.2">
      <c r="A1" s="343" t="s">
        <v>588</v>
      </c>
      <c r="B1" s="343"/>
      <c r="C1" s="343"/>
      <c r="D1" s="343"/>
    </row>
    <row r="2" spans="1:10" x14ac:dyDescent="0.2">
      <c r="A2" s="68"/>
      <c r="B2" s="45">
        <v>2018</v>
      </c>
      <c r="C2" s="45">
        <v>2017</v>
      </c>
      <c r="D2" s="45" t="s">
        <v>589</v>
      </c>
    </row>
    <row r="3" spans="1:10" x14ac:dyDescent="0.2">
      <c r="A3" s="99" t="s">
        <v>131</v>
      </c>
      <c r="B3" s="81">
        <v>188786580.59999999</v>
      </c>
      <c r="C3" s="81">
        <v>192671715.5</v>
      </c>
      <c r="D3" s="115">
        <v>-2.01645316227023</v>
      </c>
      <c r="E3" s="116"/>
      <c r="F3" s="116"/>
      <c r="G3" s="116"/>
    </row>
    <row r="4" spans="1:10" x14ac:dyDescent="0.2">
      <c r="A4" s="68" t="s">
        <v>590</v>
      </c>
      <c r="B4" s="77">
        <v>150596699.59999999</v>
      </c>
      <c r="C4" s="77">
        <v>154667760.59999999</v>
      </c>
      <c r="D4" s="78">
        <v>-2.6321328919531801</v>
      </c>
      <c r="E4" s="74">
        <f>B4/$B$3</f>
        <v>0.79770870959882201</v>
      </c>
      <c r="F4" s="117">
        <f>C4/$C$3</f>
        <v>0.80275280779341995</v>
      </c>
      <c r="G4" s="117">
        <f>E4-F4</f>
        <v>-5.0440981945979457E-3</v>
      </c>
    </row>
    <row r="5" spans="1:10" x14ac:dyDescent="0.2">
      <c r="A5" s="68" t="s">
        <v>591</v>
      </c>
      <c r="B5" s="77">
        <v>24330908.5</v>
      </c>
      <c r="C5" s="77">
        <v>24669663.699999999</v>
      </c>
      <c r="D5" s="78">
        <v>-1.37316505048263</v>
      </c>
      <c r="E5" s="74">
        <f>B5/$B$3</f>
        <v>0.12888049787581141</v>
      </c>
      <c r="F5" s="117">
        <f>C5/$C$3</f>
        <v>0.12803988190991117</v>
      </c>
      <c r="G5" s="117">
        <f>E5-F5</f>
        <v>8.4061596590023768E-4</v>
      </c>
    </row>
    <row r="6" spans="1:10" x14ac:dyDescent="0.2">
      <c r="A6" s="68" t="s">
        <v>592</v>
      </c>
      <c r="B6" s="77">
        <v>12799315</v>
      </c>
      <c r="C6" s="77">
        <v>12306015.199999999</v>
      </c>
      <c r="D6" s="78">
        <v>4.0086071078475403</v>
      </c>
      <c r="E6" s="74">
        <f>B6/$B$3</f>
        <v>6.7797800878226192E-2</v>
      </c>
      <c r="F6" s="117">
        <f>C6/$C$3</f>
        <v>6.3870377486725596E-2</v>
      </c>
      <c r="G6" s="117">
        <f>E6-F6</f>
        <v>3.9274233915005952E-3</v>
      </c>
    </row>
    <row r="7" spans="1:10" x14ac:dyDescent="0.2">
      <c r="A7" s="68" t="s">
        <v>593</v>
      </c>
      <c r="B7" s="77">
        <v>1059657.3999999999</v>
      </c>
      <c r="C7" s="77">
        <v>1028276.4</v>
      </c>
      <c r="D7" s="78">
        <v>3.0518059152189001</v>
      </c>
      <c r="E7" s="74">
        <f>B7/$B$3</f>
        <v>5.6129911174417442E-3</v>
      </c>
      <c r="F7" s="117">
        <f>C7/$C$3</f>
        <v>5.3369348860134065E-3</v>
      </c>
      <c r="G7" s="117">
        <f>E7-F7</f>
        <v>2.7605623142833765E-4</v>
      </c>
    </row>
    <row r="8" spans="1:10" x14ac:dyDescent="0.2">
      <c r="A8" s="325" t="s">
        <v>594</v>
      </c>
      <c r="B8" s="325"/>
      <c r="C8" s="325"/>
      <c r="D8" s="325"/>
      <c r="E8" s="116"/>
      <c r="F8" s="116"/>
    </row>
    <row r="9" spans="1:10" x14ac:dyDescent="0.2">
      <c r="B9" s="116"/>
      <c r="C9" s="116"/>
    </row>
    <row r="13" spans="1:10" x14ac:dyDescent="0.2">
      <c r="E13" s="20" t="s">
        <v>595</v>
      </c>
    </row>
    <row r="14" spans="1:10" hidden="1" x14ac:dyDescent="0.2">
      <c r="E14" s="118"/>
      <c r="F14" s="118">
        <v>2018</v>
      </c>
      <c r="G14" s="118">
        <v>2017</v>
      </c>
      <c r="H14" s="118">
        <v>2016</v>
      </c>
      <c r="I14" s="118">
        <v>2015</v>
      </c>
      <c r="J14" s="118">
        <v>2014</v>
      </c>
    </row>
    <row r="15" spans="1:10" ht="17.25" hidden="1" customHeight="1" x14ac:dyDescent="0.2">
      <c r="E15" s="119"/>
      <c r="F15" s="119"/>
      <c r="G15" s="119"/>
      <c r="H15" s="119"/>
      <c r="I15" s="119"/>
      <c r="J15" s="119"/>
    </row>
    <row r="16" spans="1:10" hidden="1" x14ac:dyDescent="0.2">
      <c r="E16" s="120" t="s">
        <v>521</v>
      </c>
      <c r="F16" s="121">
        <v>188786580.59999999</v>
      </c>
      <c r="G16" s="121">
        <v>192671715.5</v>
      </c>
      <c r="H16" s="121">
        <v>196733517.40000001</v>
      </c>
      <c r="I16" s="121">
        <v>200260572.30000001</v>
      </c>
      <c r="J16" s="121">
        <v>199618763.90000001</v>
      </c>
    </row>
    <row r="17" spans="5:10" hidden="1" x14ac:dyDescent="0.2">
      <c r="E17" s="120" t="s">
        <v>596</v>
      </c>
      <c r="F17" s="121">
        <v>150596699.59999999</v>
      </c>
      <c r="G17" s="121">
        <v>154667760.59999999</v>
      </c>
      <c r="H17" s="121">
        <v>159816901</v>
      </c>
      <c r="I17" s="121">
        <v>162932566.69999999</v>
      </c>
      <c r="J17" s="121">
        <v>162943818.90000001</v>
      </c>
    </row>
    <row r="18" spans="5:10" hidden="1" x14ac:dyDescent="0.2">
      <c r="E18" s="120" t="s">
        <v>597</v>
      </c>
      <c r="F18" s="121">
        <v>24330908.5</v>
      </c>
      <c r="G18" s="121">
        <v>24669663.699999999</v>
      </c>
      <c r="H18" s="121">
        <v>23619815.699999999</v>
      </c>
      <c r="I18" s="121">
        <v>23941399.699999999</v>
      </c>
      <c r="J18" s="121">
        <v>23155327.899999999</v>
      </c>
    </row>
    <row r="19" spans="5:10" hidden="1" x14ac:dyDescent="0.2">
      <c r="E19" s="120" t="s">
        <v>598</v>
      </c>
      <c r="F19" s="121">
        <v>12799315</v>
      </c>
      <c r="G19" s="121">
        <v>12306015.199999999</v>
      </c>
      <c r="H19" s="121">
        <v>12164739</v>
      </c>
      <c r="I19" s="121">
        <v>12218903.300000001</v>
      </c>
      <c r="J19" s="121">
        <v>12437970.800000001</v>
      </c>
    </row>
    <row r="20" spans="5:10" hidden="1" x14ac:dyDescent="0.2">
      <c r="E20" s="120" t="s">
        <v>599</v>
      </c>
      <c r="F20" s="121">
        <v>1059657.3999999999</v>
      </c>
      <c r="G20" s="121">
        <v>1028276.4</v>
      </c>
      <c r="H20" s="121">
        <v>1132061.8</v>
      </c>
      <c r="I20" s="121">
        <v>1167702.8</v>
      </c>
      <c r="J20" s="121">
        <v>1081646.3999999999</v>
      </c>
    </row>
  </sheetData>
  <mergeCells count="2">
    <mergeCell ref="A1:D1"/>
    <mergeCell ref="A8:D8"/>
  </mergeCells>
  <pageMargins left="0.75" right="0.75" top="1" bottom="1" header="0.51180555555555496" footer="0.51180555555555496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/>
  </sheetPr>
  <dimension ref="A1:AMJ28"/>
  <sheetViews>
    <sheetView zoomScale="85" zoomScaleNormal="85" workbookViewId="0">
      <selection sqref="A1:F1"/>
    </sheetView>
  </sheetViews>
  <sheetFormatPr baseColWidth="10" defaultColWidth="11.42578125" defaultRowHeight="12.75" x14ac:dyDescent="0.2"/>
  <cols>
    <col min="1" max="1" width="36.85546875" style="20" customWidth="1"/>
    <col min="2" max="2" width="10" style="20" customWidth="1"/>
    <col min="3" max="3" width="9.7109375" style="20" customWidth="1"/>
    <col min="4" max="4" width="11.85546875" style="20" customWidth="1"/>
    <col min="5" max="1024" width="11.42578125" style="20"/>
  </cols>
  <sheetData>
    <row r="1" spans="1:4" ht="22.5" customHeight="1" x14ac:dyDescent="0.2">
      <c r="A1" s="343" t="s">
        <v>600</v>
      </c>
      <c r="B1" s="343"/>
      <c r="C1" s="343"/>
      <c r="D1" s="343"/>
    </row>
    <row r="2" spans="1:4" ht="22.5" x14ac:dyDescent="0.2">
      <c r="A2" s="122"/>
      <c r="B2" s="123">
        <v>2017</v>
      </c>
      <c r="C2" s="123">
        <v>2018</v>
      </c>
      <c r="D2" s="106" t="s">
        <v>601</v>
      </c>
    </row>
    <row r="3" spans="1:4" x14ac:dyDescent="0.2">
      <c r="A3" s="99" t="s">
        <v>67</v>
      </c>
      <c r="B3" s="124">
        <v>192671715.5</v>
      </c>
      <c r="C3" s="124">
        <v>188786580.59999999</v>
      </c>
      <c r="D3" s="81">
        <v>-2.01645316227023</v>
      </c>
    </row>
    <row r="4" spans="1:4" x14ac:dyDescent="0.2">
      <c r="A4" s="68" t="s">
        <v>602</v>
      </c>
      <c r="B4" s="125">
        <v>75623.3</v>
      </c>
      <c r="C4" s="125">
        <v>76141.3</v>
      </c>
      <c r="D4" s="126">
        <v>0.68497407545029498</v>
      </c>
    </row>
    <row r="5" spans="1:4" x14ac:dyDescent="0.2">
      <c r="A5" s="68" t="s">
        <v>603</v>
      </c>
      <c r="B5" s="125">
        <v>286643.59999999998</v>
      </c>
      <c r="C5" s="125">
        <v>282561.7</v>
      </c>
      <c r="D5" s="126">
        <v>-1.4240331896473399</v>
      </c>
    </row>
    <row r="6" spans="1:4" x14ac:dyDescent="0.2">
      <c r="A6" s="68" t="s">
        <v>604</v>
      </c>
      <c r="B6" s="125">
        <v>260745</v>
      </c>
      <c r="C6" s="125">
        <v>269243.09999999998</v>
      </c>
      <c r="D6" s="126">
        <v>3.2591612494966302</v>
      </c>
    </row>
    <row r="7" spans="1:4" x14ac:dyDescent="0.2">
      <c r="A7" s="68" t="s">
        <v>605</v>
      </c>
      <c r="B7" s="125">
        <v>2526.8000000000002</v>
      </c>
      <c r="C7" s="125">
        <v>2630.6</v>
      </c>
      <c r="D7" s="126">
        <v>4.1079626404938896</v>
      </c>
    </row>
    <row r="8" spans="1:4" x14ac:dyDescent="0.2">
      <c r="A8" s="68" t="s">
        <v>606</v>
      </c>
      <c r="B8" s="125">
        <v>3928541.8</v>
      </c>
      <c r="C8" s="125">
        <v>2023577.3</v>
      </c>
      <c r="D8" s="126">
        <v>-48.490371160108303</v>
      </c>
    </row>
    <row r="9" spans="1:4" x14ac:dyDescent="0.2">
      <c r="A9" s="68" t="s">
        <v>607</v>
      </c>
      <c r="B9" s="125">
        <v>3290.4</v>
      </c>
      <c r="C9" s="125">
        <v>3334.9</v>
      </c>
      <c r="D9" s="126">
        <v>1.3524191587648899</v>
      </c>
    </row>
    <row r="10" spans="1:4" x14ac:dyDescent="0.2">
      <c r="A10" s="68" t="s">
        <v>608</v>
      </c>
      <c r="B10" s="127">
        <v>6972408.2000000002</v>
      </c>
      <c r="C10" s="125">
        <v>7138446.7000000002</v>
      </c>
      <c r="D10" s="126">
        <v>2.3813651644778902</v>
      </c>
    </row>
    <row r="11" spans="1:4" x14ac:dyDescent="0.2">
      <c r="A11" s="68" t="s">
        <v>609</v>
      </c>
      <c r="B11" s="125">
        <v>7306507.5</v>
      </c>
      <c r="C11" s="125">
        <v>7473200.7999999998</v>
      </c>
      <c r="D11" s="126">
        <v>2.2814361033640198</v>
      </c>
    </row>
    <row r="12" spans="1:4" x14ac:dyDescent="0.2">
      <c r="A12" s="68" t="s">
        <v>610</v>
      </c>
      <c r="B12" s="125">
        <v>36067</v>
      </c>
      <c r="C12" s="125">
        <v>39109.599999999999</v>
      </c>
      <c r="D12" s="126">
        <v>8.4359663958743401</v>
      </c>
    </row>
    <row r="13" spans="1:4" x14ac:dyDescent="0.2">
      <c r="A13" s="68" t="s">
        <v>611</v>
      </c>
      <c r="B13" s="125">
        <v>2506647.4</v>
      </c>
      <c r="C13" s="125">
        <v>2504422.2000000002</v>
      </c>
      <c r="D13" s="126">
        <v>-8.8771958912115007E-2</v>
      </c>
    </row>
    <row r="14" spans="1:4" x14ac:dyDescent="0.2">
      <c r="A14" s="68" t="s">
        <v>612</v>
      </c>
      <c r="B14" s="125">
        <v>40050826.899999999</v>
      </c>
      <c r="C14" s="125">
        <v>37999757.299999997</v>
      </c>
      <c r="D14" s="126">
        <v>-5.1211666743390101</v>
      </c>
    </row>
    <row r="15" spans="1:4" x14ac:dyDescent="0.2">
      <c r="A15" s="68" t="s">
        <v>613</v>
      </c>
      <c r="B15" s="125">
        <v>8992287.3000000007</v>
      </c>
      <c r="C15" s="125">
        <v>10211472</v>
      </c>
      <c r="D15" s="126">
        <v>13.558115519729901</v>
      </c>
    </row>
    <row r="16" spans="1:4" x14ac:dyDescent="0.2">
      <c r="A16" s="68" t="s">
        <v>614</v>
      </c>
      <c r="B16" s="125">
        <v>4573641.9000000004</v>
      </c>
      <c r="C16" s="125">
        <v>4445245.5</v>
      </c>
      <c r="D16" s="126">
        <v>-2.80731204600868</v>
      </c>
    </row>
    <row r="17" spans="1:4" x14ac:dyDescent="0.2">
      <c r="A17" s="68" t="s">
        <v>615</v>
      </c>
      <c r="B17" s="125">
        <v>2570946.9</v>
      </c>
      <c r="C17" s="125">
        <v>2608090.7999999998</v>
      </c>
      <c r="D17" s="126">
        <v>1.4447556268081501</v>
      </c>
    </row>
    <row r="18" spans="1:4" x14ac:dyDescent="0.2">
      <c r="A18" s="68" t="s">
        <v>616</v>
      </c>
      <c r="B18" s="125">
        <v>2938692.2</v>
      </c>
      <c r="C18" s="125">
        <v>3708234.6</v>
      </c>
      <c r="D18" s="126">
        <v>26.1865601303872</v>
      </c>
    </row>
    <row r="19" spans="1:4" x14ac:dyDescent="0.2">
      <c r="A19" s="68" t="s">
        <v>617</v>
      </c>
      <c r="B19" s="125">
        <v>14115699.699999999</v>
      </c>
      <c r="C19" s="125">
        <v>13628536.300000001</v>
      </c>
      <c r="D19" s="126">
        <v>-3.4512168036558499</v>
      </c>
    </row>
    <row r="20" spans="1:4" x14ac:dyDescent="0.2">
      <c r="A20" s="68" t="s">
        <v>618</v>
      </c>
      <c r="B20" s="125">
        <v>0</v>
      </c>
      <c r="C20" s="125">
        <v>1531.8</v>
      </c>
      <c r="D20" s="128" t="s">
        <v>619</v>
      </c>
    </row>
    <row r="21" spans="1:4" x14ac:dyDescent="0.2">
      <c r="A21" s="68" t="s">
        <v>620</v>
      </c>
      <c r="B21" s="125">
        <v>70546508.5</v>
      </c>
      <c r="C21" s="125">
        <v>69630353.5</v>
      </c>
      <c r="D21" s="126">
        <v>-1.29865392275225</v>
      </c>
    </row>
    <row r="22" spans="1:4" x14ac:dyDescent="0.2">
      <c r="A22" s="68" t="s">
        <v>621</v>
      </c>
      <c r="B22" s="125">
        <v>8919527.5</v>
      </c>
      <c r="C22" s="125">
        <v>8401932.8000000007</v>
      </c>
      <c r="D22" s="126">
        <v>-5.8029385525186097</v>
      </c>
    </row>
    <row r="23" spans="1:4" x14ac:dyDescent="0.2">
      <c r="A23" s="68" t="s">
        <v>622</v>
      </c>
      <c r="B23" s="125">
        <v>556441.9</v>
      </c>
      <c r="C23" s="125">
        <v>826239.8</v>
      </c>
      <c r="D23" s="126">
        <v>48.486266041432202</v>
      </c>
    </row>
    <row r="24" spans="1:4" x14ac:dyDescent="0.2">
      <c r="A24" s="68" t="s">
        <v>623</v>
      </c>
      <c r="B24" s="125">
        <v>1160641.1000000001</v>
      </c>
      <c r="C24" s="125">
        <v>1319922.1000000001</v>
      </c>
      <c r="D24" s="126">
        <v>13.7235360698497</v>
      </c>
    </row>
    <row r="25" spans="1:4" x14ac:dyDescent="0.2">
      <c r="A25" s="68" t="s">
        <v>624</v>
      </c>
      <c r="B25" s="125">
        <v>6736632</v>
      </c>
      <c r="C25" s="125">
        <v>6549594.7000000002</v>
      </c>
      <c r="D25" s="126">
        <v>-2.7764215115208901</v>
      </c>
    </row>
    <row r="26" spans="1:4" x14ac:dyDescent="0.2">
      <c r="A26" s="68" t="s">
        <v>625</v>
      </c>
      <c r="B26" s="125">
        <v>10130868.6</v>
      </c>
      <c r="C26" s="125">
        <v>9643001.1999999993</v>
      </c>
      <c r="D26" s="126">
        <v>-4.8156522334126501</v>
      </c>
    </row>
    <row r="27" spans="1:4" x14ac:dyDescent="0.2">
      <c r="A27" s="344" t="s">
        <v>626</v>
      </c>
      <c r="B27" s="344"/>
      <c r="C27" s="344"/>
      <c r="D27" s="344"/>
    </row>
    <row r="28" spans="1:4" s="129" customFormat="1" ht="27.75" customHeight="1" x14ac:dyDescent="0.2">
      <c r="A28" s="345" t="s">
        <v>627</v>
      </c>
      <c r="B28" s="345"/>
      <c r="C28" s="345"/>
      <c r="D28" s="345"/>
    </row>
  </sheetData>
  <mergeCells count="3">
    <mergeCell ref="A1:D1"/>
    <mergeCell ref="A27:D27"/>
    <mergeCell ref="A28:D28"/>
  </mergeCells>
  <pageMargins left="0.75" right="0.75" top="1" bottom="1" header="0.51180555555555496" footer="0.51180555555555496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/>
  </sheetPr>
  <dimension ref="A1:AMJ29"/>
  <sheetViews>
    <sheetView zoomScale="85" zoomScaleNormal="85" workbookViewId="0">
      <selection sqref="A1:F1"/>
    </sheetView>
  </sheetViews>
  <sheetFormatPr baseColWidth="10" defaultColWidth="11.42578125" defaultRowHeight="12.75" x14ac:dyDescent="0.2"/>
  <cols>
    <col min="1" max="1" width="15.42578125" style="20" customWidth="1"/>
    <col min="2" max="2" width="13.42578125" style="20" customWidth="1"/>
    <col min="3" max="3" width="13.28515625" style="20" customWidth="1"/>
    <col min="4" max="5" width="13.85546875" style="20" customWidth="1"/>
    <col min="6" max="9" width="11.5703125" style="20" hidden="1" customWidth="1"/>
    <col min="10" max="1024" width="11.42578125" style="20"/>
  </cols>
  <sheetData>
    <row r="1" spans="1:8" ht="22.5" customHeight="1" x14ac:dyDescent="0.2">
      <c r="A1" s="343" t="s">
        <v>628</v>
      </c>
      <c r="B1" s="343"/>
      <c r="C1" s="343"/>
      <c r="D1" s="343"/>
    </row>
    <row r="2" spans="1:8" x14ac:dyDescent="0.2">
      <c r="B2" s="45" t="s">
        <v>629</v>
      </c>
      <c r="C2" s="45" t="s">
        <v>630</v>
      </c>
      <c r="D2" s="45" t="s">
        <v>631</v>
      </c>
      <c r="H2" s="20" t="s">
        <v>632</v>
      </c>
    </row>
    <row r="3" spans="1:8" x14ac:dyDescent="0.2">
      <c r="A3" s="68" t="s">
        <v>590</v>
      </c>
      <c r="B3" s="77">
        <v>4432779.3</v>
      </c>
      <c r="C3" s="77">
        <v>3727765.1</v>
      </c>
      <c r="D3" s="130">
        <f>B3-C3</f>
        <v>705014.19999999972</v>
      </c>
      <c r="E3" s="116"/>
      <c r="F3" s="74">
        <f>B3/SUM($B$3:$B$6)</f>
        <v>0.89768767188268817</v>
      </c>
      <c r="G3" s="74">
        <f>C3/SUM($C$3:$C$6)</f>
        <v>0.75491436578954785</v>
      </c>
      <c r="H3" s="131">
        <f>F3-G3</f>
        <v>0.14277330609314032</v>
      </c>
    </row>
    <row r="4" spans="1:8" x14ac:dyDescent="0.2">
      <c r="A4" s="68" t="s">
        <v>591</v>
      </c>
      <c r="B4" s="77">
        <v>360060</v>
      </c>
      <c r="C4" s="77">
        <v>401988.1</v>
      </c>
      <c r="D4" s="130">
        <f>B4-C4</f>
        <v>-41928.099999999977</v>
      </c>
      <c r="E4" s="116"/>
      <c r="F4" s="74">
        <f>B4/SUM($B$3:$B$6)</f>
        <v>7.2916200257946678E-2</v>
      </c>
      <c r="G4" s="74">
        <f>C4/SUM($C$3:$C$6)</f>
        <v>8.1407112150506833E-2</v>
      </c>
      <c r="H4" s="131">
        <f>F4-G4</f>
        <v>-8.4909118925601546E-3</v>
      </c>
    </row>
    <row r="5" spans="1:8" x14ac:dyDescent="0.2">
      <c r="A5" s="68" t="s">
        <v>592</v>
      </c>
      <c r="B5" s="77">
        <v>136850.9</v>
      </c>
      <c r="C5" s="77">
        <v>756624.2</v>
      </c>
      <c r="D5" s="130">
        <f>B5-C5</f>
        <v>-619773.29999999993</v>
      </c>
      <c r="E5" s="116"/>
      <c r="F5" s="74">
        <f>B5/SUM($B$3:$B$6)</f>
        <v>2.7713846664112189E-2</v>
      </c>
      <c r="G5" s="74">
        <f>C5/SUM($C$3:$C$6)</f>
        <v>0.15322491164586094</v>
      </c>
      <c r="H5" s="131">
        <f>F5-G5</f>
        <v>-0.12551106498174874</v>
      </c>
    </row>
    <row r="6" spans="1:8" x14ac:dyDescent="0.2">
      <c r="A6" s="68" t="s">
        <v>593</v>
      </c>
      <c r="B6" s="77">
        <v>8307.1</v>
      </c>
      <c r="C6" s="77">
        <v>51619.9</v>
      </c>
      <c r="D6" s="130">
        <f>B6-C6</f>
        <v>-43312.800000000003</v>
      </c>
      <c r="E6" s="116"/>
      <c r="F6" s="74">
        <f>B6/SUM($B$3:$B$6)</f>
        <v>1.6822811952529825E-3</v>
      </c>
      <c r="G6" s="74">
        <f>C6/SUM($C$3:$C$6)</f>
        <v>1.0453610414084267E-2</v>
      </c>
      <c r="H6" s="131">
        <f>F6-G6</f>
        <v>-8.7713292188312843E-3</v>
      </c>
    </row>
    <row r="7" spans="1:8" x14ac:dyDescent="0.2">
      <c r="A7" s="325" t="s">
        <v>633</v>
      </c>
      <c r="B7" s="325"/>
      <c r="C7" s="325"/>
      <c r="D7" s="325"/>
    </row>
    <row r="11" spans="1:8" hidden="1" x14ac:dyDescent="0.2">
      <c r="A11" s="67" t="s">
        <v>634</v>
      </c>
    </row>
    <row r="12" spans="1:8" ht="11.25" hidden="1" customHeight="1" x14ac:dyDescent="0.2">
      <c r="A12" s="346" t="s">
        <v>635</v>
      </c>
      <c r="B12" s="346"/>
      <c r="C12" s="346"/>
      <c r="D12" s="346"/>
    </row>
    <row r="13" spans="1:8" hidden="1" x14ac:dyDescent="0.2">
      <c r="A13" s="43"/>
      <c r="B13" s="132" t="s">
        <v>629</v>
      </c>
      <c r="C13" s="132" t="s">
        <v>630</v>
      </c>
      <c r="D13" s="132" t="s">
        <v>631</v>
      </c>
      <c r="F13" s="20" t="s">
        <v>636</v>
      </c>
    </row>
    <row r="14" spans="1:8" hidden="1" x14ac:dyDescent="0.2">
      <c r="A14" s="133" t="s">
        <v>590</v>
      </c>
      <c r="B14" s="126">
        <v>5179372.4000000004</v>
      </c>
      <c r="C14" s="126">
        <v>4613118.9000000004</v>
      </c>
      <c r="D14" s="130">
        <v>566253.49999999895</v>
      </c>
      <c r="F14" s="74">
        <f t="shared" ref="F14:G17" si="0">(B3-B14)/B14</f>
        <v>-0.14414740673985915</v>
      </c>
      <c r="G14" s="74">
        <f t="shared" si="0"/>
        <v>-0.19192087158213073</v>
      </c>
      <c r="H14" s="74"/>
    </row>
    <row r="15" spans="1:8" hidden="1" x14ac:dyDescent="0.2">
      <c r="A15" s="133" t="s">
        <v>591</v>
      </c>
      <c r="B15" s="126">
        <v>490529.8</v>
      </c>
      <c r="C15" s="126">
        <v>490529.8</v>
      </c>
      <c r="D15" s="130">
        <v>1</v>
      </c>
      <c r="F15" s="74">
        <f t="shared" si="0"/>
        <v>-0.26597731677056113</v>
      </c>
      <c r="G15" s="74">
        <f t="shared" si="0"/>
        <v>-0.1805021835574516</v>
      </c>
      <c r="H15" s="74"/>
    </row>
    <row r="16" spans="1:8" hidden="1" x14ac:dyDescent="0.2">
      <c r="A16" s="133" t="s">
        <v>592</v>
      </c>
      <c r="B16" s="126">
        <v>415925.6</v>
      </c>
      <c r="C16" s="126">
        <v>937863.9</v>
      </c>
      <c r="D16" s="130">
        <v>-521938.3</v>
      </c>
      <c r="F16" s="74">
        <f t="shared" si="0"/>
        <v>-0.67097264510768262</v>
      </c>
      <c r="G16" s="74">
        <f t="shared" si="0"/>
        <v>-0.19324733578081005</v>
      </c>
      <c r="H16" s="74"/>
    </row>
    <row r="17" spans="1:8" hidden="1" x14ac:dyDescent="0.2">
      <c r="A17" s="133" t="s">
        <v>593</v>
      </c>
      <c r="B17" s="126">
        <v>19836.900000000001</v>
      </c>
      <c r="C17" s="126">
        <v>64152</v>
      </c>
      <c r="D17" s="130">
        <v>-44315.1</v>
      </c>
      <c r="F17" s="74">
        <f t="shared" si="0"/>
        <v>-0.58122993007980084</v>
      </c>
      <c r="G17" s="74">
        <f t="shared" si="0"/>
        <v>-0.19535010599825411</v>
      </c>
      <c r="H17" s="74"/>
    </row>
    <row r="18" spans="1:8" hidden="1" x14ac:dyDescent="0.2">
      <c r="A18" s="325" t="s">
        <v>633</v>
      </c>
      <c r="B18" s="325"/>
      <c r="C18" s="325"/>
      <c r="D18" s="325"/>
    </row>
    <row r="19" spans="1:8" hidden="1" x14ac:dyDescent="0.2"/>
    <row r="20" spans="1:8" hidden="1" x14ac:dyDescent="0.2"/>
    <row r="21" spans="1:8" hidden="1" x14ac:dyDescent="0.2">
      <c r="B21" s="134" t="s">
        <v>637</v>
      </c>
      <c r="C21" s="134"/>
      <c r="D21" s="135" t="s">
        <v>638</v>
      </c>
      <c r="E21" s="136"/>
    </row>
    <row r="22" spans="1:8" hidden="1" x14ac:dyDescent="0.2">
      <c r="B22" s="134" t="s">
        <v>639</v>
      </c>
      <c r="C22" s="134" t="s">
        <v>630</v>
      </c>
      <c r="D22" s="137" t="s">
        <v>639</v>
      </c>
      <c r="E22" s="138" t="s">
        <v>630</v>
      </c>
    </row>
    <row r="23" spans="1:8" hidden="1" x14ac:dyDescent="0.2">
      <c r="B23" s="139">
        <v>2273391</v>
      </c>
      <c r="C23" s="139">
        <v>2273391</v>
      </c>
      <c r="D23" s="140">
        <v>2782081.3</v>
      </c>
      <c r="E23" s="141">
        <v>2782081.3</v>
      </c>
      <c r="F23" s="74">
        <f t="shared" ref="F23:G27" si="1">(B23-D23)/D23</f>
        <v>-0.1828452317335226</v>
      </c>
      <c r="G23" s="74">
        <f t="shared" si="1"/>
        <v>-0.1828452317335226</v>
      </c>
    </row>
    <row r="24" spans="1:8" hidden="1" x14ac:dyDescent="0.2">
      <c r="A24" s="68" t="s">
        <v>590</v>
      </c>
      <c r="B24" s="139">
        <v>2055717</v>
      </c>
      <c r="C24" s="139">
        <v>1740371.2</v>
      </c>
      <c r="D24" s="140">
        <v>2407030.2999999998</v>
      </c>
      <c r="E24" s="141">
        <v>2124221.9</v>
      </c>
      <c r="F24" s="74">
        <f t="shared" si="1"/>
        <v>-0.14595300275198025</v>
      </c>
      <c r="G24" s="74">
        <f t="shared" si="1"/>
        <v>-0.18070179014725343</v>
      </c>
    </row>
    <row r="25" spans="1:8" hidden="1" x14ac:dyDescent="0.2">
      <c r="A25" s="68" t="s">
        <v>591</v>
      </c>
      <c r="B25" s="139">
        <v>176423.3</v>
      </c>
      <c r="C25" s="139">
        <v>178086.7</v>
      </c>
      <c r="D25" s="140">
        <v>218093</v>
      </c>
      <c r="E25" s="141">
        <v>218093</v>
      </c>
      <c r="F25" s="74">
        <f t="shared" si="1"/>
        <v>-0.19106390393089193</v>
      </c>
      <c r="G25" s="74">
        <f t="shared" si="1"/>
        <v>-0.18343688243088951</v>
      </c>
    </row>
    <row r="26" spans="1:8" hidden="1" x14ac:dyDescent="0.2">
      <c r="A26" s="68" t="s">
        <v>592</v>
      </c>
      <c r="B26" s="139">
        <v>39677.300000000003</v>
      </c>
      <c r="C26" s="139">
        <v>335521.5</v>
      </c>
      <c r="D26" s="140">
        <v>154131.6</v>
      </c>
      <c r="E26" s="141">
        <v>413092.9</v>
      </c>
      <c r="F26" s="74">
        <f t="shared" si="1"/>
        <v>-0.74257517601841538</v>
      </c>
      <c r="G26" s="74">
        <f t="shared" si="1"/>
        <v>-0.18778197349797107</v>
      </c>
    </row>
    <row r="27" spans="1:8" hidden="1" x14ac:dyDescent="0.2">
      <c r="A27" s="68" t="s">
        <v>593</v>
      </c>
      <c r="B27" s="139">
        <v>1573.2</v>
      </c>
      <c r="C27" s="139">
        <v>19411.400000000001</v>
      </c>
      <c r="D27" s="142">
        <v>2826.8</v>
      </c>
      <c r="E27" s="143">
        <v>26673.9</v>
      </c>
      <c r="F27" s="74">
        <f t="shared" si="1"/>
        <v>-0.44346964765812935</v>
      </c>
      <c r="G27" s="74">
        <f t="shared" si="1"/>
        <v>-0.27226989679049557</v>
      </c>
    </row>
    <row r="28" spans="1:8" hidden="1" x14ac:dyDescent="0.2"/>
    <row r="29" spans="1:8" hidden="1" x14ac:dyDescent="0.2"/>
  </sheetData>
  <mergeCells count="4">
    <mergeCell ref="A1:D1"/>
    <mergeCell ref="A7:D7"/>
    <mergeCell ref="A12:D12"/>
    <mergeCell ref="A18:D18"/>
  </mergeCells>
  <hyperlinks>
    <hyperlink ref="A11" r:id="rId1" xr:uid="{00000000-0004-0000-0C00-000000000000}"/>
  </hyperlinks>
  <pageMargins left="0.7" right="0.7" top="0.75" bottom="0.75" header="0.51180555555555496" footer="0.51180555555555496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/>
    <pageSetUpPr fitToPage="1"/>
  </sheetPr>
  <dimension ref="A1:AMJ80"/>
  <sheetViews>
    <sheetView zoomScale="85" zoomScaleNormal="85" workbookViewId="0">
      <selection sqref="A1:J1"/>
    </sheetView>
  </sheetViews>
  <sheetFormatPr baseColWidth="10" defaultColWidth="11.42578125" defaultRowHeight="12.75" x14ac:dyDescent="0.2"/>
  <cols>
    <col min="1" max="1" width="9.140625" style="20" customWidth="1"/>
    <col min="2" max="9" width="9.28515625" style="20" customWidth="1"/>
    <col min="10" max="11" width="11.42578125" style="20"/>
    <col min="12" max="22" width="11.5703125" style="20" hidden="1" customWidth="1"/>
    <col min="23" max="1024" width="11.42578125" style="20"/>
  </cols>
  <sheetData>
    <row r="1" spans="1:21" x14ac:dyDescent="0.2">
      <c r="A1" s="347" t="s">
        <v>640</v>
      </c>
      <c r="B1" s="347"/>
      <c r="C1" s="347"/>
      <c r="D1" s="347"/>
      <c r="E1" s="347"/>
      <c r="F1" s="347"/>
      <c r="G1" s="347"/>
      <c r="H1" s="347"/>
      <c r="I1" s="347"/>
      <c r="J1" s="347"/>
    </row>
    <row r="2" spans="1:21" ht="22.5" x14ac:dyDescent="0.2">
      <c r="A2" s="144"/>
      <c r="B2" s="106" t="s">
        <v>641</v>
      </c>
      <c r="C2" s="106" t="s">
        <v>642</v>
      </c>
      <c r="D2" s="106" t="s">
        <v>643</v>
      </c>
      <c r="E2" s="106" t="s">
        <v>644</v>
      </c>
      <c r="F2" s="106" t="s">
        <v>645</v>
      </c>
      <c r="G2" s="106" t="s">
        <v>646</v>
      </c>
      <c r="H2" s="106" t="s">
        <v>647</v>
      </c>
      <c r="I2" s="106" t="s">
        <v>648</v>
      </c>
      <c r="J2" s="106" t="s">
        <v>649</v>
      </c>
    </row>
    <row r="3" spans="1:21" x14ac:dyDescent="0.2">
      <c r="A3" s="76">
        <v>2010</v>
      </c>
      <c r="B3" s="77"/>
      <c r="C3" s="77">
        <f>SUM(F33:F44)</f>
        <v>203451.49999999997</v>
      </c>
      <c r="D3" s="77">
        <f>SUM(G33:G44)</f>
        <v>18834.580000000002</v>
      </c>
      <c r="E3" s="84">
        <f>AVERAGE(H33:H44)</f>
        <v>6.7207743243039436E-2</v>
      </c>
      <c r="F3" s="77">
        <f>SUM(I33:I44)</f>
        <v>391773.76999999996</v>
      </c>
      <c r="G3" s="77">
        <f>SUM(J33:J44)</f>
        <v>72240.61</v>
      </c>
      <c r="H3" s="77">
        <f>SUM(K33:K44)</f>
        <v>385341.06</v>
      </c>
      <c r="I3" s="84">
        <f>AVERAGE(L33:L44)</f>
        <v>5.9074025600499402E-2</v>
      </c>
      <c r="J3" s="77">
        <f>SUM(M33:M44)</f>
        <v>201855.74000000002</v>
      </c>
    </row>
    <row r="4" spans="1:21" x14ac:dyDescent="0.2">
      <c r="A4" s="76">
        <v>2015</v>
      </c>
      <c r="B4" s="77"/>
      <c r="C4" s="77">
        <f>SUM(F45:F56)</f>
        <v>201265.48000000004</v>
      </c>
      <c r="D4" s="77">
        <f>SUM(G45:G56)</f>
        <v>11491.88</v>
      </c>
      <c r="E4" s="84">
        <f>AVERAGE(H45:H56)</f>
        <v>6.9424474152745386E-2</v>
      </c>
      <c r="F4" s="77">
        <f>SUM(I45:I56)</f>
        <v>395522.01</v>
      </c>
      <c r="G4" s="77">
        <f>SUM(J45:J56)</f>
        <v>44829.040000000008</v>
      </c>
      <c r="H4" s="77">
        <f>SUM(K45:K56)</f>
        <v>138211.19</v>
      </c>
      <c r="I4" s="84">
        <f>AVERAGE(L45:L56)</f>
        <v>4.3289911886204534E-2</v>
      </c>
      <c r="J4" s="77">
        <f>SUM(M45:M56)</f>
        <v>105021.53</v>
      </c>
      <c r="M4" s="103" t="s">
        <v>650</v>
      </c>
    </row>
    <row r="5" spans="1:21" x14ac:dyDescent="0.2">
      <c r="A5" s="76">
        <v>2019</v>
      </c>
      <c r="B5" s="77"/>
      <c r="C5" s="77">
        <f>SUM(F57:F68)</f>
        <v>229423.88</v>
      </c>
      <c r="D5" s="77">
        <f>SUM(G57:G68)</f>
        <v>14244.37</v>
      </c>
      <c r="E5" s="84">
        <f>AVERAGE(H57:H68)</f>
        <v>3.406071711568226E-2</v>
      </c>
      <c r="F5" s="77">
        <f>SUM(I57:I68)</f>
        <v>409631.82</v>
      </c>
      <c r="G5" s="77">
        <f>SUM(J57:J68)</f>
        <v>50092.28</v>
      </c>
      <c r="H5" s="77">
        <f>SUM(K57:K68)</f>
        <v>140036.94999999998</v>
      </c>
      <c r="I5" s="84">
        <f>AVERAGE(L57:L68)</f>
        <v>8.0061129811585682E-2</v>
      </c>
      <c r="J5" s="77">
        <f>SUM(M57:M68)</f>
        <v>80375.820000000007</v>
      </c>
      <c r="M5" s="103"/>
    </row>
    <row r="6" spans="1:21" x14ac:dyDescent="0.2">
      <c r="A6" s="76">
        <v>2020</v>
      </c>
      <c r="B6" s="77"/>
      <c r="C6" s="77">
        <f>SUM(F69:F80)</f>
        <v>167564.18</v>
      </c>
      <c r="D6" s="77">
        <f>SUM(G69:G80)</f>
        <v>11146.86</v>
      </c>
      <c r="E6" s="84">
        <f>AVERAGE(H69:H80)</f>
        <v>3.6688357829633193E-2</v>
      </c>
      <c r="F6" s="77">
        <f>SUM(I69:I80)</f>
        <v>300200.81</v>
      </c>
      <c r="G6" s="77">
        <f>SUM(J69:J80)</f>
        <v>48738.799999999996</v>
      </c>
      <c r="H6" s="77">
        <f>SUM(K69:K80)</f>
        <v>72820.359999999986</v>
      </c>
      <c r="I6" s="84">
        <f>AVERAGE(L69:L80)</f>
        <v>7.2077877622568828E-2</v>
      </c>
      <c r="J6" s="77">
        <f>SUM(M69:M80)</f>
        <v>48416.36</v>
      </c>
      <c r="M6" s="103"/>
    </row>
    <row r="7" spans="1:21" x14ac:dyDescent="0.2">
      <c r="A7" s="325" t="s">
        <v>651</v>
      </c>
      <c r="B7" s="325"/>
      <c r="C7" s="325"/>
      <c r="D7" s="325"/>
      <c r="E7" s="325"/>
      <c r="F7" s="325"/>
      <c r="G7" s="325"/>
      <c r="H7" s="325"/>
      <c r="I7" s="325"/>
      <c r="J7" s="325"/>
    </row>
    <row r="8" spans="1:21" hidden="1" x14ac:dyDescent="0.2">
      <c r="C8" s="74">
        <f t="shared" ref="C8:J8" si="0">C6/C5-1</f>
        <v>-0.26963060689236018</v>
      </c>
      <c r="D8" s="74">
        <f t="shared" si="0"/>
        <v>-0.21745503662148624</v>
      </c>
      <c r="E8" s="74">
        <f t="shared" si="0"/>
        <v>7.7145783661175971E-2</v>
      </c>
      <c r="F8" s="74">
        <f t="shared" si="0"/>
        <v>-0.26714479846804873</v>
      </c>
      <c r="G8" s="74">
        <f t="shared" si="0"/>
        <v>-2.7019732381916017E-2</v>
      </c>
      <c r="H8" s="74">
        <f t="shared" si="0"/>
        <v>-0.47999181644558819</v>
      </c>
      <c r="I8" s="74">
        <f t="shared" si="0"/>
        <v>-9.9714458287117447E-2</v>
      </c>
      <c r="J8" s="74">
        <f t="shared" si="0"/>
        <v>-0.39762530572005361</v>
      </c>
    </row>
    <row r="9" spans="1:21" hidden="1" x14ac:dyDescent="0.2"/>
    <row r="10" spans="1:21" hidden="1" x14ac:dyDescent="0.2"/>
    <row r="11" spans="1:21" hidden="1" x14ac:dyDescent="0.2">
      <c r="L11" s="145"/>
      <c r="M11" s="145" t="s">
        <v>652</v>
      </c>
      <c r="N11" s="145" t="s">
        <v>653</v>
      </c>
      <c r="O11" s="145" t="s">
        <v>654</v>
      </c>
      <c r="P11" s="145" t="s">
        <v>655</v>
      </c>
      <c r="Q11" s="145" t="s">
        <v>656</v>
      </c>
      <c r="R11" s="145" t="s">
        <v>657</v>
      </c>
      <c r="S11" s="145" t="s">
        <v>658</v>
      </c>
      <c r="T11" s="145" t="s">
        <v>659</v>
      </c>
      <c r="U11" s="145" t="s">
        <v>660</v>
      </c>
    </row>
    <row r="12" spans="1:21" hidden="1" x14ac:dyDescent="0.2">
      <c r="E12" s="84">
        <f>P14</f>
        <v>0</v>
      </c>
      <c r="F12" s="20">
        <f>E12*100</f>
        <v>0</v>
      </c>
      <c r="I12" s="84">
        <f>T14</f>
        <v>0</v>
      </c>
      <c r="J12" s="20">
        <f>I12*100</f>
        <v>0</v>
      </c>
      <c r="L12" s="21">
        <v>1997</v>
      </c>
      <c r="M12" s="145">
        <v>23586.7947638199</v>
      </c>
      <c r="N12" s="145">
        <v>111665.510555414</v>
      </c>
      <c r="O12" s="145">
        <v>26833.139496226198</v>
      </c>
      <c r="P12" s="145">
        <v>0</v>
      </c>
      <c r="Q12" s="145">
        <v>192306.82348396999</v>
      </c>
      <c r="R12" s="145">
        <v>38754.772183341302</v>
      </c>
      <c r="S12" s="145">
        <v>95565.555287263298</v>
      </c>
      <c r="T12" s="145">
        <v>0</v>
      </c>
      <c r="U12" s="145">
        <v>218800.58499199001</v>
      </c>
    </row>
    <row r="13" spans="1:21" hidden="1" x14ac:dyDescent="0.2">
      <c r="E13" s="84">
        <f>P24</f>
        <v>4.3022759337505601E-2</v>
      </c>
      <c r="F13" s="20">
        <f>E13*100</f>
        <v>4.3022759337505603</v>
      </c>
      <c r="I13" s="84">
        <f>T24</f>
        <v>4.3466124692336502E-2</v>
      </c>
      <c r="J13" s="20">
        <f>I13*100</f>
        <v>4.3466124692336505</v>
      </c>
      <c r="L13" s="21">
        <v>1998</v>
      </c>
      <c r="M13" s="145">
        <v>135990.58426939201</v>
      </c>
      <c r="N13" s="145">
        <v>134399.32362520101</v>
      </c>
      <c r="O13" s="145">
        <v>28778.184627764698</v>
      </c>
      <c r="P13" s="145">
        <v>0</v>
      </c>
      <c r="Q13" s="145">
        <v>215400.329329667</v>
      </c>
      <c r="R13" s="145">
        <v>44318.244234808997</v>
      </c>
      <c r="S13" s="145">
        <v>90696.324402069193</v>
      </c>
      <c r="T13" s="145">
        <v>0</v>
      </c>
      <c r="U13" s="145">
        <v>64780.1271105618</v>
      </c>
    </row>
    <row r="14" spans="1:21" hidden="1" x14ac:dyDescent="0.2">
      <c r="E14" s="84">
        <f>P34</f>
        <v>4.2927930155124E-2</v>
      </c>
      <c r="F14" s="20">
        <f>E14*100</f>
        <v>4.2927930155123999</v>
      </c>
      <c r="I14" s="84">
        <f>T34</f>
        <v>7.3672671365405201E-2</v>
      </c>
      <c r="J14" s="20">
        <f>I14*100</f>
        <v>7.3672671365405202</v>
      </c>
      <c r="L14" s="21">
        <v>1999</v>
      </c>
      <c r="M14" s="145">
        <v>115321.19935478699</v>
      </c>
      <c r="N14" s="145">
        <v>154509.20205100099</v>
      </c>
      <c r="O14" s="145">
        <v>31372.6777359234</v>
      </c>
      <c r="P14" s="145">
        <v>0</v>
      </c>
      <c r="Q14" s="145">
        <v>241978.07389477099</v>
      </c>
      <c r="R14" s="145">
        <v>55093.683968149802</v>
      </c>
      <c r="S14" s="145">
        <v>105430.96368784401</v>
      </c>
      <c r="T14" s="145">
        <v>0</v>
      </c>
      <c r="U14" s="145">
        <v>69843.142576069105</v>
      </c>
    </row>
    <row r="15" spans="1:21" hidden="1" x14ac:dyDescent="0.2">
      <c r="L15" s="21">
        <v>2000</v>
      </c>
      <c r="M15" s="145">
        <v>89636.064068233798</v>
      </c>
      <c r="N15" s="145">
        <v>177828.58335464401</v>
      </c>
      <c r="O15" s="145">
        <v>28241.604414857</v>
      </c>
      <c r="P15" s="145">
        <v>0</v>
      </c>
      <c r="Q15" s="145">
        <v>266387.66718442598</v>
      </c>
      <c r="R15" s="145">
        <v>58117.5512043665</v>
      </c>
      <c r="S15" s="145">
        <v>139111.429404725</v>
      </c>
      <c r="T15" s="145">
        <v>0</v>
      </c>
      <c r="U15" s="145">
        <v>131305.98178178901</v>
      </c>
    </row>
    <row r="16" spans="1:21" hidden="1" x14ac:dyDescent="0.2">
      <c r="L16" s="21">
        <v>2001</v>
      </c>
      <c r="M16" s="145">
        <v>66006.923139276798</v>
      </c>
      <c r="N16" s="145">
        <v>202452.99351832</v>
      </c>
      <c r="O16" s="145">
        <v>29752.602397128001</v>
      </c>
      <c r="P16" s="145">
        <v>0</v>
      </c>
      <c r="Q16" s="145">
        <v>286058.12994751701</v>
      </c>
      <c r="R16" s="145">
        <v>59890.051185140102</v>
      </c>
      <c r="S16" s="145">
        <v>166923.50719503101</v>
      </c>
      <c r="T16" s="145">
        <v>0</v>
      </c>
      <c r="U16" s="145">
        <v>158951.92775107</v>
      </c>
    </row>
    <row r="17" spans="2:21" hidden="1" x14ac:dyDescent="0.2">
      <c r="C17" s="20" t="s">
        <v>661</v>
      </c>
      <c r="L17" s="21">
        <v>2002</v>
      </c>
      <c r="M17" s="145">
        <v>47275.963215619799</v>
      </c>
      <c r="N17" s="145">
        <v>206724.17285752299</v>
      </c>
      <c r="O17" s="145">
        <v>31528.137006597</v>
      </c>
      <c r="P17" s="145">
        <v>0</v>
      </c>
      <c r="Q17" s="145">
        <v>296539.52955890202</v>
      </c>
      <c r="R17" s="145">
        <v>63951.221969643797</v>
      </c>
      <c r="S17" s="145">
        <v>229107.44048119499</v>
      </c>
      <c r="T17" s="145">
        <v>0</v>
      </c>
      <c r="U17" s="145">
        <v>282735.07698966801</v>
      </c>
    </row>
    <row r="18" spans="2:21" hidden="1" x14ac:dyDescent="0.2">
      <c r="L18" s="21">
        <v>2003</v>
      </c>
      <c r="M18" s="145">
        <v>36146.990934593698</v>
      </c>
      <c r="N18" s="145">
        <v>217593.96175506199</v>
      </c>
      <c r="O18" s="145">
        <v>32358.188352187499</v>
      </c>
      <c r="P18" s="145">
        <v>0</v>
      </c>
      <c r="Q18" s="145">
        <v>315794.80130245601</v>
      </c>
      <c r="R18" s="145">
        <v>68193.310651886699</v>
      </c>
      <c r="S18" s="145">
        <v>341469.27905594802</v>
      </c>
      <c r="T18" s="145">
        <v>0</v>
      </c>
      <c r="U18" s="145">
        <v>194839.12001972599</v>
      </c>
    </row>
    <row r="19" spans="2:21" hidden="1" x14ac:dyDescent="0.2">
      <c r="L19" s="21">
        <v>2004</v>
      </c>
      <c r="M19" s="145">
        <v>18157.867959353101</v>
      </c>
      <c r="N19" s="145">
        <v>222798.10423276</v>
      </c>
      <c r="O19" s="145">
        <v>32033.991337488798</v>
      </c>
      <c r="P19" s="145">
        <v>0</v>
      </c>
      <c r="Q19" s="145">
        <v>332681.60428271798</v>
      </c>
      <c r="R19" s="145">
        <v>71990.914986192394</v>
      </c>
      <c r="S19" s="145">
        <v>329017.45319917699</v>
      </c>
      <c r="T19" s="145">
        <v>0</v>
      </c>
      <c r="U19" s="145">
        <v>242504.218269662</v>
      </c>
    </row>
    <row r="20" spans="2:21" hidden="1" x14ac:dyDescent="0.2">
      <c r="L20" s="21">
        <v>2005</v>
      </c>
      <c r="M20" s="145">
        <v>6199.2634900884595</v>
      </c>
      <c r="N20" s="145">
        <v>229735.56430590001</v>
      </c>
      <c r="O20" s="145">
        <v>31237.689161677099</v>
      </c>
      <c r="P20" s="145">
        <v>0</v>
      </c>
      <c r="Q20" s="145">
        <v>370770.44992603402</v>
      </c>
      <c r="R20" s="145">
        <v>82748.258590769503</v>
      </c>
      <c r="S20" s="145">
        <v>400437.34728488699</v>
      </c>
      <c r="T20" s="145">
        <v>0</v>
      </c>
      <c r="U20" s="145">
        <v>321815.05813715002</v>
      </c>
    </row>
    <row r="21" spans="2:21" ht="22.5" hidden="1" x14ac:dyDescent="0.2">
      <c r="B21" s="20" t="s">
        <v>662</v>
      </c>
      <c r="C21" s="106" t="s">
        <v>642</v>
      </c>
      <c r="D21" s="106" t="s">
        <v>643</v>
      </c>
      <c r="E21" s="106" t="s">
        <v>644</v>
      </c>
      <c r="F21" s="106" t="s">
        <v>645</v>
      </c>
      <c r="G21" s="106" t="s">
        <v>646</v>
      </c>
      <c r="H21" s="106" t="s">
        <v>647</v>
      </c>
      <c r="I21" s="106" t="s">
        <v>648</v>
      </c>
      <c r="J21" s="106" t="s">
        <v>649</v>
      </c>
      <c r="L21" s="21">
        <v>2006</v>
      </c>
      <c r="M21" s="145">
        <v>0</v>
      </c>
      <c r="N21" s="145">
        <v>231269.87881075</v>
      </c>
      <c r="O21" s="145">
        <v>28970.843266672498</v>
      </c>
      <c r="P21" s="145">
        <v>0</v>
      </c>
      <c r="Q21" s="145">
        <v>402842.474629567</v>
      </c>
      <c r="R21" s="145">
        <v>84224.811481869707</v>
      </c>
      <c r="S21" s="145">
        <v>506215.43995067501</v>
      </c>
      <c r="T21" s="145">
        <v>0</v>
      </c>
      <c r="U21" s="145">
        <v>293998.50848255103</v>
      </c>
    </row>
    <row r="22" spans="2:21" hidden="1" x14ac:dyDescent="0.2">
      <c r="B22" s="20">
        <v>2020</v>
      </c>
      <c r="C22" s="146">
        <f>SUM(F69:F74)</f>
        <v>63595.72</v>
      </c>
      <c r="D22" s="146">
        <f>SUM(G69:G74)</f>
        <v>4281.08</v>
      </c>
      <c r="E22" s="146"/>
      <c r="F22" s="146">
        <f>SUM(I69:I74)</f>
        <v>126026.88</v>
      </c>
      <c r="G22" s="146">
        <f>SUM(J69:J74)</f>
        <v>24306.230000000003</v>
      </c>
      <c r="H22" s="146">
        <f>SUM(K69:K74)</f>
        <v>40034.75</v>
      </c>
      <c r="I22" s="146"/>
      <c r="J22" s="146">
        <f>SUM(M69:M74)</f>
        <v>22909.18</v>
      </c>
      <c r="L22" s="21">
        <v>2007</v>
      </c>
      <c r="M22" s="145">
        <v>0</v>
      </c>
      <c r="N22" s="145">
        <v>228462.64</v>
      </c>
      <c r="O22" s="145">
        <v>28583.72</v>
      </c>
      <c r="P22" s="145">
        <v>0</v>
      </c>
      <c r="Q22" s="145">
        <v>415558.72</v>
      </c>
      <c r="R22" s="145">
        <v>80025.399999999994</v>
      </c>
      <c r="S22" s="145">
        <v>536024.23</v>
      </c>
      <c r="T22" s="74">
        <v>7.7556284285247397E-3</v>
      </c>
      <c r="U22" s="145">
        <v>290506.8</v>
      </c>
    </row>
    <row r="23" spans="2:21" hidden="1" x14ac:dyDescent="0.2">
      <c r="B23" s="20">
        <v>2019</v>
      </c>
      <c r="C23" s="146">
        <f>SUM(F57:F62)</f>
        <v>103241.53</v>
      </c>
      <c r="D23" s="146">
        <f>SUM(G57:G62)</f>
        <v>6638.82</v>
      </c>
      <c r="E23" s="146"/>
      <c r="F23" s="146">
        <f>SUM(I57:I62)</f>
        <v>192072.41999999998</v>
      </c>
      <c r="G23" s="146">
        <f>SUM(J57:J62)</f>
        <v>25750.94</v>
      </c>
      <c r="H23" s="146">
        <f>SUM(K57:K62)</f>
        <v>63370.43</v>
      </c>
      <c r="I23" s="146"/>
      <c r="J23" s="146">
        <f>SUM(M57:M62)</f>
        <v>46134.490000000005</v>
      </c>
      <c r="L23" s="21">
        <v>2008</v>
      </c>
      <c r="M23" s="145">
        <v>0</v>
      </c>
      <c r="N23" s="145">
        <v>216361.48</v>
      </c>
      <c r="O23" s="145">
        <v>23783.87</v>
      </c>
      <c r="P23" s="145">
        <v>0</v>
      </c>
      <c r="Q23" s="145">
        <v>416487.19</v>
      </c>
      <c r="R23" s="145">
        <v>74859.37</v>
      </c>
      <c r="S23" s="145">
        <v>462827.11</v>
      </c>
      <c r="T23" s="74">
        <v>2.2565983256979501E-2</v>
      </c>
      <c r="U23" s="145">
        <v>286857.21999999997</v>
      </c>
    </row>
    <row r="24" spans="2:21" hidden="1" x14ac:dyDescent="0.2">
      <c r="C24" s="74">
        <f t="shared" ref="C24:J24" si="1">C22/C23-1</f>
        <v>-0.38401029120742403</v>
      </c>
      <c r="D24" s="74">
        <f t="shared" si="1"/>
        <v>-0.35514443831885789</v>
      </c>
      <c r="E24" s="74" t="e">
        <f t="shared" si="1"/>
        <v>#DIV/0!</v>
      </c>
      <c r="F24" s="74">
        <f t="shared" si="1"/>
        <v>-0.34385748875346067</v>
      </c>
      <c r="G24" s="74">
        <f t="shared" si="1"/>
        <v>-5.6103194679494983E-2</v>
      </c>
      <c r="H24" s="74">
        <f t="shared" si="1"/>
        <v>-0.36824241211555608</v>
      </c>
      <c r="I24" s="74" t="e">
        <f t="shared" si="1"/>
        <v>#DIV/0!</v>
      </c>
      <c r="J24" s="74">
        <f t="shared" si="1"/>
        <v>-0.50342617854884719</v>
      </c>
      <c r="L24" s="21">
        <v>2009</v>
      </c>
      <c r="M24" s="145">
        <v>0</v>
      </c>
      <c r="N24" s="145">
        <v>208809.21</v>
      </c>
      <c r="O24" s="145">
        <v>21099.69</v>
      </c>
      <c r="P24" s="74">
        <v>4.3022759337505601E-2</v>
      </c>
      <c r="Q24" s="145">
        <v>398606.82</v>
      </c>
      <c r="R24" s="145">
        <v>70962.720000000001</v>
      </c>
      <c r="S24" s="145">
        <v>448999.19</v>
      </c>
      <c r="T24" s="74">
        <v>4.3466124692336502E-2</v>
      </c>
      <c r="U24" s="145">
        <v>236600.47</v>
      </c>
    </row>
    <row r="25" spans="2:21" hidden="1" x14ac:dyDescent="0.2">
      <c r="L25" s="21">
        <v>2010</v>
      </c>
      <c r="M25" s="145">
        <v>0</v>
      </c>
      <c r="N25" s="145">
        <v>203451.5</v>
      </c>
      <c r="O25" s="145">
        <v>18834.580000000002</v>
      </c>
      <c r="P25" s="74">
        <v>6.7207743243039395E-2</v>
      </c>
      <c r="Q25" s="145">
        <v>391773.77</v>
      </c>
      <c r="R25" s="145">
        <v>72240.61</v>
      </c>
      <c r="S25" s="145">
        <v>385341.06</v>
      </c>
      <c r="T25" s="74">
        <v>5.9074025600499402E-2</v>
      </c>
      <c r="U25" s="145">
        <v>201855.74</v>
      </c>
    </row>
    <row r="26" spans="2:21" hidden="1" x14ac:dyDescent="0.2">
      <c r="L26" s="21">
        <v>2011</v>
      </c>
      <c r="M26" s="145">
        <v>0</v>
      </c>
      <c r="N26" s="145">
        <v>198602.17</v>
      </c>
      <c r="O26" s="145">
        <v>15010.36</v>
      </c>
      <c r="P26" s="74">
        <v>7.0612573872131698E-2</v>
      </c>
      <c r="Q26" s="145">
        <v>381893.63</v>
      </c>
      <c r="R26" s="145">
        <v>64773.15</v>
      </c>
      <c r="S26" s="145">
        <v>160615.56</v>
      </c>
      <c r="T26" s="74">
        <v>7.6958272150514095E-2</v>
      </c>
      <c r="U26" s="145">
        <v>216301.3</v>
      </c>
    </row>
    <row r="27" spans="2:21" hidden="1" x14ac:dyDescent="0.2">
      <c r="L27" s="21">
        <v>2012</v>
      </c>
      <c r="M27" s="145">
        <v>0</v>
      </c>
      <c r="N27" s="145">
        <v>195766.31</v>
      </c>
      <c r="O27" s="145">
        <v>11782.36</v>
      </c>
      <c r="P27" s="74">
        <v>6.8170568936776393E-2</v>
      </c>
      <c r="Q27" s="145">
        <v>372926.23</v>
      </c>
      <c r="R27" s="145">
        <v>45534</v>
      </c>
      <c r="S27" s="145">
        <v>117615.02</v>
      </c>
      <c r="T27" s="74">
        <v>0.11133090922497001</v>
      </c>
      <c r="U27" s="145">
        <v>228437.33</v>
      </c>
    </row>
    <row r="28" spans="2:21" hidden="1" x14ac:dyDescent="0.2">
      <c r="L28" s="21">
        <v>2013</v>
      </c>
      <c r="M28" s="145">
        <v>0</v>
      </c>
      <c r="N28" s="145">
        <v>192386.74</v>
      </c>
      <c r="O28" s="145">
        <v>10532.65</v>
      </c>
      <c r="P28" s="74">
        <v>5.9686936906006197E-2</v>
      </c>
      <c r="Q28" s="145">
        <v>368106.29</v>
      </c>
      <c r="R28" s="145">
        <v>40125.550000000003</v>
      </c>
      <c r="S28" s="145">
        <v>124098.12</v>
      </c>
      <c r="T28" s="74">
        <v>4.0699328138491697E-2</v>
      </c>
      <c r="U28" s="145">
        <v>145715.69</v>
      </c>
    </row>
    <row r="29" spans="2:21" hidden="1" x14ac:dyDescent="0.2">
      <c r="L29" s="21">
        <v>2014</v>
      </c>
      <c r="M29" s="145">
        <v>0</v>
      </c>
      <c r="N29" s="145">
        <v>195780.66</v>
      </c>
      <c r="O29" s="145">
        <v>10835.39</v>
      </c>
      <c r="P29" s="74">
        <v>6.8990267703569599E-2</v>
      </c>
      <c r="Q29" s="145">
        <v>375821.51</v>
      </c>
      <c r="R29" s="145">
        <v>42718.12</v>
      </c>
      <c r="S29" s="145">
        <v>110580.74</v>
      </c>
      <c r="T29" s="74">
        <v>4.3551285762078097E-2</v>
      </c>
      <c r="U29" s="145">
        <v>119364.28</v>
      </c>
    </row>
    <row r="30" spans="2:21" hidden="1" x14ac:dyDescent="0.2">
      <c r="L30" s="21">
        <v>2015</v>
      </c>
      <c r="M30" s="145">
        <v>0</v>
      </c>
      <c r="N30" s="145">
        <v>201265.48</v>
      </c>
      <c r="O30" s="145">
        <v>11491.88</v>
      </c>
      <c r="P30" s="74">
        <v>6.94244741527454E-2</v>
      </c>
      <c r="Q30" s="145">
        <v>395522.01</v>
      </c>
      <c r="R30" s="145">
        <v>44829.04</v>
      </c>
      <c r="S30" s="145">
        <v>138211.19</v>
      </c>
      <c r="T30" s="74">
        <v>4.3289911886204499E-2</v>
      </c>
      <c r="U30" s="145">
        <v>105021.53</v>
      </c>
    </row>
    <row r="31" spans="2:21" hidden="1" x14ac:dyDescent="0.2">
      <c r="L31" s="21">
        <v>2016</v>
      </c>
      <c r="M31" s="145">
        <v>0</v>
      </c>
      <c r="N31" s="145">
        <v>207540.77</v>
      </c>
      <c r="O31" s="145">
        <v>13120.81</v>
      </c>
      <c r="P31" s="74">
        <v>4.3635958762655802E-2</v>
      </c>
      <c r="Q31" s="145">
        <v>412306.6</v>
      </c>
      <c r="R31" s="145">
        <v>45938.35</v>
      </c>
      <c r="S31" s="145">
        <v>125004.57</v>
      </c>
      <c r="T31" s="74">
        <v>5.6161546775365598E-2</v>
      </c>
      <c r="U31" s="145">
        <v>171481.49</v>
      </c>
    </row>
    <row r="32" spans="2:21" hidden="1" x14ac:dyDescent="0.2">
      <c r="L32" s="21">
        <v>2017</v>
      </c>
      <c r="M32" s="145">
        <v>0</v>
      </c>
      <c r="N32" s="145">
        <v>215040.88</v>
      </c>
      <c r="O32" s="145">
        <v>13773.79</v>
      </c>
      <c r="P32" s="74">
        <v>4.3647853968326301E-2</v>
      </c>
      <c r="Q32" s="145">
        <v>432101.33</v>
      </c>
      <c r="R32" s="145">
        <v>47801.62</v>
      </c>
      <c r="S32" s="145">
        <v>135414.26</v>
      </c>
      <c r="T32" s="74">
        <v>6.0961342553973501E-2</v>
      </c>
      <c r="U32" s="145">
        <v>98278.34</v>
      </c>
    </row>
    <row r="33" spans="1:21" hidden="1" x14ac:dyDescent="0.2">
      <c r="A33" s="147">
        <v>2010</v>
      </c>
      <c r="B33" s="148" t="s">
        <v>447</v>
      </c>
      <c r="C33" s="144" t="s">
        <v>663</v>
      </c>
      <c r="D33" s="144" t="s">
        <v>663</v>
      </c>
      <c r="E33" s="149"/>
      <c r="F33" s="150">
        <v>12875.04</v>
      </c>
      <c r="G33" s="150">
        <v>1246.74</v>
      </c>
      <c r="H33" s="151">
        <v>6.30409197707371E-2</v>
      </c>
      <c r="I33" s="150">
        <v>23170.07</v>
      </c>
      <c r="J33" s="150">
        <v>5334.68</v>
      </c>
      <c r="K33" s="150">
        <v>27822.49</v>
      </c>
      <c r="L33" s="151">
        <v>5.2465456288882197E-2</v>
      </c>
      <c r="M33" s="150">
        <v>20855.73</v>
      </c>
      <c r="N33" s="145">
        <v>219121.75</v>
      </c>
      <c r="O33" s="145">
        <v>14166.12</v>
      </c>
      <c r="P33" s="74">
        <v>4.6620819764208399E-2</v>
      </c>
      <c r="Q33" s="145">
        <v>421065.69</v>
      </c>
      <c r="R33" s="145">
        <v>52279.25</v>
      </c>
      <c r="S33" s="145">
        <v>136011.10999999999</v>
      </c>
      <c r="T33" s="74">
        <v>8.0477374312688504E-2</v>
      </c>
      <c r="U33" s="145">
        <v>122511.05</v>
      </c>
    </row>
    <row r="34" spans="1:21" hidden="1" x14ac:dyDescent="0.2">
      <c r="A34" s="147">
        <v>2010</v>
      </c>
      <c r="B34" s="148" t="s">
        <v>449</v>
      </c>
      <c r="C34" s="144" t="s">
        <v>663</v>
      </c>
      <c r="D34" s="144" t="s">
        <v>663</v>
      </c>
      <c r="E34" s="149"/>
      <c r="F34" s="150">
        <v>13563.25</v>
      </c>
      <c r="G34" s="150">
        <v>1348.88</v>
      </c>
      <c r="H34" s="151">
        <v>6.1133453101602502E-2</v>
      </c>
      <c r="I34" s="150">
        <v>26003.14</v>
      </c>
      <c r="J34" s="150">
        <v>5823.79</v>
      </c>
      <c r="K34" s="150">
        <v>30801.23</v>
      </c>
      <c r="L34" s="151">
        <v>5.45805418280252E-2</v>
      </c>
      <c r="M34" s="150">
        <v>11733.66</v>
      </c>
      <c r="N34" s="145">
        <v>229423.88</v>
      </c>
      <c r="O34" s="145">
        <v>14244.37</v>
      </c>
      <c r="P34" s="74">
        <v>4.2927930155124E-2</v>
      </c>
      <c r="Q34" s="145">
        <v>409631.82</v>
      </c>
      <c r="R34" s="145">
        <v>50092.28</v>
      </c>
      <c r="S34" s="145">
        <v>140036.95000000001</v>
      </c>
      <c r="T34" s="74">
        <v>7.3672671365405201E-2</v>
      </c>
      <c r="U34" s="145">
        <v>80375.820000000007</v>
      </c>
    </row>
    <row r="35" spans="1:21" hidden="1" x14ac:dyDescent="0.2">
      <c r="A35" s="147">
        <v>2010</v>
      </c>
      <c r="B35" s="148" t="s">
        <v>450</v>
      </c>
      <c r="C35" s="144" t="s">
        <v>663</v>
      </c>
      <c r="D35" s="144" t="s">
        <v>663</v>
      </c>
      <c r="E35" s="149"/>
      <c r="F35" s="150">
        <v>15785.07</v>
      </c>
      <c r="G35" s="150">
        <v>1619.55</v>
      </c>
      <c r="H35" s="151">
        <v>6.4416804273807804E-2</v>
      </c>
      <c r="I35" s="150">
        <v>30387.58</v>
      </c>
      <c r="J35" s="150">
        <v>7849.65</v>
      </c>
      <c r="K35" s="150">
        <v>36924.49</v>
      </c>
      <c r="L35" s="151">
        <v>5.45240813957516E-2</v>
      </c>
      <c r="M35" s="150">
        <v>22783.8</v>
      </c>
      <c r="N35" s="145">
        <v>4.7015551856445001E-2</v>
      </c>
      <c r="O35" s="145">
        <v>5.5237425632423997E-3</v>
      </c>
      <c r="P35" s="74">
        <v>-7.9211168481416294E-2</v>
      </c>
      <c r="Q35" s="145">
        <v>-2.71545990840526E-2</v>
      </c>
      <c r="R35" s="145">
        <v>-4.1832466992162101E-2</v>
      </c>
      <c r="S35" s="145">
        <v>2.95993467004276E-2</v>
      </c>
      <c r="T35" s="74">
        <v>-8.45542365838651E-2</v>
      </c>
      <c r="U35" s="145">
        <v>-0.34393003733132599</v>
      </c>
    </row>
    <row r="36" spans="1:21" hidden="1" x14ac:dyDescent="0.2">
      <c r="A36" s="147">
        <v>2010</v>
      </c>
      <c r="B36" s="148" t="s">
        <v>451</v>
      </c>
      <c r="C36" s="144" t="s">
        <v>663</v>
      </c>
      <c r="D36" s="144" t="s">
        <v>663</v>
      </c>
      <c r="E36" s="149"/>
      <c r="F36" s="150">
        <v>15646.26</v>
      </c>
      <c r="G36" s="150">
        <v>1506.91</v>
      </c>
      <c r="H36" s="151">
        <v>7.0419636720209705E-2</v>
      </c>
      <c r="I36" s="150">
        <v>29541.19</v>
      </c>
      <c r="J36" s="150">
        <v>5566.29</v>
      </c>
      <c r="K36" s="150">
        <v>29926.79</v>
      </c>
      <c r="L36" s="151">
        <v>5.4894479599928797E-2</v>
      </c>
      <c r="M36" s="150">
        <v>15540.77</v>
      </c>
      <c r="N36" s="145"/>
      <c r="O36" s="145"/>
      <c r="P36" s="74"/>
      <c r="Q36" s="145"/>
      <c r="R36" s="145"/>
      <c r="S36" s="145"/>
      <c r="T36" s="74"/>
      <c r="U36" s="145"/>
    </row>
    <row r="37" spans="1:21" hidden="1" x14ac:dyDescent="0.2">
      <c r="A37" s="147">
        <v>2010</v>
      </c>
      <c r="B37" s="148" t="s">
        <v>664</v>
      </c>
      <c r="C37" s="144" t="s">
        <v>663</v>
      </c>
      <c r="D37" s="144" t="s">
        <v>663</v>
      </c>
      <c r="E37" s="149"/>
      <c r="F37" s="150">
        <v>17512.3</v>
      </c>
      <c r="G37" s="150">
        <v>1572.59</v>
      </c>
      <c r="H37" s="151">
        <v>6.7278354761279704E-2</v>
      </c>
      <c r="I37" s="150">
        <v>34086.080000000002</v>
      </c>
      <c r="J37" s="150">
        <v>6388.66</v>
      </c>
      <c r="K37" s="150">
        <v>33885.21</v>
      </c>
      <c r="L37" s="151">
        <v>5.67267552016281E-2</v>
      </c>
      <c r="M37" s="150">
        <v>9395.99</v>
      </c>
      <c r="N37" s="145">
        <v>42771.95</v>
      </c>
      <c r="O37" s="145">
        <v>2956.66</v>
      </c>
      <c r="P37" s="74">
        <v>4.8769749135364901E-2</v>
      </c>
      <c r="Q37" s="145">
        <v>82019.27</v>
      </c>
      <c r="R37" s="145">
        <v>13530.93</v>
      </c>
      <c r="S37" s="145">
        <v>33721.410000000003</v>
      </c>
      <c r="T37" s="74">
        <v>8.0994592739471905E-2</v>
      </c>
      <c r="U37" s="145">
        <v>21754.46</v>
      </c>
    </row>
    <row r="38" spans="1:21" hidden="1" x14ac:dyDescent="0.2">
      <c r="A38" s="147">
        <v>2010</v>
      </c>
      <c r="B38" s="148" t="s">
        <v>665</v>
      </c>
      <c r="C38" s="144" t="s">
        <v>663</v>
      </c>
      <c r="D38" s="144" t="s">
        <v>663</v>
      </c>
      <c r="E38" s="149"/>
      <c r="F38" s="150">
        <v>18924.97</v>
      </c>
      <c r="G38" s="150">
        <v>1750.23</v>
      </c>
      <c r="H38" s="151">
        <v>6.9192075530103703E-2</v>
      </c>
      <c r="I38" s="150">
        <v>38472.089999999997</v>
      </c>
      <c r="J38" s="150">
        <v>5595.01</v>
      </c>
      <c r="K38" s="150">
        <v>25904.58</v>
      </c>
      <c r="L38" s="151">
        <v>5.6311694614240897E-2</v>
      </c>
      <c r="M38" s="150">
        <v>16901.02</v>
      </c>
      <c r="N38" s="145">
        <v>38391.14</v>
      </c>
      <c r="O38" s="145">
        <v>2444.62</v>
      </c>
      <c r="P38" s="74">
        <v>6.2869422128914706E-2</v>
      </c>
      <c r="Q38" s="145">
        <v>71340.009999999995</v>
      </c>
      <c r="R38" s="145">
        <v>14064.68</v>
      </c>
      <c r="S38" s="145">
        <v>26518.6</v>
      </c>
      <c r="T38" s="74">
        <v>5.4653665433304403E-2</v>
      </c>
      <c r="U38" s="145">
        <v>11509.18</v>
      </c>
    </row>
    <row r="39" spans="1:21" hidden="1" x14ac:dyDescent="0.2">
      <c r="A39" s="147">
        <v>2010</v>
      </c>
      <c r="B39" s="148" t="s">
        <v>666</v>
      </c>
      <c r="C39" s="144" t="s">
        <v>663</v>
      </c>
      <c r="D39" s="144" t="s">
        <v>663</v>
      </c>
      <c r="E39" s="149"/>
      <c r="F39" s="150">
        <v>22441.77</v>
      </c>
      <c r="G39" s="150">
        <v>1968.51</v>
      </c>
      <c r="H39" s="151">
        <v>7.0846790778311394E-2</v>
      </c>
      <c r="I39" s="150">
        <v>45278.61</v>
      </c>
      <c r="J39" s="150">
        <v>5968.06</v>
      </c>
      <c r="K39" s="150">
        <v>66648.33</v>
      </c>
      <c r="L39" s="151">
        <v>5.3814827237409602E-2</v>
      </c>
      <c r="M39" s="150">
        <v>31604.28</v>
      </c>
      <c r="N39" s="74">
        <v>-0.102422498857312</v>
      </c>
      <c r="O39" s="74">
        <v>-0.173181901199326</v>
      </c>
      <c r="P39" s="74">
        <v>0.28910694115761898</v>
      </c>
      <c r="Q39" s="74">
        <v>-0.13020428004296999</v>
      </c>
      <c r="R39" s="74">
        <v>3.9446660355201099E-2</v>
      </c>
      <c r="S39" s="74">
        <v>-0.213597533436473</v>
      </c>
      <c r="T39" s="74">
        <v>-0.325218343783714</v>
      </c>
      <c r="U39" s="74">
        <v>-0.470950784344911</v>
      </c>
    </row>
    <row r="40" spans="1:21" hidden="1" x14ac:dyDescent="0.2">
      <c r="A40" s="147">
        <v>2010</v>
      </c>
      <c r="B40" s="148" t="s">
        <v>667</v>
      </c>
      <c r="C40" s="144" t="s">
        <v>663</v>
      </c>
      <c r="D40" s="144" t="s">
        <v>663</v>
      </c>
      <c r="E40" s="149"/>
      <c r="F40" s="150">
        <v>23168.639999999999</v>
      </c>
      <c r="G40" s="150">
        <v>1987.56</v>
      </c>
      <c r="H40" s="151">
        <v>6.7260953562143705E-2</v>
      </c>
      <c r="I40" s="150">
        <v>44455.32</v>
      </c>
      <c r="J40" s="150">
        <v>5394.2</v>
      </c>
      <c r="K40" s="150">
        <v>40792.44</v>
      </c>
      <c r="L40" s="151">
        <v>5.1550407734506698E-2</v>
      </c>
      <c r="M40" s="150">
        <v>8686.7099999999991</v>
      </c>
    </row>
    <row r="41" spans="1:21" hidden="1" x14ac:dyDescent="0.2">
      <c r="A41" s="147">
        <v>2010</v>
      </c>
      <c r="B41" s="148" t="s">
        <v>668</v>
      </c>
      <c r="C41" s="144" t="s">
        <v>663</v>
      </c>
      <c r="D41" s="144" t="s">
        <v>663</v>
      </c>
      <c r="E41" s="149"/>
      <c r="F41" s="150">
        <v>18977.95</v>
      </c>
      <c r="G41" s="150">
        <v>1806.34</v>
      </c>
      <c r="H41" s="151">
        <v>7.0068787531351803E-2</v>
      </c>
      <c r="I41" s="150">
        <v>35848.78</v>
      </c>
      <c r="J41" s="150">
        <v>5325.56</v>
      </c>
      <c r="K41" s="150">
        <v>24696.880000000001</v>
      </c>
      <c r="L41" s="151">
        <v>6.17372123607468E-2</v>
      </c>
      <c r="M41" s="150">
        <v>5458.52</v>
      </c>
    </row>
    <row r="42" spans="1:21" hidden="1" x14ac:dyDescent="0.2">
      <c r="A42" s="147">
        <v>2010</v>
      </c>
      <c r="B42" s="148" t="s">
        <v>669</v>
      </c>
      <c r="C42" s="144" t="s">
        <v>663</v>
      </c>
      <c r="D42" s="144" t="s">
        <v>663</v>
      </c>
      <c r="E42" s="149"/>
      <c r="F42" s="150">
        <v>16807.52</v>
      </c>
      <c r="G42" s="150">
        <v>1439.84</v>
      </c>
      <c r="H42" s="151">
        <v>7.2678458692106707E-2</v>
      </c>
      <c r="I42" s="150">
        <v>31513.06</v>
      </c>
      <c r="J42" s="150">
        <v>6258.51</v>
      </c>
      <c r="K42" s="150">
        <v>23804.31</v>
      </c>
      <c r="L42" s="151">
        <v>6.7540611846085105E-2</v>
      </c>
      <c r="M42" s="150">
        <v>18417.36</v>
      </c>
    </row>
    <row r="43" spans="1:21" hidden="1" x14ac:dyDescent="0.2">
      <c r="A43" s="147">
        <v>2010</v>
      </c>
      <c r="B43" s="148" t="s">
        <v>670</v>
      </c>
      <c r="C43" s="144" t="s">
        <v>663</v>
      </c>
      <c r="D43" s="144" t="s">
        <v>663</v>
      </c>
      <c r="E43" s="149"/>
      <c r="F43" s="150">
        <v>13847.68</v>
      </c>
      <c r="G43" s="150">
        <v>1265.69</v>
      </c>
      <c r="H43" s="151">
        <v>7.3367488521752594E-2</v>
      </c>
      <c r="I43" s="150">
        <v>26670.54</v>
      </c>
      <c r="J43" s="150">
        <v>6486.98</v>
      </c>
      <c r="K43" s="150">
        <v>24582.23</v>
      </c>
      <c r="L43" s="151">
        <v>7.0388538474321805E-2</v>
      </c>
      <c r="M43" s="150">
        <v>17043.25</v>
      </c>
    </row>
    <row r="44" spans="1:21" hidden="1" x14ac:dyDescent="0.2">
      <c r="A44" s="147">
        <v>2010</v>
      </c>
      <c r="B44" s="148" t="s">
        <v>671</v>
      </c>
      <c r="C44" s="144" t="s">
        <v>663</v>
      </c>
      <c r="D44" s="144" t="s">
        <v>663</v>
      </c>
      <c r="E44" s="149"/>
      <c r="F44" s="150">
        <v>13901.05</v>
      </c>
      <c r="G44" s="150">
        <v>1321.74</v>
      </c>
      <c r="H44" s="151">
        <v>5.6789195673066499E-2</v>
      </c>
      <c r="I44" s="150">
        <v>26347.31</v>
      </c>
      <c r="J44" s="150">
        <v>6249.22</v>
      </c>
      <c r="K44" s="150">
        <v>19552.080000000002</v>
      </c>
      <c r="L44" s="151">
        <v>7.4353700624466001E-2</v>
      </c>
      <c r="M44" s="150">
        <v>23434.65</v>
      </c>
    </row>
    <row r="45" spans="1:21" hidden="1" x14ac:dyDescent="0.2">
      <c r="A45" s="147">
        <v>2015</v>
      </c>
      <c r="B45" s="152" t="s">
        <v>447</v>
      </c>
      <c r="C45" s="144" t="s">
        <v>663</v>
      </c>
      <c r="D45" s="144" t="s">
        <v>663</v>
      </c>
      <c r="E45" s="149"/>
      <c r="F45" s="150">
        <v>12168.83</v>
      </c>
      <c r="G45" s="150">
        <v>673.12</v>
      </c>
      <c r="H45" s="151">
        <v>8.4201386861029695E-2</v>
      </c>
      <c r="I45" s="150">
        <v>23307.37</v>
      </c>
      <c r="J45" s="150">
        <v>3964.94</v>
      </c>
      <c r="K45" s="150">
        <v>13887.22</v>
      </c>
      <c r="L45" s="151">
        <v>2.4693905833219301E-2</v>
      </c>
      <c r="M45" s="150">
        <v>3571.26</v>
      </c>
    </row>
    <row r="46" spans="1:21" hidden="1" x14ac:dyDescent="0.2">
      <c r="A46" s="153">
        <v>2015</v>
      </c>
      <c r="B46" s="152" t="s">
        <v>449</v>
      </c>
      <c r="C46" s="144" t="s">
        <v>663</v>
      </c>
      <c r="D46" s="144" t="s">
        <v>663</v>
      </c>
      <c r="E46" s="150">
        <v>0</v>
      </c>
      <c r="F46" s="150">
        <v>11612.21</v>
      </c>
      <c r="G46" s="150">
        <v>680.03</v>
      </c>
      <c r="H46" s="151">
        <v>8.0694812336888994E-2</v>
      </c>
      <c r="I46" s="150">
        <v>24048.54</v>
      </c>
      <c r="J46" s="150">
        <v>4165.03</v>
      </c>
      <c r="K46" s="150">
        <v>9801.92</v>
      </c>
      <c r="L46" s="151">
        <v>1.94015936102566E-2</v>
      </c>
      <c r="M46" s="150">
        <v>7465.48</v>
      </c>
    </row>
    <row r="47" spans="1:21" hidden="1" x14ac:dyDescent="0.2">
      <c r="A47" s="153">
        <v>2015</v>
      </c>
      <c r="B47" s="152" t="s">
        <v>450</v>
      </c>
      <c r="C47" s="144" t="s">
        <v>663</v>
      </c>
      <c r="D47" s="144" t="s">
        <v>663</v>
      </c>
      <c r="E47" s="150">
        <v>0</v>
      </c>
      <c r="F47" s="150">
        <v>14061.58</v>
      </c>
      <c r="G47" s="150">
        <v>835.78</v>
      </c>
      <c r="H47" s="151">
        <v>6.79039776175107E-2</v>
      </c>
      <c r="I47" s="150">
        <v>28567.93</v>
      </c>
      <c r="J47" s="150">
        <v>3612.24</v>
      </c>
      <c r="K47" s="150">
        <v>14748.51</v>
      </c>
      <c r="L47" s="151">
        <v>2.6766377542930101E-2</v>
      </c>
      <c r="M47" s="150">
        <v>6780.42</v>
      </c>
    </row>
    <row r="48" spans="1:21" hidden="1" x14ac:dyDescent="0.2">
      <c r="A48" s="147">
        <v>2015</v>
      </c>
      <c r="B48" s="152" t="s">
        <v>451</v>
      </c>
      <c r="C48" s="144" t="s">
        <v>663</v>
      </c>
      <c r="D48" s="144" t="s">
        <v>663</v>
      </c>
      <c r="E48" s="150">
        <v>0</v>
      </c>
      <c r="F48" s="150">
        <v>15701.33</v>
      </c>
      <c r="G48" s="150">
        <v>875.6</v>
      </c>
      <c r="H48" s="151">
        <v>7.3856256858175803E-2</v>
      </c>
      <c r="I48" s="150">
        <v>30476.54</v>
      </c>
      <c r="J48" s="150">
        <v>3275.28</v>
      </c>
      <c r="K48" s="150">
        <v>13112.94</v>
      </c>
      <c r="L48" s="151">
        <v>4.8071401806110498E-2</v>
      </c>
      <c r="M48" s="150">
        <v>7048.72</v>
      </c>
    </row>
    <row r="49" spans="1:13" hidden="1" x14ac:dyDescent="0.2">
      <c r="A49" s="147">
        <v>2015</v>
      </c>
      <c r="B49" s="148" t="s">
        <v>664</v>
      </c>
      <c r="C49" s="144" t="s">
        <v>663</v>
      </c>
      <c r="D49" s="144" t="s">
        <v>663</v>
      </c>
      <c r="E49" s="154">
        <v>0</v>
      </c>
      <c r="F49" s="150">
        <v>17550.259999999998</v>
      </c>
      <c r="G49" s="150">
        <v>1040.18</v>
      </c>
      <c r="H49" s="151">
        <v>7.2669608680590705E-2</v>
      </c>
      <c r="I49" s="150">
        <v>34209.589999999997</v>
      </c>
      <c r="J49" s="150">
        <v>3231.66</v>
      </c>
      <c r="K49" s="150">
        <v>6509.66</v>
      </c>
      <c r="L49" s="151">
        <v>4.4361537218072497E-2</v>
      </c>
      <c r="M49" s="150">
        <v>7729.7</v>
      </c>
    </row>
    <row r="50" spans="1:13" hidden="1" x14ac:dyDescent="0.2">
      <c r="A50" s="147">
        <v>2015</v>
      </c>
      <c r="B50" s="148" t="s">
        <v>665</v>
      </c>
      <c r="C50" s="144" t="s">
        <v>663</v>
      </c>
      <c r="D50" s="144" t="s">
        <v>663</v>
      </c>
      <c r="E50" s="154">
        <v>0</v>
      </c>
      <c r="F50" s="150">
        <v>19935.03</v>
      </c>
      <c r="G50" s="150">
        <v>1090.43</v>
      </c>
      <c r="H50" s="151">
        <v>6.6710074357469507E-2</v>
      </c>
      <c r="I50" s="150">
        <v>39568.370000000003</v>
      </c>
      <c r="J50" s="150">
        <v>3691.73</v>
      </c>
      <c r="K50" s="150">
        <v>11400.98</v>
      </c>
      <c r="L50" s="151">
        <v>3.8993266591471898E-2</v>
      </c>
      <c r="M50" s="150">
        <v>7796.62</v>
      </c>
    </row>
    <row r="51" spans="1:13" hidden="1" x14ac:dyDescent="0.2">
      <c r="A51" s="147">
        <v>2015</v>
      </c>
      <c r="B51" s="148" t="s">
        <v>666</v>
      </c>
      <c r="C51" s="144" t="s">
        <v>663</v>
      </c>
      <c r="D51" s="144" t="s">
        <v>663</v>
      </c>
      <c r="E51" s="154">
        <v>0</v>
      </c>
      <c r="F51" s="150">
        <v>23573.06</v>
      </c>
      <c r="G51" s="150">
        <v>1246.81</v>
      </c>
      <c r="H51" s="151">
        <v>6.7459660344715705E-2</v>
      </c>
      <c r="I51" s="150">
        <v>46902.720000000001</v>
      </c>
      <c r="J51" s="150">
        <v>3659.74</v>
      </c>
      <c r="K51" s="150">
        <v>13941.2</v>
      </c>
      <c r="L51" s="151">
        <v>3.9823916395467E-2</v>
      </c>
      <c r="M51" s="150">
        <v>14426.34</v>
      </c>
    </row>
    <row r="52" spans="1:13" hidden="1" x14ac:dyDescent="0.2">
      <c r="A52" s="147">
        <v>2015</v>
      </c>
      <c r="B52" s="148" t="s">
        <v>667</v>
      </c>
      <c r="C52" s="144" t="s">
        <v>663</v>
      </c>
      <c r="D52" s="144" t="s">
        <v>663</v>
      </c>
      <c r="E52" s="154">
        <v>0</v>
      </c>
      <c r="F52" s="150">
        <v>24244.47</v>
      </c>
      <c r="G52" s="150">
        <v>1223.94</v>
      </c>
      <c r="H52" s="151">
        <v>6.6079900551310397E-2</v>
      </c>
      <c r="I52" s="150">
        <v>46739.42</v>
      </c>
      <c r="J52" s="150">
        <v>3228.8</v>
      </c>
      <c r="K52" s="150">
        <v>18610.07</v>
      </c>
      <c r="L52" s="151">
        <v>5.50920400809424E-2</v>
      </c>
      <c r="M52" s="150">
        <v>14686.76</v>
      </c>
    </row>
    <row r="53" spans="1:13" hidden="1" x14ac:dyDescent="0.2">
      <c r="A53" s="147">
        <v>2015</v>
      </c>
      <c r="B53" s="148" t="s">
        <v>668</v>
      </c>
      <c r="C53" s="144" t="s">
        <v>663</v>
      </c>
      <c r="D53" s="144" t="s">
        <v>663</v>
      </c>
      <c r="E53" s="154">
        <v>0</v>
      </c>
      <c r="F53" s="150">
        <v>19214.330000000002</v>
      </c>
      <c r="G53" s="150">
        <v>1060.55</v>
      </c>
      <c r="H53" s="151">
        <v>6.5680783314130603E-2</v>
      </c>
      <c r="I53" s="150">
        <v>36867.01</v>
      </c>
      <c r="J53" s="150">
        <v>3699.16</v>
      </c>
      <c r="K53" s="150">
        <v>11737.94</v>
      </c>
      <c r="L53" s="151">
        <v>4.5792973175747098E-2</v>
      </c>
      <c r="M53" s="150">
        <v>6733.58</v>
      </c>
    </row>
    <row r="54" spans="1:13" hidden="1" x14ac:dyDescent="0.2">
      <c r="A54" s="147">
        <v>2015</v>
      </c>
      <c r="B54" s="148" t="s">
        <v>669</v>
      </c>
      <c r="C54" s="144" t="s">
        <v>663</v>
      </c>
      <c r="D54" s="144" t="s">
        <v>663</v>
      </c>
      <c r="E54" s="154">
        <v>0</v>
      </c>
      <c r="F54" s="150">
        <v>17273.689999999999</v>
      </c>
      <c r="G54" s="150">
        <v>1033.01</v>
      </c>
      <c r="H54" s="151">
        <v>6.4043219149273203E-2</v>
      </c>
      <c r="I54" s="150">
        <v>32890.74</v>
      </c>
      <c r="J54" s="150">
        <v>4058.19</v>
      </c>
      <c r="K54" s="150">
        <v>5474.24</v>
      </c>
      <c r="L54" s="151">
        <v>5.14725421197577E-2</v>
      </c>
      <c r="M54" s="150">
        <v>14405.99</v>
      </c>
    </row>
    <row r="55" spans="1:13" hidden="1" x14ac:dyDescent="0.2">
      <c r="A55" s="147">
        <v>2015</v>
      </c>
      <c r="B55" s="148" t="s">
        <v>670</v>
      </c>
      <c r="C55" s="144" t="s">
        <v>663</v>
      </c>
      <c r="D55" s="144" t="s">
        <v>663</v>
      </c>
      <c r="E55" s="154">
        <v>0</v>
      </c>
      <c r="F55" s="150">
        <v>12881.87</v>
      </c>
      <c r="G55" s="150">
        <v>860.88</v>
      </c>
      <c r="H55" s="151">
        <v>6.9408961088574E-2</v>
      </c>
      <c r="I55" s="150">
        <v>25603.759999999998</v>
      </c>
      <c r="J55" s="150">
        <v>4056.54</v>
      </c>
      <c r="K55" s="150">
        <v>7069.33</v>
      </c>
      <c r="L55" s="151">
        <v>7.0355291566551195E-2</v>
      </c>
      <c r="M55" s="150">
        <v>7191.4</v>
      </c>
    </row>
    <row r="56" spans="1:13" hidden="1" x14ac:dyDescent="0.2">
      <c r="A56" s="153">
        <v>2015</v>
      </c>
      <c r="B56" s="148" t="s">
        <v>671</v>
      </c>
      <c r="C56" s="144" t="s">
        <v>663</v>
      </c>
      <c r="D56" s="144" t="s">
        <v>663</v>
      </c>
      <c r="E56" s="154">
        <v>0</v>
      </c>
      <c r="F56" s="150">
        <v>13048.82</v>
      </c>
      <c r="G56" s="150">
        <v>871.55</v>
      </c>
      <c r="H56" s="151">
        <v>5.4385048673275198E-2</v>
      </c>
      <c r="I56" s="150">
        <v>26340.02</v>
      </c>
      <c r="J56" s="150">
        <v>4185.7299999999996</v>
      </c>
      <c r="K56" s="150">
        <v>11917.18</v>
      </c>
      <c r="L56" s="151">
        <v>5.4654096693928102E-2</v>
      </c>
      <c r="M56" s="150">
        <v>7185.26</v>
      </c>
    </row>
    <row r="57" spans="1:13" hidden="1" x14ac:dyDescent="0.2">
      <c r="A57" s="155">
        <v>2019</v>
      </c>
      <c r="B57" s="148" t="s">
        <v>447</v>
      </c>
      <c r="C57" s="144" t="s">
        <v>663</v>
      </c>
      <c r="D57" s="144" t="s">
        <v>663</v>
      </c>
      <c r="E57" s="154">
        <v>0</v>
      </c>
      <c r="F57" s="150">
        <v>13479.14</v>
      </c>
      <c r="G57" s="150">
        <v>960.51</v>
      </c>
      <c r="H57" s="151">
        <v>4.3827932117468202E-2</v>
      </c>
      <c r="I57" s="150">
        <v>25784.68</v>
      </c>
      <c r="J57" s="150">
        <v>5006.84</v>
      </c>
      <c r="K57" s="150">
        <v>12697.67</v>
      </c>
      <c r="L57" s="151">
        <v>9.8183882832751895E-2</v>
      </c>
      <c r="M57" s="150">
        <v>7213.14</v>
      </c>
    </row>
    <row r="58" spans="1:13" hidden="1" x14ac:dyDescent="0.2">
      <c r="A58" s="155">
        <v>2019</v>
      </c>
      <c r="B58" s="148" t="s">
        <v>449</v>
      </c>
      <c r="C58" s="144" t="s">
        <v>663</v>
      </c>
      <c r="D58" s="144" t="s">
        <v>663</v>
      </c>
      <c r="E58" s="154">
        <v>0</v>
      </c>
      <c r="F58" s="150">
        <v>13643.2</v>
      </c>
      <c r="G58" s="150">
        <v>936.61</v>
      </c>
      <c r="H58" s="151">
        <v>3.8449060721641802E-2</v>
      </c>
      <c r="I58" s="150">
        <v>26940.15</v>
      </c>
      <c r="J58" s="150">
        <v>4373.4399999999996</v>
      </c>
      <c r="K58" s="150">
        <v>11396.9</v>
      </c>
      <c r="L58" s="151">
        <v>8.5205167751478697E-2</v>
      </c>
      <c r="M58" s="150">
        <v>7335.94</v>
      </c>
    </row>
    <row r="59" spans="1:13" hidden="1" x14ac:dyDescent="0.2">
      <c r="A59" s="155">
        <v>2019</v>
      </c>
      <c r="B59" s="148" t="s">
        <v>450</v>
      </c>
      <c r="C59" s="144" t="s">
        <v>663</v>
      </c>
      <c r="D59" s="144" t="s">
        <v>663</v>
      </c>
      <c r="E59" s="154">
        <v>0</v>
      </c>
      <c r="F59" s="150">
        <v>15649.61</v>
      </c>
      <c r="G59" s="150">
        <v>1059.54</v>
      </c>
      <c r="H59" s="151">
        <v>3.1495318433313498E-2</v>
      </c>
      <c r="I59" s="150">
        <v>29294.44</v>
      </c>
      <c r="J59" s="150">
        <v>4150.6499999999996</v>
      </c>
      <c r="K59" s="150">
        <v>9626.84</v>
      </c>
      <c r="L59" s="151">
        <v>8.2248030684321002E-2</v>
      </c>
      <c r="M59" s="150">
        <v>7205.38</v>
      </c>
    </row>
    <row r="60" spans="1:13" hidden="1" x14ac:dyDescent="0.2">
      <c r="A60" s="155">
        <v>2019</v>
      </c>
      <c r="B60" s="148" t="s">
        <v>451</v>
      </c>
      <c r="C60" s="144" t="s">
        <v>663</v>
      </c>
      <c r="D60" s="144" t="s">
        <v>663</v>
      </c>
      <c r="E60" s="154">
        <v>0</v>
      </c>
      <c r="F60" s="150">
        <v>17965.23</v>
      </c>
      <c r="G60" s="150">
        <v>1131.3699999999999</v>
      </c>
      <c r="H60" s="151">
        <v>3.0434213420189999E-2</v>
      </c>
      <c r="I60" s="150">
        <v>32424.11</v>
      </c>
      <c r="J60" s="150">
        <v>4144.3</v>
      </c>
      <c r="K60" s="150">
        <v>11402.23</v>
      </c>
      <c r="L60" s="151">
        <v>7.6691387982584597E-2</v>
      </c>
      <c r="M60" s="150">
        <v>14224.12</v>
      </c>
    </row>
    <row r="61" spans="1:13" hidden="1" x14ac:dyDescent="0.2">
      <c r="A61" s="155">
        <v>2019</v>
      </c>
      <c r="B61" s="148" t="s">
        <v>664</v>
      </c>
      <c r="C61" s="144" t="s">
        <v>663</v>
      </c>
      <c r="D61" s="144" t="s">
        <v>663</v>
      </c>
      <c r="E61" s="154">
        <v>0</v>
      </c>
      <c r="F61" s="150">
        <v>20247.45</v>
      </c>
      <c r="G61" s="150">
        <v>1222.28</v>
      </c>
      <c r="H61" s="151">
        <v>3.52747798877769E-2</v>
      </c>
      <c r="I61" s="150">
        <v>37295.61</v>
      </c>
      <c r="J61" s="150">
        <v>4185.12</v>
      </c>
      <c r="K61" s="150">
        <v>10339.94</v>
      </c>
      <c r="L61" s="151">
        <v>7.1624783721194005E-2</v>
      </c>
      <c r="M61" s="150">
        <v>3589.15</v>
      </c>
    </row>
    <row r="62" spans="1:13" hidden="1" x14ac:dyDescent="0.2">
      <c r="A62" s="155">
        <v>2019</v>
      </c>
      <c r="B62" s="148" t="s">
        <v>665</v>
      </c>
      <c r="C62" s="144" t="s">
        <v>663</v>
      </c>
      <c r="D62" s="144" t="s">
        <v>663</v>
      </c>
      <c r="E62" s="154">
        <v>0</v>
      </c>
      <c r="F62" s="150">
        <v>22256.9</v>
      </c>
      <c r="G62" s="150">
        <v>1328.51</v>
      </c>
      <c r="H62" s="151">
        <v>3.9833100208985103E-2</v>
      </c>
      <c r="I62" s="150">
        <v>40333.43</v>
      </c>
      <c r="J62" s="150">
        <v>3890.59</v>
      </c>
      <c r="K62" s="150">
        <v>7906.85</v>
      </c>
      <c r="L62" s="151">
        <v>8.0435757633308194E-2</v>
      </c>
      <c r="M62" s="150">
        <v>6566.76</v>
      </c>
    </row>
    <row r="63" spans="1:13" hidden="1" x14ac:dyDescent="0.2">
      <c r="A63" s="155">
        <v>2019</v>
      </c>
      <c r="B63" s="148" t="s">
        <v>666</v>
      </c>
      <c r="C63" s="144" t="s">
        <v>663</v>
      </c>
      <c r="D63" s="144" t="s">
        <v>663</v>
      </c>
      <c r="E63" s="154">
        <v>0</v>
      </c>
      <c r="F63" s="150">
        <v>26824.95</v>
      </c>
      <c r="G63" s="150">
        <v>1575.66</v>
      </c>
      <c r="H63" s="151">
        <v>3.6054507279949299E-2</v>
      </c>
      <c r="I63" s="150">
        <v>47906.37</v>
      </c>
      <c r="J63" s="150">
        <v>3835.68</v>
      </c>
      <c r="K63" s="150">
        <v>15628.76</v>
      </c>
      <c r="L63" s="151">
        <v>8.9490395536126005E-2</v>
      </c>
      <c r="M63" s="150">
        <v>3393.77</v>
      </c>
    </row>
    <row r="64" spans="1:13" hidden="1" x14ac:dyDescent="0.2">
      <c r="A64" s="155">
        <v>2019</v>
      </c>
      <c r="B64" s="148" t="s">
        <v>667</v>
      </c>
      <c r="C64" s="144" t="s">
        <v>663</v>
      </c>
      <c r="D64" s="144" t="s">
        <v>663</v>
      </c>
      <c r="E64" s="154">
        <v>0</v>
      </c>
      <c r="F64" s="150">
        <v>27756.03</v>
      </c>
      <c r="G64" s="150">
        <v>1575.13</v>
      </c>
      <c r="H64" s="151">
        <v>3.2356374585935203E-2</v>
      </c>
      <c r="I64" s="150">
        <v>46117.51</v>
      </c>
      <c r="J64" s="150">
        <v>3498.93</v>
      </c>
      <c r="K64" s="150">
        <v>19393.36</v>
      </c>
      <c r="L64" s="151">
        <v>8.0076526247839494E-2</v>
      </c>
      <c r="M64" s="150">
        <v>6470.64</v>
      </c>
    </row>
    <row r="65" spans="1:13" hidden="1" x14ac:dyDescent="0.2">
      <c r="A65" s="155">
        <v>2019</v>
      </c>
      <c r="B65" s="148" t="s">
        <v>668</v>
      </c>
      <c r="C65" s="144" t="s">
        <v>663</v>
      </c>
      <c r="D65" s="144" t="s">
        <v>663</v>
      </c>
      <c r="E65" s="154">
        <v>0</v>
      </c>
      <c r="F65" s="150">
        <v>22463.67</v>
      </c>
      <c r="G65" s="150">
        <v>1211.47</v>
      </c>
      <c r="H65" s="151">
        <v>3.215693761473E-2</v>
      </c>
      <c r="I65" s="150">
        <v>36713.72</v>
      </c>
      <c r="J65" s="150">
        <v>4025.69</v>
      </c>
      <c r="K65" s="150">
        <v>14257.53</v>
      </c>
      <c r="L65" s="151">
        <v>7.79245470085842E-2</v>
      </c>
      <c r="M65" s="150">
        <v>3528.73</v>
      </c>
    </row>
    <row r="66" spans="1:13" hidden="1" x14ac:dyDescent="0.2">
      <c r="A66" s="155">
        <v>2019</v>
      </c>
      <c r="B66" s="148" t="s">
        <v>669</v>
      </c>
      <c r="C66" s="144" t="s">
        <v>663</v>
      </c>
      <c r="D66" s="144" t="s">
        <v>663</v>
      </c>
      <c r="E66" s="154"/>
      <c r="F66" s="150">
        <v>20521.54</v>
      </c>
      <c r="G66" s="150">
        <v>1258.2</v>
      </c>
      <c r="H66" s="151">
        <v>3.02942092054359E-2</v>
      </c>
      <c r="I66" s="150">
        <v>34656.75</v>
      </c>
      <c r="J66" s="150">
        <v>4136.6499999999996</v>
      </c>
      <c r="K66" s="150">
        <v>9568.85</v>
      </c>
      <c r="L66" s="151">
        <v>8.7102801041644196E-2</v>
      </c>
      <c r="M66" s="150">
        <v>10330.52</v>
      </c>
    </row>
    <row r="67" spans="1:13" hidden="1" x14ac:dyDescent="0.2">
      <c r="A67" s="155">
        <v>2019</v>
      </c>
      <c r="B67" s="148" t="s">
        <v>670</v>
      </c>
      <c r="C67" s="144" t="s">
        <v>663</v>
      </c>
      <c r="D67" s="144" t="s">
        <v>663</v>
      </c>
      <c r="E67" s="154"/>
      <c r="F67" s="150">
        <v>14523.63</v>
      </c>
      <c r="G67" s="150">
        <v>958.31</v>
      </c>
      <c r="H67" s="151">
        <v>3.2902853259992003E-2</v>
      </c>
      <c r="I67" s="150">
        <v>26704.36</v>
      </c>
      <c r="J67" s="150">
        <v>4374.93</v>
      </c>
      <c r="K67" s="150">
        <v>8983</v>
      </c>
      <c r="L67" s="151">
        <v>8.1088256749085097E-2</v>
      </c>
      <c r="M67" s="150">
        <v>7170.3</v>
      </c>
    </row>
    <row r="68" spans="1:13" hidden="1" x14ac:dyDescent="0.2">
      <c r="A68" s="155">
        <v>2019</v>
      </c>
      <c r="B68" s="148" t="s">
        <v>671</v>
      </c>
      <c r="C68" s="144" t="s">
        <v>663</v>
      </c>
      <c r="D68" s="144" t="s">
        <v>663</v>
      </c>
      <c r="E68" s="154"/>
      <c r="F68" s="150">
        <v>14092.53</v>
      </c>
      <c r="G68" s="150">
        <v>1026.78</v>
      </c>
      <c r="H68" s="151">
        <v>2.5649318652769201E-2</v>
      </c>
      <c r="I68" s="150">
        <v>25460.69</v>
      </c>
      <c r="J68" s="150">
        <v>4469.46</v>
      </c>
      <c r="K68" s="150">
        <v>8835.02</v>
      </c>
      <c r="L68" s="151">
        <v>5.0662020550110799E-2</v>
      </c>
      <c r="M68" s="150">
        <v>3347.37</v>
      </c>
    </row>
    <row r="69" spans="1:13" hidden="1" x14ac:dyDescent="0.2">
      <c r="A69" s="155">
        <v>2020</v>
      </c>
      <c r="B69" s="148" t="s">
        <v>447</v>
      </c>
      <c r="C69" s="144" t="s">
        <v>663</v>
      </c>
      <c r="D69" s="144" t="s">
        <v>663</v>
      </c>
      <c r="E69" s="154">
        <v>0</v>
      </c>
      <c r="F69" s="150">
        <v>13600.8</v>
      </c>
      <c r="G69" s="150">
        <v>829.77</v>
      </c>
      <c r="H69" s="151">
        <v>4.4632332610562202E-2</v>
      </c>
      <c r="I69" s="150">
        <v>23834.13</v>
      </c>
      <c r="J69" s="150">
        <v>4887.0200000000004</v>
      </c>
      <c r="K69" s="150">
        <v>10659.02</v>
      </c>
      <c r="L69" s="151">
        <v>6.9830532937430495E-2</v>
      </c>
      <c r="M69" s="150">
        <v>6137.6</v>
      </c>
    </row>
    <row r="70" spans="1:13" hidden="1" x14ac:dyDescent="0.2">
      <c r="A70" s="155">
        <v>2020</v>
      </c>
      <c r="B70" s="148" t="s">
        <v>449</v>
      </c>
      <c r="C70" s="144" t="s">
        <v>663</v>
      </c>
      <c r="D70" s="144" t="s">
        <v>663</v>
      </c>
      <c r="E70" s="154">
        <v>0</v>
      </c>
      <c r="F70" s="150">
        <v>14692.94</v>
      </c>
      <c r="G70" s="150">
        <v>982.53</v>
      </c>
      <c r="H70" s="151">
        <v>4.3649727886946897E-2</v>
      </c>
      <c r="I70" s="150">
        <v>26802.92</v>
      </c>
      <c r="J70" s="150">
        <v>4296.42</v>
      </c>
      <c r="K70" s="150">
        <v>7532.37</v>
      </c>
      <c r="L70" s="151">
        <v>6.6476339145137897E-2</v>
      </c>
      <c r="M70" s="150">
        <v>3071.58</v>
      </c>
    </row>
    <row r="71" spans="1:13" hidden="1" x14ac:dyDescent="0.2">
      <c r="A71" s="155">
        <v>2020</v>
      </c>
      <c r="B71" s="148" t="s">
        <v>450</v>
      </c>
      <c r="C71" s="144" t="s">
        <v>663</v>
      </c>
      <c r="D71" s="144" t="s">
        <v>663</v>
      </c>
      <c r="E71" s="154">
        <v>0</v>
      </c>
      <c r="F71" s="150">
        <v>10099.92</v>
      </c>
      <c r="G71" s="150">
        <v>632.47</v>
      </c>
      <c r="H71" s="151">
        <v>4.1227536457396699E-2</v>
      </c>
      <c r="I71" s="150">
        <v>20704.34</v>
      </c>
      <c r="J71" s="150">
        <v>4881.24</v>
      </c>
      <c r="K71" s="150">
        <v>8327.2099999999991</v>
      </c>
      <c r="L71" s="151">
        <v>6.8729068398219906E-2</v>
      </c>
      <c r="M71" s="150">
        <v>2300</v>
      </c>
    </row>
    <row r="72" spans="1:13" hidden="1" x14ac:dyDescent="0.2">
      <c r="A72" s="155">
        <v>2020</v>
      </c>
      <c r="B72" s="148" t="s">
        <v>451</v>
      </c>
      <c r="C72" s="144" t="s">
        <v>663</v>
      </c>
      <c r="D72" s="144" t="s">
        <v>663</v>
      </c>
      <c r="E72" s="154"/>
      <c r="F72" s="150">
        <v>3184.26</v>
      </c>
      <c r="G72" s="150">
        <v>204.86</v>
      </c>
      <c r="H72" s="151">
        <v>5.1514847512038497E-2</v>
      </c>
      <c r="I72" s="150">
        <v>9866.11</v>
      </c>
      <c r="J72" s="150">
        <v>3492.76</v>
      </c>
      <c r="K72" s="150">
        <v>2201.34</v>
      </c>
      <c r="L72" s="151">
        <v>8.87634538840536E-2</v>
      </c>
      <c r="M72" s="150">
        <v>5600</v>
      </c>
    </row>
    <row r="73" spans="1:13" hidden="1" x14ac:dyDescent="0.2">
      <c r="A73" s="155">
        <v>2020</v>
      </c>
      <c r="B73" s="148" t="s">
        <v>664</v>
      </c>
      <c r="C73" s="144" t="s">
        <v>663</v>
      </c>
      <c r="D73" s="144" t="s">
        <v>663</v>
      </c>
      <c r="E73" s="154"/>
      <c r="F73" s="150">
        <v>8246.66</v>
      </c>
      <c r="G73" s="150">
        <v>615.09</v>
      </c>
      <c r="H73" s="151">
        <v>4.8185742093830197E-2</v>
      </c>
      <c r="I73" s="150">
        <v>18611.689999999999</v>
      </c>
      <c r="J73" s="150">
        <v>3716.39</v>
      </c>
      <c r="K73" s="150">
        <v>5857.63</v>
      </c>
      <c r="L73" s="151">
        <v>6.8002422133616E-2</v>
      </c>
      <c r="M73" s="150">
        <v>3000</v>
      </c>
    </row>
    <row r="74" spans="1:13" hidden="1" x14ac:dyDescent="0.2">
      <c r="A74" s="155">
        <v>2020</v>
      </c>
      <c r="B74" s="148" t="s">
        <v>665</v>
      </c>
      <c r="C74" s="144" t="s">
        <v>663</v>
      </c>
      <c r="D74" s="144" t="s">
        <v>663</v>
      </c>
      <c r="E74" s="154"/>
      <c r="F74" s="150">
        <v>13771.14</v>
      </c>
      <c r="G74" s="150">
        <v>1016.36</v>
      </c>
      <c r="H74" s="151">
        <v>3.1400169061707499E-2</v>
      </c>
      <c r="I74" s="150">
        <v>26207.69</v>
      </c>
      <c r="J74" s="150">
        <v>3032.4</v>
      </c>
      <c r="K74" s="150">
        <v>5457.18</v>
      </c>
      <c r="L74" s="151">
        <v>5.4917850447712101E-2</v>
      </c>
      <c r="M74" s="150">
        <v>2800</v>
      </c>
    </row>
    <row r="75" spans="1:13" hidden="1" x14ac:dyDescent="0.2">
      <c r="A75" s="155">
        <v>2020</v>
      </c>
      <c r="B75" s="148" t="s">
        <v>666</v>
      </c>
      <c r="C75" s="144" t="s">
        <v>663</v>
      </c>
      <c r="D75" s="144" t="s">
        <v>663</v>
      </c>
      <c r="E75" s="154"/>
      <c r="F75" s="150">
        <v>21976.66</v>
      </c>
      <c r="G75" s="150">
        <v>1441.36</v>
      </c>
      <c r="H75" s="151">
        <v>3.0798931762804901E-2</v>
      </c>
      <c r="I75" s="150">
        <v>36945.61</v>
      </c>
      <c r="J75" s="150">
        <v>4210.74</v>
      </c>
      <c r="K75" s="150">
        <v>6778.45</v>
      </c>
      <c r="L75" s="151">
        <v>6.4563827745705099E-2</v>
      </c>
      <c r="M75" s="150">
        <v>5800</v>
      </c>
    </row>
    <row r="76" spans="1:13" hidden="1" x14ac:dyDescent="0.2">
      <c r="A76" s="155">
        <v>2020</v>
      </c>
      <c r="B76" s="148" t="s">
        <v>667</v>
      </c>
      <c r="C76" s="144" t="s">
        <v>663</v>
      </c>
      <c r="D76" s="144" t="s">
        <v>663</v>
      </c>
      <c r="E76" s="154"/>
      <c r="F76" s="150">
        <v>23942.37</v>
      </c>
      <c r="G76" s="150">
        <v>1414.25</v>
      </c>
      <c r="H76" s="151">
        <v>2.4064721559892401E-2</v>
      </c>
      <c r="I76" s="150">
        <v>35645.01</v>
      </c>
      <c r="J76" s="150">
        <v>3587.55</v>
      </c>
      <c r="K76" s="150">
        <v>1779.97</v>
      </c>
      <c r="L76" s="151">
        <v>7.5258500418431698E-2</v>
      </c>
      <c r="M76" s="150">
        <v>5800</v>
      </c>
    </row>
    <row r="77" spans="1:13" hidden="1" x14ac:dyDescent="0.2">
      <c r="A77" s="155">
        <v>2020</v>
      </c>
      <c r="B77" s="148" t="s">
        <v>668</v>
      </c>
      <c r="C77" s="144" t="s">
        <v>663</v>
      </c>
      <c r="D77" s="144" t="s">
        <v>663</v>
      </c>
      <c r="E77" s="154"/>
      <c r="F77" s="150">
        <v>16565.3</v>
      </c>
      <c r="G77" s="150">
        <v>1058.21</v>
      </c>
      <c r="H77" s="151">
        <v>2.5515348531592201E-2</v>
      </c>
      <c r="I77" s="150">
        <v>26915.21</v>
      </c>
      <c r="J77" s="150">
        <v>3846.34</v>
      </c>
      <c r="K77" s="150">
        <v>6703.15</v>
      </c>
      <c r="L77" s="151">
        <v>7.7487413250723294E-2</v>
      </c>
      <c r="M77" s="150">
        <v>3000</v>
      </c>
    </row>
    <row r="78" spans="1:13" hidden="1" x14ac:dyDescent="0.2">
      <c r="A78" s="155">
        <v>2020</v>
      </c>
      <c r="B78" s="148" t="s">
        <v>669</v>
      </c>
      <c r="C78" s="144" t="s">
        <v>663</v>
      </c>
      <c r="D78" s="144" t="s">
        <v>663</v>
      </c>
      <c r="E78" s="154"/>
      <c r="F78" s="150">
        <v>15004.91</v>
      </c>
      <c r="G78" s="150">
        <v>1045.28</v>
      </c>
      <c r="H78" s="151">
        <v>2.6464484221059102E-2</v>
      </c>
      <c r="I78" s="150">
        <v>26653.42</v>
      </c>
      <c r="J78" s="150">
        <v>3901.14</v>
      </c>
      <c r="K78" s="150">
        <v>2184.38</v>
      </c>
      <c r="L78" s="151">
        <v>8.5578511125401505E-2</v>
      </c>
      <c r="M78" s="150">
        <v>4907.18</v>
      </c>
    </row>
    <row r="79" spans="1:13" hidden="1" x14ac:dyDescent="0.2">
      <c r="A79" s="155">
        <v>2020</v>
      </c>
      <c r="B79" s="148" t="s">
        <v>670</v>
      </c>
      <c r="C79" s="144" t="s">
        <v>663</v>
      </c>
      <c r="D79" s="144" t="s">
        <v>663</v>
      </c>
      <c r="E79" s="154"/>
      <c r="F79" s="150">
        <v>13183.76</v>
      </c>
      <c r="G79" s="150">
        <v>936.39</v>
      </c>
      <c r="H79" s="151">
        <v>3.5636306979741697E-2</v>
      </c>
      <c r="I79" s="150">
        <v>23986.51</v>
      </c>
      <c r="J79" s="150">
        <v>4106.17</v>
      </c>
      <c r="K79" s="150">
        <v>9533.51</v>
      </c>
      <c r="L79" s="151">
        <v>8.3114217116204106E-2</v>
      </c>
      <c r="M79" s="150">
        <v>3200</v>
      </c>
    </row>
    <row r="80" spans="1:13" hidden="1" x14ac:dyDescent="0.2">
      <c r="A80" s="155">
        <v>2020</v>
      </c>
      <c r="B80" s="148" t="s">
        <v>671</v>
      </c>
      <c r="C80" s="144" t="s">
        <v>663</v>
      </c>
      <c r="D80" s="144" t="s">
        <v>663</v>
      </c>
      <c r="E80" s="154"/>
      <c r="F80" s="150">
        <v>13295.46</v>
      </c>
      <c r="G80" s="150">
        <v>970.29</v>
      </c>
      <c r="H80" s="151">
        <v>3.7170145278026E-2</v>
      </c>
      <c r="I80" s="150">
        <v>24028.17</v>
      </c>
      <c r="J80" s="150">
        <v>4780.63</v>
      </c>
      <c r="K80" s="150">
        <v>5806.15</v>
      </c>
      <c r="L80" s="151">
        <v>6.22123948681901E-2</v>
      </c>
      <c r="M80" s="150">
        <v>2800</v>
      </c>
    </row>
  </sheetData>
  <mergeCells count="2">
    <mergeCell ref="A1:J1"/>
    <mergeCell ref="A7:J7"/>
  </mergeCells>
  <pageMargins left="0.74791666666666701" right="0.74791666666666701" top="0.98402777777777795" bottom="0.98402777777777795" header="0.51180555555555496" footer="0.51180555555555496"/>
  <pageSetup paperSize="9" orientation="landscape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/>
  </sheetPr>
  <dimension ref="A1:AMJ339"/>
  <sheetViews>
    <sheetView topLeftCell="A67" zoomScale="110" zoomScaleNormal="110" workbookViewId="0">
      <selection sqref="A1:F1"/>
    </sheetView>
  </sheetViews>
  <sheetFormatPr baseColWidth="10" defaultColWidth="11.42578125" defaultRowHeight="12.75" x14ac:dyDescent="0.2"/>
  <cols>
    <col min="1" max="5" width="11.42578125" style="156"/>
    <col min="6" max="6" width="3" style="156" customWidth="1"/>
    <col min="7" max="8" width="11.42578125" style="156"/>
    <col min="9" max="9" width="3" style="156" customWidth="1"/>
    <col min="10" max="22" width="11.42578125" style="156"/>
    <col min="23" max="26" width="11.5703125" style="156" hidden="1" customWidth="1"/>
    <col min="27" max="1024" width="11.42578125" style="156"/>
  </cols>
  <sheetData>
    <row r="1" spans="1:11" x14ac:dyDescent="0.2">
      <c r="A1" s="156" t="s">
        <v>672</v>
      </c>
    </row>
    <row r="2" spans="1:11" x14ac:dyDescent="0.2">
      <c r="A2" s="157"/>
      <c r="B2" s="158" t="s">
        <v>673</v>
      </c>
      <c r="C2" s="158" t="s">
        <v>674</v>
      </c>
      <c r="G2" s="156" t="s">
        <v>675</v>
      </c>
    </row>
    <row r="3" spans="1:11" x14ac:dyDescent="0.2">
      <c r="A3" s="159">
        <v>35431</v>
      </c>
      <c r="B3" s="160">
        <f t="shared" ref="B3:B66" si="0">SUM(P49:R49)</f>
        <v>8771.5434635991005</v>
      </c>
      <c r="C3" s="160">
        <f t="shared" ref="C3:C66" si="1">SUM(T49:V49)</f>
        <v>22461.093122956532</v>
      </c>
    </row>
    <row r="4" spans="1:11" x14ac:dyDescent="0.2">
      <c r="A4" s="159">
        <v>35462</v>
      </c>
      <c r="B4" s="160">
        <f t="shared" si="0"/>
        <v>9262.1667356319704</v>
      </c>
      <c r="C4" s="160">
        <f t="shared" si="1"/>
        <v>23427.010695678659</v>
      </c>
    </row>
    <row r="5" spans="1:11" x14ac:dyDescent="0.2">
      <c r="A5" s="159">
        <v>35490</v>
      </c>
      <c r="B5" s="160">
        <f t="shared" si="0"/>
        <v>11804.685582982522</v>
      </c>
      <c r="C5" s="160">
        <f t="shared" si="1"/>
        <v>24298.720757581759</v>
      </c>
    </row>
    <row r="6" spans="1:11" x14ac:dyDescent="0.2">
      <c r="A6" s="159">
        <v>35521</v>
      </c>
      <c r="B6" s="160">
        <f t="shared" si="0"/>
        <v>12333.239571800821</v>
      </c>
      <c r="C6" s="160">
        <f t="shared" si="1"/>
        <v>25657.717578633728</v>
      </c>
      <c r="G6" s="348" t="s">
        <v>676</v>
      </c>
      <c r="H6" s="348"/>
      <c r="J6" s="348" t="s">
        <v>677</v>
      </c>
      <c r="K6" s="348"/>
    </row>
    <row r="7" spans="1:11" x14ac:dyDescent="0.2">
      <c r="A7" s="159">
        <v>35551</v>
      </c>
      <c r="B7" s="160">
        <f t="shared" si="0"/>
        <v>14731.829232742761</v>
      </c>
      <c r="C7" s="160">
        <f t="shared" si="1"/>
        <v>29218.273741656558</v>
      </c>
      <c r="G7" s="112" t="s">
        <v>678</v>
      </c>
      <c r="H7" s="112" t="s">
        <v>679</v>
      </c>
      <c r="J7" s="112" t="s">
        <v>678</v>
      </c>
      <c r="K7" s="112" t="s">
        <v>679</v>
      </c>
    </row>
    <row r="8" spans="1:11" x14ac:dyDescent="0.2">
      <c r="A8" s="159">
        <v>35582</v>
      </c>
      <c r="B8" s="160">
        <f t="shared" si="0"/>
        <v>14676.579407636929</v>
      </c>
      <c r="C8" s="160">
        <f t="shared" si="1"/>
        <v>29502.89713050361</v>
      </c>
      <c r="G8" s="161">
        <f t="shared" ref="G8:G71" si="2">AVERAGE(B3:B14)</f>
        <v>13507.120401288301</v>
      </c>
      <c r="H8" s="161">
        <f t="shared" ref="H8:H71" si="3">AVERAGE(C3:C14)</f>
        <v>27218.929246214542</v>
      </c>
      <c r="J8" s="158" t="s">
        <v>673</v>
      </c>
      <c r="K8" s="158" t="s">
        <v>674</v>
      </c>
    </row>
    <row r="9" spans="1:11" x14ac:dyDescent="0.2">
      <c r="A9" s="159">
        <v>35612</v>
      </c>
      <c r="B9" s="160">
        <f t="shared" si="0"/>
        <v>17734.220196478109</v>
      </c>
      <c r="C9" s="160">
        <f t="shared" si="1"/>
        <v>35591.231014833567</v>
      </c>
      <c r="G9" s="161">
        <f t="shared" si="2"/>
        <v>14430.239638475206</v>
      </c>
      <c r="H9" s="161">
        <f t="shared" si="3"/>
        <v>27292.292941617776</v>
      </c>
      <c r="J9" s="161">
        <f t="shared" ref="J9:J72" si="4">AVERAGE(G8:G9)</f>
        <v>13968.680019881755</v>
      </c>
      <c r="K9" s="161">
        <f t="shared" ref="K9:K72" si="5">AVERAGE(H8:H9)</f>
        <v>27255.611093916159</v>
      </c>
    </row>
    <row r="10" spans="1:11" x14ac:dyDescent="0.2">
      <c r="A10" s="159">
        <v>35643</v>
      </c>
      <c r="B10" s="160">
        <f t="shared" si="0"/>
        <v>19469.699261771628</v>
      </c>
      <c r="C10" s="160">
        <f t="shared" si="1"/>
        <v>35725.048514511247</v>
      </c>
      <c r="G10" s="161">
        <f t="shared" si="2"/>
        <v>15279.684461176876</v>
      </c>
      <c r="H10" s="161">
        <f t="shared" si="3"/>
        <v>27347.828274381402</v>
      </c>
      <c r="J10" s="161">
        <f t="shared" si="4"/>
        <v>14854.962049826041</v>
      </c>
      <c r="K10" s="161">
        <f t="shared" si="5"/>
        <v>27320.060607999589</v>
      </c>
    </row>
    <row r="11" spans="1:11" x14ac:dyDescent="0.2">
      <c r="A11" s="159">
        <v>35674</v>
      </c>
      <c r="B11" s="160">
        <f t="shared" si="0"/>
        <v>15923.89168754853</v>
      </c>
      <c r="C11" s="160">
        <f t="shared" si="1"/>
        <v>28383.795804964699</v>
      </c>
      <c r="G11" s="161">
        <f t="shared" si="2"/>
        <v>16189.873234725615</v>
      </c>
      <c r="H11" s="161">
        <f t="shared" si="3"/>
        <v>27621.831949377491</v>
      </c>
      <c r="J11" s="161">
        <f t="shared" si="4"/>
        <v>15734.778847951246</v>
      </c>
      <c r="K11" s="161">
        <f t="shared" si="5"/>
        <v>27484.830111879448</v>
      </c>
    </row>
    <row r="12" spans="1:11" x14ac:dyDescent="0.2">
      <c r="A12" s="159">
        <v>35704</v>
      </c>
      <c r="B12" s="160">
        <f t="shared" si="0"/>
        <v>14384.212516141972</v>
      </c>
      <c r="C12" s="160">
        <f t="shared" si="1"/>
        <v>26461.02508880449</v>
      </c>
      <c r="D12" s="161" t="s">
        <v>680</v>
      </c>
      <c r="G12" s="161">
        <f t="shared" si="2"/>
        <v>17224.861063323235</v>
      </c>
      <c r="H12" s="161">
        <f t="shared" si="3"/>
        <v>27825.939043830633</v>
      </c>
      <c r="J12" s="161">
        <f t="shared" si="4"/>
        <v>16707.367149024423</v>
      </c>
      <c r="K12" s="161">
        <f t="shared" si="5"/>
        <v>27723.88549660406</v>
      </c>
    </row>
    <row r="13" spans="1:11" x14ac:dyDescent="0.2">
      <c r="A13" s="159">
        <v>35735</v>
      </c>
      <c r="B13" s="160">
        <f t="shared" si="0"/>
        <v>10724.57547839134</v>
      </c>
      <c r="C13" s="160">
        <f t="shared" si="1"/>
        <v>22213.931577239309</v>
      </c>
      <c r="G13" s="161">
        <f t="shared" si="2"/>
        <v>18108.097042511352</v>
      </c>
      <c r="H13" s="161">
        <f t="shared" si="3"/>
        <v>27813.343046137423</v>
      </c>
      <c r="J13" s="161">
        <f t="shared" si="4"/>
        <v>17666.479052917293</v>
      </c>
      <c r="K13" s="161">
        <f t="shared" si="5"/>
        <v>27819.641044984026</v>
      </c>
    </row>
    <row r="14" spans="1:11" x14ac:dyDescent="0.2">
      <c r="A14" s="159">
        <v>35765</v>
      </c>
      <c r="B14" s="160">
        <f t="shared" si="0"/>
        <v>12268.80168073393</v>
      </c>
      <c r="C14" s="160">
        <f t="shared" si="1"/>
        <v>23686.40592721034</v>
      </c>
      <c r="D14" s="156" t="s">
        <v>678</v>
      </c>
      <c r="E14" s="156" t="s">
        <v>679</v>
      </c>
      <c r="G14" s="161">
        <f t="shared" si="2"/>
        <v>19162.976057002223</v>
      </c>
      <c r="H14" s="161">
        <f t="shared" si="3"/>
        <v>27889.520014575613</v>
      </c>
      <c r="J14" s="161">
        <f t="shared" si="4"/>
        <v>18635.536549756787</v>
      </c>
      <c r="K14" s="161">
        <f t="shared" si="5"/>
        <v>27851.431530356516</v>
      </c>
    </row>
    <row r="15" spans="1:11" x14ac:dyDescent="0.2">
      <c r="A15" s="159">
        <v>35796</v>
      </c>
      <c r="B15" s="160">
        <f t="shared" si="0"/>
        <v>19848.974309841979</v>
      </c>
      <c r="C15" s="160">
        <f t="shared" si="1"/>
        <v>23341.457467795302</v>
      </c>
      <c r="D15" s="156">
        <f t="shared" ref="D15:D78" si="6">(SUM(B15:B26)/SUM(B3:B14))-1</f>
        <v>0.84574310705672517</v>
      </c>
      <c r="E15" s="156">
        <f t="shared" ref="E15:E78" si="7">(SUM(C15:C26)/SUM(C3:C14))-1</f>
        <v>7.2828443509520779E-2</v>
      </c>
      <c r="G15" s="161">
        <f t="shared" si="2"/>
        <v>20264.838355978351</v>
      </c>
      <c r="H15" s="161">
        <f t="shared" si="3"/>
        <v>27789.526873973384</v>
      </c>
      <c r="J15" s="161">
        <f t="shared" si="4"/>
        <v>19713.907206490287</v>
      </c>
      <c r="K15" s="161">
        <f t="shared" si="5"/>
        <v>27839.523444274499</v>
      </c>
    </row>
    <row r="16" spans="1:11" x14ac:dyDescent="0.2">
      <c r="A16" s="159">
        <v>35827</v>
      </c>
      <c r="B16" s="160">
        <f t="shared" si="0"/>
        <v>19455.504608051961</v>
      </c>
      <c r="C16" s="160">
        <f t="shared" si="1"/>
        <v>24093.434688842201</v>
      </c>
      <c r="D16" s="156">
        <f t="shared" si="6"/>
        <v>0.72172018004550353</v>
      </c>
      <c r="E16" s="156">
        <f t="shared" si="7"/>
        <v>7.731335862101707E-2</v>
      </c>
      <c r="G16" s="161">
        <f t="shared" si="2"/>
        <v>21380.047706537516</v>
      </c>
      <c r="H16" s="161">
        <f t="shared" si="3"/>
        <v>27636.035053544441</v>
      </c>
      <c r="J16" s="161">
        <f t="shared" si="4"/>
        <v>20822.443031257935</v>
      </c>
      <c r="K16" s="161">
        <f t="shared" si="5"/>
        <v>27712.780963758913</v>
      </c>
    </row>
    <row r="17" spans="1:21" x14ac:dyDescent="0.2">
      <c r="A17" s="159">
        <v>35855</v>
      </c>
      <c r="B17" s="160">
        <f t="shared" si="0"/>
        <v>22726.950865567418</v>
      </c>
      <c r="C17" s="160">
        <f t="shared" si="1"/>
        <v>27586.764857534821</v>
      </c>
      <c r="D17" s="156">
        <f t="shared" si="6"/>
        <v>0.63148638698332893</v>
      </c>
      <c r="E17" s="156">
        <f t="shared" si="7"/>
        <v>9.962589713870873E-2</v>
      </c>
      <c r="G17" s="161">
        <f t="shared" si="2"/>
        <v>22304.652285901215</v>
      </c>
      <c r="H17" s="161">
        <f t="shared" si="3"/>
        <v>27778.192712918415</v>
      </c>
      <c r="J17" s="161">
        <f t="shared" si="4"/>
        <v>21842.349996219367</v>
      </c>
      <c r="K17" s="161">
        <f t="shared" si="5"/>
        <v>27707.113883231428</v>
      </c>
    </row>
    <row r="18" spans="1:21" x14ac:dyDescent="0.2">
      <c r="A18" s="159">
        <v>35886</v>
      </c>
      <c r="B18" s="160">
        <f t="shared" si="0"/>
        <v>24753.093514972221</v>
      </c>
      <c r="C18" s="160">
        <f t="shared" si="1"/>
        <v>28107.00271207144</v>
      </c>
      <c r="D18" s="156">
        <f t="shared" si="6"/>
        <v>0.54866287983011186</v>
      </c>
      <c r="E18" s="156">
        <f t="shared" si="7"/>
        <v>0.10474356314710764</v>
      </c>
      <c r="G18" s="161">
        <f t="shared" si="2"/>
        <v>23304.740208095322</v>
      </c>
      <c r="H18" s="161">
        <f t="shared" si="3"/>
        <v>28228.643051986775</v>
      </c>
      <c r="J18" s="161">
        <f t="shared" si="4"/>
        <v>22804.696246998268</v>
      </c>
      <c r="K18" s="161">
        <f t="shared" si="5"/>
        <v>28003.417882452595</v>
      </c>
    </row>
    <row r="19" spans="1:21" x14ac:dyDescent="0.2">
      <c r="A19" s="159">
        <v>35916</v>
      </c>
      <c r="B19" s="160">
        <f t="shared" si="0"/>
        <v>25330.660983000213</v>
      </c>
      <c r="C19" s="160">
        <f t="shared" si="1"/>
        <v>29067.121769338009</v>
      </c>
      <c r="D19" s="156">
        <f t="shared" si="6"/>
        <v>0.45414264742071531</v>
      </c>
      <c r="E19" s="156">
        <f t="shared" si="7"/>
        <v>0.10364489395409771</v>
      </c>
      <c r="G19" s="161">
        <f t="shared" si="2"/>
        <v>24123.220871398837</v>
      </c>
      <c r="H19" s="161">
        <f t="shared" si="3"/>
        <v>28689.616823895693</v>
      </c>
      <c r="J19" s="161">
        <f t="shared" si="4"/>
        <v>23713.980539747077</v>
      </c>
      <c r="K19" s="161">
        <f t="shared" si="5"/>
        <v>28459.129937941234</v>
      </c>
    </row>
    <row r="20" spans="1:21" x14ac:dyDescent="0.2">
      <c r="A20" s="159">
        <v>35947</v>
      </c>
      <c r="B20" s="160">
        <f t="shared" si="0"/>
        <v>27335.12758152738</v>
      </c>
      <c r="C20" s="160">
        <f t="shared" si="1"/>
        <v>30417.020751761971</v>
      </c>
      <c r="D20" s="156">
        <f t="shared" si="6"/>
        <v>0.3896750588179283</v>
      </c>
      <c r="E20" s="156">
        <f t="shared" si="7"/>
        <v>0.11614798459316522</v>
      </c>
      <c r="G20" s="161">
        <f t="shared" si="2"/>
        <v>24930.674376863146</v>
      </c>
      <c r="H20" s="161">
        <f t="shared" si="3"/>
        <v>29201.241497212122</v>
      </c>
      <c r="J20" s="161">
        <f t="shared" si="4"/>
        <v>24526.947624130989</v>
      </c>
      <c r="K20" s="161">
        <f t="shared" si="5"/>
        <v>28945.429160553907</v>
      </c>
    </row>
    <row r="21" spans="1:21" x14ac:dyDescent="0.2">
      <c r="A21" s="159">
        <v>35977</v>
      </c>
      <c r="B21" s="160">
        <f t="shared" si="0"/>
        <v>30956.567784191619</v>
      </c>
      <c r="C21" s="160">
        <f t="shared" si="1"/>
        <v>34391.313327606782</v>
      </c>
      <c r="D21" s="156">
        <f t="shared" si="6"/>
        <v>0.31075668132017986</v>
      </c>
      <c r="E21" s="156">
        <f t="shared" si="7"/>
        <v>0.12635040042611401</v>
      </c>
      <c r="G21" s="161">
        <f t="shared" si="2"/>
        <v>24844.834788455293</v>
      </c>
      <c r="H21" s="161">
        <f t="shared" si="3"/>
        <v>29402.351773402926</v>
      </c>
      <c r="J21" s="161">
        <f t="shared" si="4"/>
        <v>24887.754582659218</v>
      </c>
      <c r="K21" s="161">
        <f t="shared" si="5"/>
        <v>29301.796635307524</v>
      </c>
    </row>
    <row r="22" spans="1:21" x14ac:dyDescent="0.2">
      <c r="A22" s="159">
        <v>36008</v>
      </c>
      <c r="B22" s="160">
        <f t="shared" si="0"/>
        <v>32852.211468481626</v>
      </c>
      <c r="C22" s="160">
        <f t="shared" si="1"/>
        <v>33883.14666936393</v>
      </c>
      <c r="D22" s="156">
        <f t="shared" si="6"/>
        <v>0.23691959680833952</v>
      </c>
      <c r="E22" s="156">
        <f t="shared" si="7"/>
        <v>0.14244971784024973</v>
      </c>
      <c r="G22" s="161">
        <f t="shared" si="2"/>
        <v>24928.597195810773</v>
      </c>
      <c r="H22" s="161">
        <f t="shared" si="3"/>
        <v>30072.380201011994</v>
      </c>
      <c r="J22" s="161">
        <f t="shared" si="4"/>
        <v>24886.715992133031</v>
      </c>
      <c r="K22" s="161">
        <f t="shared" si="5"/>
        <v>29737.36598720746</v>
      </c>
    </row>
    <row r="23" spans="1:21" x14ac:dyDescent="0.2">
      <c r="A23" s="159">
        <v>36039</v>
      </c>
      <c r="B23" s="160">
        <f t="shared" si="0"/>
        <v>27019.146639912888</v>
      </c>
      <c r="C23" s="160">
        <f t="shared" si="1"/>
        <v>30089.68771745234</v>
      </c>
      <c r="D23" s="156">
        <f t="shared" si="6"/>
        <v>0.16967054973220952</v>
      </c>
      <c r="E23" s="156">
        <f t="shared" si="7"/>
        <v>0.17153363678204414</v>
      </c>
      <c r="G23" s="161">
        <f t="shared" si="2"/>
        <v>25072.655707774622</v>
      </c>
      <c r="H23" s="161">
        <f t="shared" si="3"/>
        <v>30515.04104840591</v>
      </c>
      <c r="J23" s="161">
        <f t="shared" si="4"/>
        <v>25000.626451792697</v>
      </c>
      <c r="K23" s="161">
        <f t="shared" si="5"/>
        <v>30293.710624708954</v>
      </c>
      <c r="L23" s="162"/>
    </row>
    <row r="24" spans="1:21" x14ac:dyDescent="0.2">
      <c r="A24" s="159">
        <v>36069</v>
      </c>
      <c r="B24" s="160">
        <f t="shared" si="0"/>
        <v>26385.26758247133</v>
      </c>
      <c r="C24" s="160">
        <f t="shared" si="1"/>
        <v>31866.429157624851</v>
      </c>
      <c r="D24" s="156">
        <f t="shared" si="6"/>
        <v>0.1243852531581553</v>
      </c>
      <c r="E24" s="156">
        <f t="shared" si="7"/>
        <v>0.18617381075007411</v>
      </c>
      <c r="G24" s="161">
        <f t="shared" si="2"/>
        <v>25047.405068074844</v>
      </c>
      <c r="H24" s="161">
        <f t="shared" si="3"/>
        <v>30709.955545201647</v>
      </c>
      <c r="J24" s="161">
        <f t="shared" si="4"/>
        <v>25060.030387924733</v>
      </c>
      <c r="K24" s="161">
        <f t="shared" si="5"/>
        <v>30612.49829680378</v>
      </c>
    </row>
    <row r="25" spans="1:21" x14ac:dyDescent="0.2">
      <c r="A25" s="159">
        <v>36100</v>
      </c>
      <c r="B25" s="160">
        <f t="shared" si="0"/>
        <v>20546.343438033458</v>
      </c>
      <c r="C25" s="160">
        <f t="shared" si="1"/>
        <v>27745.616840146387</v>
      </c>
      <c r="D25" s="156">
        <f t="shared" si="6"/>
        <v>7.581410336605332E-2</v>
      </c>
      <c r="E25" s="156">
        <f t="shared" si="7"/>
        <v>0.17153869449753878</v>
      </c>
      <c r="G25" s="161">
        <f t="shared" si="2"/>
        <v>25164.370822632718</v>
      </c>
      <c r="H25" s="161">
        <f t="shared" si="3"/>
        <v>31043.806785744611</v>
      </c>
      <c r="J25" s="161">
        <f t="shared" si="4"/>
        <v>25105.887945353781</v>
      </c>
      <c r="K25" s="161">
        <f t="shared" si="5"/>
        <v>30876.881165473129</v>
      </c>
    </row>
    <row r="26" spans="1:21" x14ac:dyDescent="0.2">
      <c r="A26" s="159">
        <v>36130</v>
      </c>
      <c r="B26" s="160">
        <f t="shared" si="0"/>
        <v>21958.243746305623</v>
      </c>
      <c r="C26" s="160">
        <f t="shared" si="1"/>
        <v>29825.902007007528</v>
      </c>
      <c r="D26" s="156">
        <f t="shared" si="6"/>
        <v>4.1450144009793632E-2</v>
      </c>
      <c r="E26" s="156">
        <f t="shared" si="7"/>
        <v>0.16411276022326948</v>
      </c>
      <c r="G26" s="161">
        <f t="shared" si="2"/>
        <v>25117.998900694303</v>
      </c>
      <c r="H26" s="161">
        <f t="shared" si="3"/>
        <v>31413.372036109362</v>
      </c>
      <c r="J26" s="161">
        <f t="shared" si="4"/>
        <v>25141.184861663511</v>
      </c>
      <c r="K26" s="161">
        <f t="shared" si="5"/>
        <v>31228.589410926987</v>
      </c>
      <c r="Q26" s="163"/>
      <c r="R26" s="163"/>
      <c r="S26" s="163"/>
      <c r="T26" s="163"/>
      <c r="U26" s="163"/>
    </row>
    <row r="27" spans="1:21" x14ac:dyDescent="0.2">
      <c r="A27" s="159">
        <v>36161</v>
      </c>
      <c r="B27" s="160">
        <f t="shared" si="0"/>
        <v>18818.899248947808</v>
      </c>
      <c r="C27" s="160">
        <f t="shared" si="1"/>
        <v>25754.780782084919</v>
      </c>
      <c r="D27" s="156">
        <f t="shared" si="6"/>
        <v>6.8021512661886607E-3</v>
      </c>
      <c r="E27" s="156">
        <f t="shared" si="7"/>
        <v>0.14864614457457415</v>
      </c>
      <c r="G27" s="161">
        <f t="shared" si="2"/>
        <v>25065.975688662915</v>
      </c>
      <c r="H27" s="161">
        <f t="shared" si="3"/>
        <v>31748.13713608493</v>
      </c>
      <c r="J27" s="161">
        <f t="shared" si="4"/>
        <v>25091.987294678609</v>
      </c>
      <c r="K27" s="161">
        <f t="shared" si="5"/>
        <v>31580.754586097144</v>
      </c>
      <c r="Q27" s="163"/>
      <c r="R27" s="163"/>
      <c r="S27" s="163"/>
      <c r="T27" s="163"/>
      <c r="U27" s="163"/>
    </row>
    <row r="28" spans="1:21" x14ac:dyDescent="0.2">
      <c r="A28" s="159">
        <v>36192</v>
      </c>
      <c r="B28" s="160">
        <f t="shared" si="0"/>
        <v>20460.653496317751</v>
      </c>
      <c r="C28" s="160">
        <f t="shared" si="1"/>
        <v>32133.775820151059</v>
      </c>
      <c r="D28" s="156">
        <f t="shared" si="6"/>
        <v>1.0887844917843781E-2</v>
      </c>
      <c r="E28" s="156">
        <f t="shared" si="7"/>
        <v>0.15413645713476409</v>
      </c>
      <c r="G28" s="161">
        <f t="shared" si="2"/>
        <v>25007.612154206599</v>
      </c>
      <c r="H28" s="161">
        <f t="shared" si="3"/>
        <v>32376.544652514975</v>
      </c>
      <c r="J28" s="161">
        <f t="shared" si="4"/>
        <v>25036.793921434757</v>
      </c>
      <c r="K28" s="161">
        <f t="shared" si="5"/>
        <v>32062.340894299952</v>
      </c>
      <c r="Q28" s="163"/>
      <c r="U28" s="163"/>
    </row>
    <row r="29" spans="1:21" x14ac:dyDescent="0.2">
      <c r="A29" s="159">
        <v>36220</v>
      </c>
      <c r="B29" s="160">
        <f t="shared" si="0"/>
        <v>24455.653009133526</v>
      </c>
      <c r="C29" s="160">
        <f t="shared" si="1"/>
        <v>32898.695026261674</v>
      </c>
      <c r="D29" s="156">
        <f t="shared" si="6"/>
        <v>9.2074988646999589E-3</v>
      </c>
      <c r="E29" s="156">
        <f t="shared" si="7"/>
        <v>0.13318909414731928</v>
      </c>
      <c r="G29" s="161">
        <f t="shared" si="2"/>
        <v>25079.022107087661</v>
      </c>
      <c r="H29" s="161">
        <f t="shared" si="3"/>
        <v>32949.764706032372</v>
      </c>
      <c r="J29" s="161">
        <f t="shared" si="4"/>
        <v>25043.31713064713</v>
      </c>
      <c r="K29" s="161">
        <f t="shared" si="5"/>
        <v>32663.154679273674</v>
      </c>
      <c r="Q29" s="163"/>
      <c r="U29" s="163"/>
    </row>
    <row r="30" spans="1:21" x14ac:dyDescent="0.2">
      <c r="A30" s="159">
        <v>36251</v>
      </c>
      <c r="B30" s="160">
        <f t="shared" si="0"/>
        <v>24450.085838574931</v>
      </c>
      <c r="C30" s="160">
        <f t="shared" si="1"/>
        <v>30445.97667362032</v>
      </c>
      <c r="D30" s="156">
        <f t="shared" si="6"/>
        <v>-1.08561645955918E-3</v>
      </c>
      <c r="E30" s="156">
        <f t="shared" si="7"/>
        <v>0.12433640044537464</v>
      </c>
      <c r="G30" s="161">
        <f t="shared" si="2"/>
        <v>25071.568191150884</v>
      </c>
      <c r="H30" s="161">
        <f t="shared" si="3"/>
        <v>33070.947628561604</v>
      </c>
      <c r="J30" s="161">
        <f t="shared" si="4"/>
        <v>25075.295149119273</v>
      </c>
      <c r="K30" s="161">
        <f t="shared" si="5"/>
        <v>33010.356167296988</v>
      </c>
      <c r="Q30" s="163"/>
      <c r="U30" s="163"/>
    </row>
    <row r="31" spans="1:21" x14ac:dyDescent="0.2">
      <c r="A31" s="159">
        <v>36281</v>
      </c>
      <c r="B31" s="160">
        <f t="shared" si="0"/>
        <v>26734.250037694692</v>
      </c>
      <c r="C31" s="160">
        <f t="shared" si="1"/>
        <v>33073.336655853491</v>
      </c>
      <c r="D31" s="156">
        <f t="shared" si="6"/>
        <v>-2.5240575456264569E-4</v>
      </c>
      <c r="E31" s="156">
        <f t="shared" si="7"/>
        <v>0.12430539695358056</v>
      </c>
      <c r="G31" s="161">
        <f t="shared" si="2"/>
        <v>25123.131850498379</v>
      </c>
      <c r="H31" s="161">
        <f t="shared" si="3"/>
        <v>33397.94903061317</v>
      </c>
      <c r="J31" s="161">
        <f t="shared" si="4"/>
        <v>25097.350020824633</v>
      </c>
      <c r="K31" s="161">
        <f t="shared" si="5"/>
        <v>33234.448329587387</v>
      </c>
    </row>
    <row r="32" spans="1:21" x14ac:dyDescent="0.2">
      <c r="A32" s="159">
        <v>36312</v>
      </c>
      <c r="B32" s="160">
        <f t="shared" si="0"/>
        <v>26778.664518266371</v>
      </c>
      <c r="C32" s="160">
        <f t="shared" si="1"/>
        <v>34851.803756139067</v>
      </c>
      <c r="D32" s="156">
        <f t="shared" si="6"/>
        <v>-7.182281862453177E-3</v>
      </c>
      <c r="E32" s="156">
        <f t="shared" si="7"/>
        <v>0.11800322910833438</v>
      </c>
      <c r="G32" s="161">
        <f t="shared" si="2"/>
        <v>25100.256595142666</v>
      </c>
      <c r="H32" s="161">
        <f t="shared" si="3"/>
        <v>33541.89346256377</v>
      </c>
      <c r="J32" s="161">
        <f t="shared" si="4"/>
        <v>25111.694222820523</v>
      </c>
      <c r="K32" s="161">
        <f t="shared" si="5"/>
        <v>33469.92124658847</v>
      </c>
    </row>
    <row r="33" spans="1:24" x14ac:dyDescent="0.2">
      <c r="A33" s="159">
        <v>36342</v>
      </c>
      <c r="B33" s="160">
        <f t="shared" si="0"/>
        <v>30332.289239814909</v>
      </c>
      <c r="C33" s="160">
        <f t="shared" si="1"/>
        <v>38408.494527313567</v>
      </c>
      <c r="D33" s="156">
        <f t="shared" si="6"/>
        <v>-4.0583362771321463E-3</v>
      </c>
      <c r="E33" s="156">
        <f t="shared" si="7"/>
        <v>0.13817770044231015</v>
      </c>
      <c r="G33" s="161">
        <f t="shared" si="2"/>
        <v>25115.341496641446</v>
      </c>
      <c r="H33" s="161">
        <f t="shared" si="3"/>
        <v>33934.326107185298</v>
      </c>
      <c r="J33" s="161">
        <f t="shared" si="4"/>
        <v>25107.799045892054</v>
      </c>
      <c r="K33" s="161">
        <f t="shared" si="5"/>
        <v>33738.109784874534</v>
      </c>
    </row>
    <row r="34" spans="1:24" x14ac:dyDescent="0.2">
      <c r="A34" s="159">
        <v>36373</v>
      </c>
      <c r="B34" s="160">
        <f t="shared" si="0"/>
        <v>32151.849055005951</v>
      </c>
      <c r="C34" s="160">
        <f t="shared" si="1"/>
        <v>41424.036866524519</v>
      </c>
      <c r="D34" s="156">
        <f t="shared" si="6"/>
        <v>-3.4952547980852122E-3</v>
      </c>
      <c r="E34" s="156">
        <f t="shared" si="7"/>
        <v>0.16219787119508799</v>
      </c>
      <c r="G34" s="161">
        <f t="shared" si="2"/>
        <v>25158.127226189765</v>
      </c>
      <c r="H34" s="161">
        <f t="shared" si="3"/>
        <v>34077.69327883856</v>
      </c>
      <c r="J34" s="161">
        <f t="shared" si="4"/>
        <v>25136.734361415605</v>
      </c>
      <c r="K34" s="161">
        <f t="shared" si="5"/>
        <v>34006.009693011933</v>
      </c>
    </row>
    <row r="35" spans="1:24" ht="12.95" customHeight="1" x14ac:dyDescent="0.2">
      <c r="A35" s="159">
        <v>36404</v>
      </c>
      <c r="B35" s="160">
        <f t="shared" si="0"/>
        <v>27876.066074485589</v>
      </c>
      <c r="C35" s="160">
        <f t="shared" si="1"/>
        <v>36968.328359661122</v>
      </c>
      <c r="D35" s="156">
        <f t="shared" si="6"/>
        <v>-4.1468345361218573E-3</v>
      </c>
      <c r="E35" s="156">
        <f t="shared" si="7"/>
        <v>0.16944376369492264</v>
      </c>
      <c r="G35" s="161">
        <f t="shared" si="2"/>
        <v>25045.4364200534</v>
      </c>
      <c r="H35" s="161">
        <f t="shared" si="3"/>
        <v>34309.171411807554</v>
      </c>
      <c r="J35" s="161">
        <f t="shared" si="4"/>
        <v>25101.781823121582</v>
      </c>
      <c r="K35" s="161">
        <f t="shared" si="5"/>
        <v>34193.432345323061</v>
      </c>
    </row>
    <row r="36" spans="1:24" x14ac:dyDescent="0.2">
      <c r="A36" s="159">
        <v>36434</v>
      </c>
      <c r="B36" s="160">
        <f t="shared" si="0"/>
        <v>26295.82059122996</v>
      </c>
      <c r="C36" s="160">
        <f t="shared" si="1"/>
        <v>33320.62422797559</v>
      </c>
      <c r="D36" s="156">
        <f t="shared" si="6"/>
        <v>4.0649670047354647E-3</v>
      </c>
      <c r="E36" s="156">
        <f t="shared" si="7"/>
        <v>0.16103960505051873</v>
      </c>
      <c r="G36" s="161">
        <f t="shared" si="2"/>
        <v>25041.082958898798</v>
      </c>
      <c r="H36" s="161">
        <f t="shared" si="3"/>
        <v>34527.368759674748</v>
      </c>
      <c r="J36" s="161">
        <f t="shared" si="4"/>
        <v>25043.259689476101</v>
      </c>
      <c r="K36" s="161">
        <f t="shared" si="5"/>
        <v>34418.270085741155</v>
      </c>
    </row>
    <row r="37" spans="1:24" x14ac:dyDescent="0.2">
      <c r="A37" s="159">
        <v>36465</v>
      </c>
      <c r="B37" s="160">
        <f t="shared" si="0"/>
        <v>21165.107350203431</v>
      </c>
      <c r="C37" s="160">
        <f t="shared" si="1"/>
        <v>31669.633664765141</v>
      </c>
      <c r="D37" s="156">
        <f t="shared" si="6"/>
        <v>-8.7201767064756242E-3</v>
      </c>
      <c r="E37" s="156">
        <f t="shared" si="7"/>
        <v>0.17127925879092798</v>
      </c>
      <c r="G37" s="161">
        <f t="shared" si="2"/>
        <v>24983.63321849328</v>
      </c>
      <c r="H37" s="161">
        <f t="shared" si="3"/>
        <v>34707.076230277693</v>
      </c>
      <c r="J37" s="161">
        <f t="shared" si="4"/>
        <v>25012.358088696041</v>
      </c>
      <c r="K37" s="161">
        <f t="shared" si="5"/>
        <v>34617.222494976217</v>
      </c>
    </row>
    <row r="38" spans="1:24" x14ac:dyDescent="0.2">
      <c r="A38" s="159">
        <v>36495</v>
      </c>
      <c r="B38" s="160">
        <f t="shared" si="0"/>
        <v>21683.740682037071</v>
      </c>
      <c r="C38" s="160">
        <f t="shared" si="1"/>
        <v>31553.235190414845</v>
      </c>
      <c r="D38" s="156">
        <f t="shared" si="6"/>
        <v>-1.4997949680004008E-2</v>
      </c>
      <c r="E38" s="156">
        <f t="shared" si="7"/>
        <v>0.16431007382734375</v>
      </c>
      <c r="G38" s="161">
        <f t="shared" si="2"/>
        <v>25016.061614546648</v>
      </c>
      <c r="H38" s="161">
        <f t="shared" si="3"/>
        <v>35753.999547197724</v>
      </c>
      <c r="J38" s="161">
        <f t="shared" si="4"/>
        <v>24999.847416519966</v>
      </c>
      <c r="K38" s="161">
        <f t="shared" si="5"/>
        <v>35230.537888737708</v>
      </c>
    </row>
    <row r="39" spans="1:24" x14ac:dyDescent="0.2">
      <c r="A39" s="159">
        <v>36526</v>
      </c>
      <c r="B39" s="160">
        <f t="shared" si="0"/>
        <v>18999.918066933191</v>
      </c>
      <c r="C39" s="160">
        <f t="shared" si="1"/>
        <v>30463.972517543181</v>
      </c>
      <c r="D39" s="156">
        <f t="shared" si="6"/>
        <v>-1.8249572081534104E-2</v>
      </c>
      <c r="E39" s="156">
        <f t="shared" si="7"/>
        <v>0.15183481494806328</v>
      </c>
      <c r="G39" s="161">
        <f t="shared" si="2"/>
        <v>24978.363716868425</v>
      </c>
      <c r="H39" s="161">
        <f t="shared" si="3"/>
        <v>36897.617393967623</v>
      </c>
      <c r="J39" s="161">
        <f t="shared" si="4"/>
        <v>24997.212665707535</v>
      </c>
      <c r="K39" s="161">
        <f t="shared" si="5"/>
        <v>36325.808470582677</v>
      </c>
      <c r="P39" s="164" t="s">
        <v>651</v>
      </c>
    </row>
    <row r="40" spans="1:24" x14ac:dyDescent="0.2">
      <c r="A40" s="159">
        <v>36557</v>
      </c>
      <c r="B40" s="160">
        <f t="shared" si="0"/>
        <v>20974.08225089754</v>
      </c>
      <c r="C40" s="160">
        <f t="shared" si="1"/>
        <v>33854.181879990188</v>
      </c>
      <c r="D40" s="156">
        <f t="shared" si="6"/>
        <v>-1.6639409399518801E-2</v>
      </c>
      <c r="E40" s="156">
        <f t="shared" si="7"/>
        <v>0.14054154420666931</v>
      </c>
      <c r="G40" s="161">
        <f t="shared" si="2"/>
        <v>24903.909724459594</v>
      </c>
      <c r="H40" s="161">
        <f t="shared" si="3"/>
        <v>37862.548233873837</v>
      </c>
      <c r="J40" s="161">
        <f t="shared" si="4"/>
        <v>24941.13672066401</v>
      </c>
      <c r="K40" s="161">
        <f t="shared" si="5"/>
        <v>37380.08281392073</v>
      </c>
    </row>
    <row r="41" spans="1:24" x14ac:dyDescent="0.2">
      <c r="A41" s="159">
        <v>36586</v>
      </c>
      <c r="B41" s="160">
        <f t="shared" si="0"/>
        <v>23103.363335497088</v>
      </c>
      <c r="C41" s="160">
        <f t="shared" si="1"/>
        <v>35676.432621889544</v>
      </c>
      <c r="D41" s="156">
        <f t="shared" si="6"/>
        <v>-1.9323593176581166E-2</v>
      </c>
      <c r="E41" s="156">
        <f t="shared" si="7"/>
        <v>0.13477636909675028</v>
      </c>
      <c r="G41" s="161">
        <f t="shared" si="2"/>
        <v>25180.967504464003</v>
      </c>
      <c r="H41" s="161">
        <f t="shared" si="3"/>
        <v>38255.981800799353</v>
      </c>
      <c r="J41" s="161">
        <f t="shared" si="4"/>
        <v>25042.438614461797</v>
      </c>
      <c r="K41" s="161">
        <f t="shared" si="5"/>
        <v>38059.265017336598</v>
      </c>
    </row>
    <row r="42" spans="1:24" x14ac:dyDescent="0.2">
      <c r="A42" s="159">
        <v>36617</v>
      </c>
      <c r="B42" s="160">
        <f t="shared" si="0"/>
        <v>24397.84430471974</v>
      </c>
      <c r="C42" s="160">
        <f t="shared" si="1"/>
        <v>33064.344848026725</v>
      </c>
      <c r="D42" s="156">
        <f t="shared" si="6"/>
        <v>-1.5501563987625699E-2</v>
      </c>
      <c r="E42" s="156">
        <f t="shared" si="7"/>
        <v>0.12646397088096695</v>
      </c>
      <c r="G42" s="161">
        <f t="shared" si="2"/>
        <v>24852.939686215595</v>
      </c>
      <c r="H42" s="161">
        <f t="shared" si="3"/>
        <v>38735.31502589523</v>
      </c>
      <c r="J42" s="161">
        <f t="shared" si="4"/>
        <v>25016.953595339801</v>
      </c>
      <c r="K42" s="161">
        <f t="shared" si="5"/>
        <v>38495.648413347291</v>
      </c>
    </row>
    <row r="43" spans="1:24" x14ac:dyDescent="0.2">
      <c r="A43" s="159">
        <v>36647</v>
      </c>
      <c r="B43" s="160">
        <f t="shared" si="0"/>
        <v>26044.85315282848</v>
      </c>
      <c r="C43" s="160">
        <f t="shared" si="1"/>
        <v>35229.82630308879</v>
      </c>
      <c r="D43" s="156">
        <f t="shared" si="6"/>
        <v>-1.4962209803847215E-2</v>
      </c>
      <c r="E43" s="156">
        <f t="shared" si="7"/>
        <v>0.13352161473763147</v>
      </c>
      <c r="G43" s="161">
        <f t="shared" si="2"/>
        <v>24746.336383200498</v>
      </c>
      <c r="H43" s="161">
        <f t="shared" si="3"/>
        <v>38885.568501515081</v>
      </c>
      <c r="J43" s="161">
        <f t="shared" si="4"/>
        <v>24799.638034708049</v>
      </c>
      <c r="K43" s="161">
        <f t="shared" si="5"/>
        <v>38810.441763705152</v>
      </c>
    </row>
    <row r="44" spans="1:24" x14ac:dyDescent="0.2">
      <c r="A44" s="159">
        <v>36678</v>
      </c>
      <c r="B44" s="160">
        <f t="shared" si="0"/>
        <v>27167.80527090684</v>
      </c>
      <c r="C44" s="160">
        <f t="shared" si="1"/>
        <v>47414.883559179507</v>
      </c>
      <c r="D44" s="156">
        <f t="shared" si="6"/>
        <v>-1.5207978722684423E-2</v>
      </c>
      <c r="E44" s="156">
        <f t="shared" si="7"/>
        <v>0.14682188246516215</v>
      </c>
      <c r="G44" s="161">
        <f t="shared" si="2"/>
        <v>24642.187653144607</v>
      </c>
      <c r="H44" s="161">
        <f t="shared" si="3"/>
        <v>38634.720649459799</v>
      </c>
      <c r="J44" s="161">
        <f t="shared" si="4"/>
        <v>24694.262018172551</v>
      </c>
      <c r="K44" s="161">
        <f t="shared" si="5"/>
        <v>38760.144575487444</v>
      </c>
    </row>
    <row r="45" spans="1:24" x14ac:dyDescent="0.2">
      <c r="A45" s="159">
        <v>36708</v>
      </c>
      <c r="B45" s="160">
        <f t="shared" si="0"/>
        <v>29879.914467676248</v>
      </c>
      <c r="C45" s="160">
        <f t="shared" si="1"/>
        <v>52131.908688552256</v>
      </c>
      <c r="D45" s="156">
        <f t="shared" si="6"/>
        <v>-1.4605754442808538E-2</v>
      </c>
      <c r="E45" s="156">
        <f t="shared" si="7"/>
        <v>0.1055979522197299</v>
      </c>
      <c r="G45" s="161">
        <f t="shared" si="2"/>
        <v>24697.437047270108</v>
      </c>
      <c r="H45" s="161">
        <f t="shared" si="3"/>
        <v>38703.508699901817</v>
      </c>
      <c r="J45" s="161">
        <f t="shared" si="4"/>
        <v>24669.812350207358</v>
      </c>
      <c r="K45" s="161">
        <f t="shared" si="5"/>
        <v>38669.114674680808</v>
      </c>
    </row>
    <row r="46" spans="1:24" x14ac:dyDescent="0.2">
      <c r="A46" s="159">
        <v>36739</v>
      </c>
      <c r="B46" s="160">
        <f t="shared" si="0"/>
        <v>31258.401146099979</v>
      </c>
      <c r="C46" s="160">
        <f t="shared" si="1"/>
        <v>53003.206945399157</v>
      </c>
      <c r="D46" s="156">
        <f t="shared" si="6"/>
        <v>-1.4888903867788739E-2</v>
      </c>
      <c r="E46" s="156">
        <f t="shared" si="7"/>
        <v>9.4751071453872404E-2</v>
      </c>
      <c r="G46" s="161">
        <f t="shared" si="2"/>
        <v>24671.981810586203</v>
      </c>
      <c r="H46" s="161">
        <f t="shared" si="3"/>
        <v>38670.561046153154</v>
      </c>
      <c r="J46" s="161">
        <f t="shared" si="4"/>
        <v>24684.709428928156</v>
      </c>
      <c r="K46" s="161">
        <f t="shared" si="5"/>
        <v>38687.034873027485</v>
      </c>
    </row>
    <row r="47" spans="1:24" x14ac:dyDescent="0.2">
      <c r="A47" s="159">
        <v>36770</v>
      </c>
      <c r="B47" s="160">
        <f t="shared" si="0"/>
        <v>31200.759434538468</v>
      </c>
      <c r="C47" s="160">
        <f t="shared" si="1"/>
        <v>41689.531162767264</v>
      </c>
      <c r="D47" s="156">
        <f t="shared" si="6"/>
        <v>-6.7043171497525034E-3</v>
      </c>
      <c r="E47" s="156">
        <f t="shared" si="7"/>
        <v>9.2681452173041023E-2</v>
      </c>
      <c r="G47" s="161">
        <f t="shared" si="2"/>
        <v>24657.19298478993</v>
      </c>
      <c r="H47" s="161">
        <f t="shared" si="3"/>
        <v>38648.045466180491</v>
      </c>
      <c r="J47" s="161">
        <f t="shared" si="4"/>
        <v>24664.587397688068</v>
      </c>
      <c r="K47" s="161">
        <f t="shared" si="5"/>
        <v>38659.303256166822</v>
      </c>
    </row>
    <row r="48" spans="1:24" ht="25.5" x14ac:dyDescent="0.2">
      <c r="A48" s="159">
        <v>36800</v>
      </c>
      <c r="B48" s="160">
        <f t="shared" si="0"/>
        <v>22359.486772249042</v>
      </c>
      <c r="C48" s="160">
        <f t="shared" si="1"/>
        <v>39072.622929126228</v>
      </c>
      <c r="D48" s="156">
        <f t="shared" si="6"/>
        <v>-3.4196587294109904E-2</v>
      </c>
      <c r="E48" s="156">
        <f t="shared" si="7"/>
        <v>8.6155195543945462E-2</v>
      </c>
      <c r="G48" s="161">
        <f t="shared" si="2"/>
        <v>24666.413021952209</v>
      </c>
      <c r="H48" s="161">
        <f t="shared" si="3"/>
        <v>39137.518789108173</v>
      </c>
      <c r="J48" s="161">
        <f t="shared" si="4"/>
        <v>24661.803003371067</v>
      </c>
      <c r="K48" s="161">
        <f t="shared" si="5"/>
        <v>38892.782127644328</v>
      </c>
      <c r="L48" s="165" t="s">
        <v>681</v>
      </c>
      <c r="M48" s="166" t="s">
        <v>682</v>
      </c>
      <c r="N48" s="165" t="s">
        <v>683</v>
      </c>
      <c r="O48" s="166" t="s">
        <v>684</v>
      </c>
      <c r="P48" s="167" t="s">
        <v>652</v>
      </c>
      <c r="Q48" s="167" t="s">
        <v>653</v>
      </c>
      <c r="R48" s="167" t="s">
        <v>654</v>
      </c>
      <c r="S48" s="168" t="s">
        <v>655</v>
      </c>
      <c r="T48" s="167" t="s">
        <v>656</v>
      </c>
      <c r="U48" s="167" t="s">
        <v>657</v>
      </c>
      <c r="V48" s="167" t="s">
        <v>658</v>
      </c>
      <c r="W48" s="168" t="s">
        <v>659</v>
      </c>
      <c r="X48" s="168" t="s">
        <v>660</v>
      </c>
    </row>
    <row r="49" spans="1:24" x14ac:dyDescent="0.2">
      <c r="A49" s="159">
        <v>36831</v>
      </c>
      <c r="B49" s="160">
        <f t="shared" si="0"/>
        <v>19885.86771402229</v>
      </c>
      <c r="C49" s="160">
        <f t="shared" si="1"/>
        <v>33472.67537220323</v>
      </c>
      <c r="D49" s="156">
        <f t="shared" si="6"/>
        <v>-8.0107328969937219E-3</v>
      </c>
      <c r="E49" s="156">
        <f t="shared" si="7"/>
        <v>7.6671178479162272E-2</v>
      </c>
      <c r="G49" s="161">
        <f t="shared" si="2"/>
        <v>24603.682656091081</v>
      </c>
      <c r="H49" s="161">
        <f t="shared" si="3"/>
        <v>39802.834497268952</v>
      </c>
      <c r="J49" s="161">
        <f t="shared" si="4"/>
        <v>24635.047839021645</v>
      </c>
      <c r="K49" s="161">
        <f t="shared" si="5"/>
        <v>39470.176643188563</v>
      </c>
      <c r="L49" s="147">
        <v>1997</v>
      </c>
      <c r="M49" s="148" t="s">
        <v>447</v>
      </c>
      <c r="N49" s="144" t="s">
        <v>663</v>
      </c>
      <c r="O49" s="144" t="s">
        <v>663</v>
      </c>
      <c r="P49" s="150">
        <v>1670.9222401020099</v>
      </c>
      <c r="Q49" s="150">
        <v>5291.1617101156298</v>
      </c>
      <c r="R49" s="150">
        <v>1809.4595133814601</v>
      </c>
      <c r="S49" s="150"/>
      <c r="T49" s="150">
        <v>11204.7456949268</v>
      </c>
      <c r="U49" s="150">
        <v>2011.7766120373001</v>
      </c>
      <c r="V49" s="150">
        <v>9244.5708159924307</v>
      </c>
      <c r="W49" s="150"/>
      <c r="X49" s="150">
        <v>11849.353112840499</v>
      </c>
    </row>
    <row r="50" spans="1:24" x14ac:dyDescent="0.2">
      <c r="A50" s="159">
        <v>36861</v>
      </c>
      <c r="B50" s="160">
        <f t="shared" si="0"/>
        <v>20433.955921366429</v>
      </c>
      <c r="C50" s="160">
        <f t="shared" si="1"/>
        <v>28543.060965751538</v>
      </c>
      <c r="D50" s="156">
        <f t="shared" si="6"/>
        <v>-1.8839709508072788E-3</v>
      </c>
      <c r="E50" s="156">
        <f t="shared" si="7"/>
        <v>7.5224572814670543E-2</v>
      </c>
      <c r="G50" s="161">
        <f t="shared" si="2"/>
        <v>24650.683161478413</v>
      </c>
      <c r="H50" s="161">
        <f t="shared" si="3"/>
        <v>39529.548683046953</v>
      </c>
      <c r="J50" s="161">
        <f t="shared" si="4"/>
        <v>24627.182908784747</v>
      </c>
      <c r="K50" s="161">
        <f t="shared" si="5"/>
        <v>39666.191590157949</v>
      </c>
      <c r="L50" s="147">
        <v>1997</v>
      </c>
      <c r="M50" s="148" t="s">
        <v>449</v>
      </c>
      <c r="N50" s="144" t="s">
        <v>663</v>
      </c>
      <c r="O50" s="144" t="s">
        <v>663</v>
      </c>
      <c r="P50" s="150">
        <v>1742.82946535837</v>
      </c>
      <c r="Q50" s="150">
        <v>5667.58881931203</v>
      </c>
      <c r="R50" s="150">
        <v>1851.7484509615699</v>
      </c>
      <c r="S50" s="150"/>
      <c r="T50" s="150">
        <v>12454.038882603199</v>
      </c>
      <c r="U50" s="150">
        <v>2576.3976540845201</v>
      </c>
      <c r="V50" s="150">
        <v>8396.5741589909394</v>
      </c>
      <c r="W50" s="150"/>
      <c r="X50" s="150">
        <v>14500.7120281894</v>
      </c>
    </row>
    <row r="51" spans="1:24" x14ac:dyDescent="0.2">
      <c r="A51" s="159">
        <v>36892</v>
      </c>
      <c r="B51" s="160">
        <f t="shared" si="0"/>
        <v>19662.91079643913</v>
      </c>
      <c r="C51" s="160">
        <f t="shared" si="1"/>
        <v>31289.429122847352</v>
      </c>
      <c r="D51" s="156">
        <f t="shared" si="6"/>
        <v>8.4755300282401969E-3</v>
      </c>
      <c r="E51" s="156">
        <f t="shared" si="7"/>
        <v>0.10624087976260044</v>
      </c>
      <c r="G51" s="161">
        <f t="shared" si="2"/>
        <v>24606.46326071331</v>
      </c>
      <c r="H51" s="161">
        <f t="shared" si="3"/>
        <v>40393.706176141095</v>
      </c>
      <c r="J51" s="161">
        <f t="shared" si="4"/>
        <v>24628.573211095863</v>
      </c>
      <c r="K51" s="161">
        <f t="shared" si="5"/>
        <v>39961.627429594024</v>
      </c>
      <c r="L51" s="147">
        <v>1997</v>
      </c>
      <c r="M51" s="148" t="s">
        <v>450</v>
      </c>
      <c r="N51" s="144" t="s">
        <v>663</v>
      </c>
      <c r="O51" s="144" t="s">
        <v>663</v>
      </c>
      <c r="P51" s="150">
        <v>2086.96238120105</v>
      </c>
      <c r="Q51" s="150">
        <v>7556.1292426147102</v>
      </c>
      <c r="R51" s="150">
        <v>2161.5939591667602</v>
      </c>
      <c r="S51" s="150"/>
      <c r="T51" s="150">
        <v>14181.595462204999</v>
      </c>
      <c r="U51" s="150">
        <v>2594.09322154251</v>
      </c>
      <c r="V51" s="150">
        <v>7523.0320738342498</v>
      </c>
      <c r="W51" s="150"/>
      <c r="X51" s="150">
        <v>12605.603691858099</v>
      </c>
    </row>
    <row r="52" spans="1:24" x14ac:dyDescent="0.2">
      <c r="A52" s="159">
        <v>36923</v>
      </c>
      <c r="B52" s="160">
        <f t="shared" si="0"/>
        <v>20668.619410690699</v>
      </c>
      <c r="C52" s="160">
        <f t="shared" si="1"/>
        <v>33458.81003500623</v>
      </c>
      <c r="D52" s="156">
        <f t="shared" si="6"/>
        <v>1.8100825356814898E-3</v>
      </c>
      <c r="E52" s="156">
        <f t="shared" si="7"/>
        <v>0.11129343760628907</v>
      </c>
      <c r="G52" s="161">
        <f t="shared" si="2"/>
        <v>24736.946015398014</v>
      </c>
      <c r="H52" s="161">
        <f t="shared" si="3"/>
        <v>41371.704187161078</v>
      </c>
      <c r="J52" s="161">
        <f t="shared" si="4"/>
        <v>24671.704638055664</v>
      </c>
      <c r="K52" s="161">
        <f t="shared" si="5"/>
        <v>40882.705181651087</v>
      </c>
      <c r="L52" s="147">
        <v>1997</v>
      </c>
      <c r="M52" s="148" t="s">
        <v>451</v>
      </c>
      <c r="N52" s="144" t="s">
        <v>663</v>
      </c>
      <c r="O52" s="144" t="s">
        <v>663</v>
      </c>
      <c r="P52" s="150">
        <v>1971.6834809172401</v>
      </c>
      <c r="Q52" s="150">
        <v>8153.9287503605801</v>
      </c>
      <c r="R52" s="150">
        <v>2207.6273405229999</v>
      </c>
      <c r="S52" s="150"/>
      <c r="T52" s="150">
        <v>15094.905849795399</v>
      </c>
      <c r="U52" s="150">
        <v>2607.5750825690998</v>
      </c>
      <c r="V52" s="150">
        <v>7955.2366462692298</v>
      </c>
      <c r="W52" s="150"/>
      <c r="X52" s="150">
        <v>9499.8579030725396</v>
      </c>
    </row>
    <row r="53" spans="1:24" x14ac:dyDescent="0.2">
      <c r="A53" s="159">
        <v>36951</v>
      </c>
      <c r="B53" s="160">
        <f t="shared" si="0"/>
        <v>22925.897425941821</v>
      </c>
      <c r="C53" s="160">
        <f t="shared" si="1"/>
        <v>35406.245662217683</v>
      </c>
      <c r="D53" s="156">
        <f t="shared" si="6"/>
        <v>-9.2544101243108301E-4</v>
      </c>
      <c r="E53" s="156">
        <f t="shared" si="7"/>
        <v>0.12603641395202891</v>
      </c>
      <c r="G53" s="161">
        <f t="shared" si="2"/>
        <v>24319.864351047454</v>
      </c>
      <c r="H53" s="161">
        <f t="shared" si="3"/>
        <v>41551.933393572835</v>
      </c>
      <c r="J53" s="161">
        <f t="shared" si="4"/>
        <v>24528.405183222734</v>
      </c>
      <c r="K53" s="161">
        <f t="shared" si="5"/>
        <v>41461.81879036696</v>
      </c>
      <c r="L53" s="147">
        <v>1997</v>
      </c>
      <c r="M53" s="148" t="s">
        <v>664</v>
      </c>
      <c r="N53" s="144" t="s">
        <v>663</v>
      </c>
      <c r="O53" s="144" t="s">
        <v>663</v>
      </c>
      <c r="P53" s="150">
        <v>1900.3915025793301</v>
      </c>
      <c r="Q53" s="150">
        <v>10378.4576286963</v>
      </c>
      <c r="R53" s="150">
        <v>2452.9801014671302</v>
      </c>
      <c r="S53" s="150"/>
      <c r="T53" s="150">
        <v>17945.987460425298</v>
      </c>
      <c r="U53" s="150">
        <v>3747.61423662477</v>
      </c>
      <c r="V53" s="150">
        <v>7524.6720446064901</v>
      </c>
      <c r="W53" s="150"/>
      <c r="X53" s="150">
        <v>14592.577613081599</v>
      </c>
    </row>
    <row r="54" spans="1:24" x14ac:dyDescent="0.2">
      <c r="A54" s="159">
        <v>36982</v>
      </c>
      <c r="B54" s="160">
        <f t="shared" si="0"/>
        <v>24508.484750667063</v>
      </c>
      <c r="C54" s="160">
        <f t="shared" si="1"/>
        <v>38938.024723158844</v>
      </c>
      <c r="D54" s="156">
        <f t="shared" si="6"/>
        <v>-2.4185059918178098E-3</v>
      </c>
      <c r="E54" s="156">
        <f t="shared" si="7"/>
        <v>0.13042363439703242</v>
      </c>
      <c r="G54" s="161">
        <f t="shared" si="2"/>
        <v>24653.849424684227</v>
      </c>
      <c r="H54" s="161">
        <f t="shared" si="3"/>
        <v>41705.197277692227</v>
      </c>
      <c r="J54" s="161">
        <f t="shared" si="4"/>
        <v>24486.856887865841</v>
      </c>
      <c r="K54" s="161">
        <f t="shared" si="5"/>
        <v>41628.565335632535</v>
      </c>
      <c r="L54" s="147">
        <v>1997</v>
      </c>
      <c r="M54" s="148" t="s">
        <v>665</v>
      </c>
      <c r="N54" s="144" t="s">
        <v>663</v>
      </c>
      <c r="O54" s="144" t="s">
        <v>663</v>
      </c>
      <c r="P54" s="150">
        <v>1896.9072926220799</v>
      </c>
      <c r="Q54" s="150">
        <v>10361.269163483699</v>
      </c>
      <c r="R54" s="150">
        <v>2418.4029515311499</v>
      </c>
      <c r="S54" s="150"/>
      <c r="T54" s="150">
        <v>18079.713052622799</v>
      </c>
      <c r="U54" s="150">
        <v>3800.1678657061998</v>
      </c>
      <c r="V54" s="150">
        <v>7623.0162121746098</v>
      </c>
      <c r="W54" s="150"/>
      <c r="X54" s="150">
        <v>17079.1568446454</v>
      </c>
    </row>
    <row r="55" spans="1:24" x14ac:dyDescent="0.2">
      <c r="A55" s="159">
        <v>37012</v>
      </c>
      <c r="B55" s="160">
        <f t="shared" si="0"/>
        <v>25292.08876249491</v>
      </c>
      <c r="C55" s="160">
        <f t="shared" si="1"/>
        <v>43213.61480101812</v>
      </c>
      <c r="D55" s="156">
        <f t="shared" si="6"/>
        <v>-7.9899123814292095E-3</v>
      </c>
      <c r="E55" s="156">
        <f t="shared" si="7"/>
        <v>0.14104112428050519</v>
      </c>
      <c r="G55" s="161">
        <f t="shared" si="2"/>
        <v>24699.715004315643</v>
      </c>
      <c r="H55" s="161">
        <f t="shared" si="3"/>
        <v>41810.718780697156</v>
      </c>
      <c r="J55" s="161">
        <f t="shared" si="4"/>
        <v>24676.782214499937</v>
      </c>
      <c r="K55" s="161">
        <f t="shared" si="5"/>
        <v>41757.958029194691</v>
      </c>
      <c r="L55" s="147">
        <v>1997</v>
      </c>
      <c r="M55" s="148" t="s">
        <v>666</v>
      </c>
      <c r="N55" s="144" t="s">
        <v>663</v>
      </c>
      <c r="O55" s="144" t="s">
        <v>663</v>
      </c>
      <c r="P55" s="150">
        <v>2378.26552880903</v>
      </c>
      <c r="Q55" s="150">
        <v>12620.7598635903</v>
      </c>
      <c r="R55" s="150">
        <v>2735.1948040787802</v>
      </c>
      <c r="S55" s="150"/>
      <c r="T55" s="150">
        <v>20385.638857717699</v>
      </c>
      <c r="U55" s="150">
        <v>4269.4316471120701</v>
      </c>
      <c r="V55" s="150">
        <v>10936.1605100038</v>
      </c>
      <c r="W55" s="150"/>
      <c r="X55" s="150">
        <v>24619.665427386899</v>
      </c>
    </row>
    <row r="56" spans="1:24" x14ac:dyDescent="0.2">
      <c r="A56" s="159">
        <v>37043</v>
      </c>
      <c r="B56" s="160">
        <f t="shared" si="0"/>
        <v>27731.811335554841</v>
      </c>
      <c r="C56" s="160">
        <f t="shared" si="1"/>
        <v>44135.453788515544</v>
      </c>
      <c r="D56" s="156">
        <f t="shared" si="6"/>
        <v>-5.135682251324547E-3</v>
      </c>
      <c r="E56" s="156">
        <f t="shared" si="7"/>
        <v>0.13888038678455117</v>
      </c>
      <c r="G56" s="161">
        <f t="shared" si="2"/>
        <v>24851.043254560365</v>
      </c>
      <c r="H56" s="161">
        <f t="shared" si="3"/>
        <v>42739.307360640712</v>
      </c>
      <c r="J56" s="161">
        <f t="shared" si="4"/>
        <v>24775.379129438006</v>
      </c>
      <c r="K56" s="161">
        <f t="shared" si="5"/>
        <v>42275.013070668938</v>
      </c>
      <c r="L56" s="147">
        <v>1997</v>
      </c>
      <c r="M56" s="148" t="s">
        <v>667</v>
      </c>
      <c r="N56" s="144" t="s">
        <v>663</v>
      </c>
      <c r="O56" s="144" t="s">
        <v>663</v>
      </c>
      <c r="P56" s="150">
        <v>2778.4489945137502</v>
      </c>
      <c r="Q56" s="150">
        <v>13874.028904556601</v>
      </c>
      <c r="R56" s="150">
        <v>2817.2213627012802</v>
      </c>
      <c r="S56" s="150"/>
      <c r="T56" s="150">
        <v>22055.856551372399</v>
      </c>
      <c r="U56" s="150">
        <v>3899.9128537994402</v>
      </c>
      <c r="V56" s="150">
        <v>9769.2791093394098</v>
      </c>
      <c r="W56" s="150"/>
      <c r="X56" s="150">
        <v>35224.054133949197</v>
      </c>
    </row>
    <row r="57" spans="1:24" x14ac:dyDescent="0.2">
      <c r="A57" s="159">
        <v>37073</v>
      </c>
      <c r="B57" s="160">
        <f t="shared" si="0"/>
        <v>29349.275658495018</v>
      </c>
      <c r="C57" s="160">
        <f t="shared" si="1"/>
        <v>62501.79860568203</v>
      </c>
      <c r="D57" s="156">
        <f t="shared" si="6"/>
        <v>-1.3624694099912404E-2</v>
      </c>
      <c r="E57" s="156">
        <f t="shared" si="7"/>
        <v>0.14982659534751752</v>
      </c>
      <c r="G57" s="161">
        <f t="shared" si="2"/>
        <v>24742.141446745463</v>
      </c>
      <c r="H57" s="161">
        <f t="shared" si="3"/>
        <v>43010.955230538806</v>
      </c>
      <c r="J57" s="161">
        <f t="shared" si="4"/>
        <v>24796.592350652914</v>
      </c>
      <c r="K57" s="161">
        <f t="shared" si="5"/>
        <v>42875.131295589759</v>
      </c>
      <c r="L57" s="147">
        <v>1997</v>
      </c>
      <c r="M57" s="148" t="s">
        <v>668</v>
      </c>
      <c r="N57" s="144" t="s">
        <v>663</v>
      </c>
      <c r="O57" s="144" t="s">
        <v>663</v>
      </c>
      <c r="P57" s="150">
        <v>1953.48244562026</v>
      </c>
      <c r="Q57" s="150">
        <v>11693.9650154963</v>
      </c>
      <c r="R57" s="150">
        <v>2276.44422643197</v>
      </c>
      <c r="S57" s="150"/>
      <c r="T57" s="150">
        <v>17498.427484939599</v>
      </c>
      <c r="U57" s="150">
        <v>4162.6931553076902</v>
      </c>
      <c r="V57" s="150">
        <v>6722.6751647174096</v>
      </c>
      <c r="W57" s="150"/>
      <c r="X57" s="150">
        <v>25736.986418070301</v>
      </c>
    </row>
    <row r="58" spans="1:24" x14ac:dyDescent="0.2">
      <c r="A58" s="159">
        <v>37104</v>
      </c>
      <c r="B58" s="160">
        <f t="shared" si="0"/>
        <v>32824.194202316445</v>
      </c>
      <c r="C58" s="160">
        <f t="shared" si="1"/>
        <v>64739.183077638809</v>
      </c>
      <c r="D58" s="156">
        <f t="shared" si="6"/>
        <v>-1.0846550086957452E-2</v>
      </c>
      <c r="E58" s="156">
        <f t="shared" si="7"/>
        <v>9.6315657383633679E-2</v>
      </c>
      <c r="G58" s="161">
        <f t="shared" si="2"/>
        <v>24649.149346760732</v>
      </c>
      <c r="H58" s="161">
        <f t="shared" si="3"/>
        <v>43544.459885923316</v>
      </c>
      <c r="J58" s="161">
        <f t="shared" si="4"/>
        <v>24695.645396753098</v>
      </c>
      <c r="K58" s="161">
        <f t="shared" si="5"/>
        <v>43277.707558231064</v>
      </c>
      <c r="L58" s="147">
        <v>1997</v>
      </c>
      <c r="M58" s="148" t="s">
        <v>669</v>
      </c>
      <c r="N58" s="144" t="s">
        <v>663</v>
      </c>
      <c r="O58" s="144" t="s">
        <v>663</v>
      </c>
      <c r="P58" s="150">
        <v>1772.5485874783001</v>
      </c>
      <c r="Q58" s="150">
        <v>10368.901829504301</v>
      </c>
      <c r="R58" s="150">
        <v>2242.7620991593699</v>
      </c>
      <c r="S58" s="150"/>
      <c r="T58" s="150">
        <v>17339.788960629001</v>
      </c>
      <c r="U58" s="150">
        <v>3500.5859269879102</v>
      </c>
      <c r="V58" s="150">
        <v>5620.65020118758</v>
      </c>
      <c r="W58" s="150"/>
      <c r="X58" s="150">
        <v>18308.0433630513</v>
      </c>
    </row>
    <row r="59" spans="1:24" x14ac:dyDescent="0.2">
      <c r="A59" s="159">
        <v>37135</v>
      </c>
      <c r="B59" s="160">
        <f t="shared" si="0"/>
        <v>26195.7794623318</v>
      </c>
      <c r="C59" s="160">
        <f t="shared" si="1"/>
        <v>43852.281639708461</v>
      </c>
      <c r="D59" s="156">
        <f t="shared" si="6"/>
        <v>-2.4446315972672772E-2</v>
      </c>
      <c r="E59" s="156">
        <f t="shared" si="7"/>
        <v>6.9080258986421672E-2</v>
      </c>
      <c r="G59" s="161">
        <f t="shared" si="2"/>
        <v>24597.559415814805</v>
      </c>
      <c r="H59" s="161">
        <f t="shared" si="3"/>
        <v>43688.664018221498</v>
      </c>
      <c r="J59" s="161">
        <f t="shared" si="4"/>
        <v>24623.354381287769</v>
      </c>
      <c r="K59" s="161">
        <f t="shared" si="5"/>
        <v>43616.561952072407</v>
      </c>
      <c r="L59" s="147">
        <v>1997</v>
      </c>
      <c r="M59" s="148" t="s">
        <v>670</v>
      </c>
      <c r="N59" s="144" t="s">
        <v>663</v>
      </c>
      <c r="O59" s="144" t="s">
        <v>663</v>
      </c>
      <c r="P59" s="150">
        <v>1522.04047339927</v>
      </c>
      <c r="Q59" s="150">
        <v>7448.2556332608301</v>
      </c>
      <c r="R59" s="150">
        <v>1754.27937173124</v>
      </c>
      <c r="S59" s="150"/>
      <c r="T59" s="150">
        <v>12784.800265243701</v>
      </c>
      <c r="U59" s="150">
        <v>2981.4607340826701</v>
      </c>
      <c r="V59" s="150">
        <v>6447.6705779129397</v>
      </c>
      <c r="W59" s="150"/>
      <c r="X59" s="150">
        <v>19723.625654998901</v>
      </c>
    </row>
    <row r="60" spans="1:24" x14ac:dyDescent="0.2">
      <c r="A60" s="159">
        <v>37165</v>
      </c>
      <c r="B60" s="160">
        <f t="shared" si="0"/>
        <v>26367.307655890309</v>
      </c>
      <c r="C60" s="160">
        <f t="shared" si="1"/>
        <v>40911.789538558834</v>
      </c>
      <c r="D60" s="156">
        <f t="shared" si="6"/>
        <v>-2.5880879581823724E-2</v>
      </c>
      <c r="E60" s="156">
        <f t="shared" si="7"/>
        <v>3.9487136105476717E-2</v>
      </c>
      <c r="G60" s="161">
        <f t="shared" si="2"/>
        <v>24469.330543142667</v>
      </c>
      <c r="H60" s="161">
        <f t="shared" si="3"/>
        <v>44657.51844067339</v>
      </c>
      <c r="J60" s="161">
        <f t="shared" si="4"/>
        <v>24533.444979478736</v>
      </c>
      <c r="K60" s="161">
        <f t="shared" si="5"/>
        <v>44173.09122944744</v>
      </c>
      <c r="L60" s="147">
        <v>1997</v>
      </c>
      <c r="M60" s="148" t="s">
        <v>671</v>
      </c>
      <c r="N60" s="144" t="s">
        <v>663</v>
      </c>
      <c r="O60" s="144" t="s">
        <v>663</v>
      </c>
      <c r="P60" s="150">
        <v>1912.31237121922</v>
      </c>
      <c r="Q60" s="150">
        <v>8251.0639944222403</v>
      </c>
      <c r="R60" s="150">
        <v>2105.4253150924701</v>
      </c>
      <c r="S60" s="150"/>
      <c r="T60" s="150">
        <v>13281.324961488999</v>
      </c>
      <c r="U60" s="150">
        <v>2603.0631934871199</v>
      </c>
      <c r="V60" s="150">
        <v>7802.0177722342196</v>
      </c>
      <c r="W60" s="150"/>
      <c r="X60" s="150">
        <v>15060.948800846099</v>
      </c>
    </row>
    <row r="61" spans="1:24" x14ac:dyDescent="0.2">
      <c r="A61" s="159">
        <v>37196</v>
      </c>
      <c r="B61" s="160">
        <f t="shared" si="0"/>
        <v>20436.254669599279</v>
      </c>
      <c r="C61" s="160">
        <f t="shared" si="1"/>
        <v>34738.933408262419</v>
      </c>
      <c r="D61" s="156">
        <f t="shared" si="6"/>
        <v>-3.3738378335008923E-2</v>
      </c>
      <c r="E61" s="156">
        <f t="shared" si="7"/>
        <v>0.15762217095856101</v>
      </c>
      <c r="G61" s="161">
        <f t="shared" si="2"/>
        <v>24477.32595975697</v>
      </c>
      <c r="H61" s="161">
        <f t="shared" si="3"/>
        <v>45330.667547371144</v>
      </c>
      <c r="J61" s="161">
        <f t="shared" si="4"/>
        <v>24473.328251449821</v>
      </c>
      <c r="K61" s="161">
        <f t="shared" si="5"/>
        <v>44994.09299402227</v>
      </c>
      <c r="L61" s="147">
        <v>1998</v>
      </c>
      <c r="M61" s="148" t="s">
        <v>447</v>
      </c>
      <c r="N61" s="144" t="s">
        <v>663</v>
      </c>
      <c r="O61" s="144" t="s">
        <v>663</v>
      </c>
      <c r="P61" s="150">
        <v>10439.875885082</v>
      </c>
      <c r="Q61" s="150">
        <v>7520.1398665937404</v>
      </c>
      <c r="R61" s="150">
        <v>1888.95855816624</v>
      </c>
      <c r="S61" s="150"/>
      <c r="T61" s="150">
        <v>12750.8223562822</v>
      </c>
      <c r="U61" s="150">
        <v>2739.5713597119402</v>
      </c>
      <c r="V61" s="150">
        <v>7851.0637518011599</v>
      </c>
      <c r="W61" s="150"/>
      <c r="X61" s="150">
        <v>16824.493878832302</v>
      </c>
    </row>
    <row r="62" spans="1:24" x14ac:dyDescent="0.2">
      <c r="A62" s="159">
        <v>37226</v>
      </c>
      <c r="B62" s="160">
        <f t="shared" si="0"/>
        <v>22249.894924303069</v>
      </c>
      <c r="C62" s="160">
        <f t="shared" si="1"/>
        <v>39686.123925074178</v>
      </c>
      <c r="D62" s="156">
        <f t="shared" si="6"/>
        <v>-2.8455616001119899E-2</v>
      </c>
      <c r="E62" s="156">
        <f t="shared" si="7"/>
        <v>0.1726015445772533</v>
      </c>
      <c r="G62" s="161">
        <f t="shared" si="2"/>
        <v>24314.825144049406</v>
      </c>
      <c r="H62" s="161">
        <f t="shared" si="3"/>
        <v>45452.126377851826</v>
      </c>
      <c r="J62" s="161">
        <f t="shared" si="4"/>
        <v>24396.075551903188</v>
      </c>
      <c r="K62" s="161">
        <f t="shared" si="5"/>
        <v>45391.396962611485</v>
      </c>
      <c r="L62" s="147">
        <v>1998</v>
      </c>
      <c r="M62" s="148" t="s">
        <v>449</v>
      </c>
      <c r="N62" s="144" t="s">
        <v>663</v>
      </c>
      <c r="O62" s="144" t="s">
        <v>663</v>
      </c>
      <c r="P62" s="150">
        <v>10038.317293943001</v>
      </c>
      <c r="Q62" s="150">
        <v>7556.0485086455401</v>
      </c>
      <c r="R62" s="150">
        <v>1861.1388054634201</v>
      </c>
      <c r="S62" s="150"/>
      <c r="T62" s="150">
        <v>13360.1904129903</v>
      </c>
      <c r="U62" s="150">
        <v>2252.5715572532899</v>
      </c>
      <c r="V62" s="150">
        <v>8480.6727185986092</v>
      </c>
      <c r="W62" s="150"/>
      <c r="X62" s="150">
        <v>0</v>
      </c>
    </row>
    <row r="63" spans="1:24" x14ac:dyDescent="0.2">
      <c r="A63" s="159">
        <v>37257</v>
      </c>
      <c r="B63" s="160">
        <f t="shared" si="0"/>
        <v>18356.089102660379</v>
      </c>
      <c r="C63" s="160">
        <f t="shared" si="1"/>
        <v>34549.203561624512</v>
      </c>
      <c r="D63" s="156">
        <f t="shared" si="6"/>
        <v>-4.2534250457328282E-2</v>
      </c>
      <c r="E63" s="156">
        <f t="shared" si="7"/>
        <v>0.14960175308610424</v>
      </c>
      <c r="G63" s="161">
        <f t="shared" si="2"/>
        <v>24339.568024493103</v>
      </c>
      <c r="H63" s="161">
        <f t="shared" si="3"/>
        <v>44284.252540657471</v>
      </c>
      <c r="J63" s="161">
        <f t="shared" si="4"/>
        <v>24327.196584271253</v>
      </c>
      <c r="K63" s="161">
        <f t="shared" si="5"/>
        <v>44868.189459254645</v>
      </c>
      <c r="L63" s="147">
        <v>1998</v>
      </c>
      <c r="M63" s="148" t="s">
        <v>450</v>
      </c>
      <c r="N63" s="144" t="s">
        <v>663</v>
      </c>
      <c r="O63" s="144" t="s">
        <v>663</v>
      </c>
      <c r="P63" s="150">
        <v>11172.9156933878</v>
      </c>
      <c r="Q63" s="150">
        <v>9397.2800065031097</v>
      </c>
      <c r="R63" s="150">
        <v>2156.7551656765099</v>
      </c>
      <c r="S63" s="150"/>
      <c r="T63" s="150">
        <v>15832.625137131899</v>
      </c>
      <c r="U63" s="150">
        <v>3461.9794218025299</v>
      </c>
      <c r="V63" s="150">
        <v>8292.1602986003909</v>
      </c>
      <c r="W63" s="150"/>
      <c r="X63" s="150">
        <v>0</v>
      </c>
    </row>
    <row r="64" spans="1:24" x14ac:dyDescent="0.2">
      <c r="A64" s="159">
        <v>37288</v>
      </c>
      <c r="B64" s="160">
        <f t="shared" si="0"/>
        <v>19552.714210873797</v>
      </c>
      <c r="C64" s="160">
        <f t="shared" si="1"/>
        <v>39860.865899620389</v>
      </c>
      <c r="D64" s="156">
        <f t="shared" si="6"/>
        <v>-3.6177002730355401E-2</v>
      </c>
      <c r="E64" s="156">
        <f t="shared" si="7"/>
        <v>0.16512345452400257</v>
      </c>
      <c r="G64" s="161">
        <f t="shared" si="2"/>
        <v>24132.218816906647</v>
      </c>
      <c r="H64" s="161">
        <f t="shared" si="3"/>
        <v>44229.672227119787</v>
      </c>
      <c r="J64" s="161">
        <f t="shared" si="4"/>
        <v>24235.893420699875</v>
      </c>
      <c r="K64" s="161">
        <f t="shared" si="5"/>
        <v>44256.962383888633</v>
      </c>
      <c r="L64" s="147">
        <v>1998</v>
      </c>
      <c r="M64" s="148" t="s">
        <v>451</v>
      </c>
      <c r="N64" s="144" t="s">
        <v>663</v>
      </c>
      <c r="O64" s="144" t="s">
        <v>663</v>
      </c>
      <c r="P64" s="150">
        <v>11295.908455736801</v>
      </c>
      <c r="Q64" s="150">
        <v>11097.803988001</v>
      </c>
      <c r="R64" s="150">
        <v>2359.3810712344198</v>
      </c>
      <c r="S64" s="150"/>
      <c r="T64" s="150">
        <v>16965.546595866999</v>
      </c>
      <c r="U64" s="150">
        <v>3009.7699349578802</v>
      </c>
      <c r="V64" s="150">
        <v>8131.6861812465604</v>
      </c>
      <c r="W64" s="150"/>
      <c r="X64" s="150">
        <v>1551.6288650706899</v>
      </c>
    </row>
    <row r="65" spans="1:24" x14ac:dyDescent="0.2">
      <c r="A65" s="159">
        <v>37316</v>
      </c>
      <c r="B65" s="160">
        <f t="shared" si="0"/>
        <v>22306.818254590751</v>
      </c>
      <c r="C65" s="160">
        <f t="shared" si="1"/>
        <v>37136.695249795761</v>
      </c>
      <c r="D65" s="156">
        <f t="shared" si="6"/>
        <v>-3.4085187915796733E-2</v>
      </c>
      <c r="E65" s="156">
        <f t="shared" si="7"/>
        <v>0.17469414860309485</v>
      </c>
      <c r="G65" s="161">
        <f t="shared" si="2"/>
        <v>23690.444870331707</v>
      </c>
      <c r="H65" s="161">
        <f t="shared" si="3"/>
        <v>43192.70024293055</v>
      </c>
      <c r="J65" s="161">
        <f t="shared" si="4"/>
        <v>23911.331843619177</v>
      </c>
      <c r="K65" s="161">
        <f t="shared" si="5"/>
        <v>43711.186235025169</v>
      </c>
      <c r="L65" s="147">
        <v>1998</v>
      </c>
      <c r="M65" s="148" t="s">
        <v>664</v>
      </c>
      <c r="N65" s="144" t="s">
        <v>663</v>
      </c>
      <c r="O65" s="144" t="s">
        <v>663</v>
      </c>
      <c r="P65" s="150">
        <v>11388.385146541699</v>
      </c>
      <c r="Q65" s="150">
        <v>11665.443779616</v>
      </c>
      <c r="R65" s="150">
        <v>2276.8320568425102</v>
      </c>
      <c r="S65" s="150"/>
      <c r="T65" s="150">
        <v>18686.331968938401</v>
      </c>
      <c r="U65" s="150">
        <v>3818.22792545741</v>
      </c>
      <c r="V65" s="150">
        <v>6562.5618749422001</v>
      </c>
      <c r="W65" s="150"/>
      <c r="X65" s="150">
        <v>417.09007335470301</v>
      </c>
    </row>
    <row r="66" spans="1:24" x14ac:dyDescent="0.2">
      <c r="A66" s="159">
        <v>37347</v>
      </c>
      <c r="B66" s="160">
        <f t="shared" si="0"/>
        <v>22969.738278601359</v>
      </c>
      <c r="C66" s="160">
        <f t="shared" si="1"/>
        <v>50564.277792581583</v>
      </c>
      <c r="D66" s="156">
        <f t="shared" si="6"/>
        <v>-3.4913232280806783E-2</v>
      </c>
      <c r="E66" s="156">
        <f t="shared" si="7"/>
        <v>0.20420278766828948</v>
      </c>
      <c r="G66" s="161">
        <f t="shared" si="2"/>
        <v>23822.068525379887</v>
      </c>
      <c r="H66" s="161">
        <f t="shared" si="3"/>
        <v>48278.861012857145</v>
      </c>
      <c r="J66" s="161">
        <f t="shared" si="4"/>
        <v>23756.256697855795</v>
      </c>
      <c r="K66" s="161">
        <f t="shared" si="5"/>
        <v>45735.780627893851</v>
      </c>
      <c r="L66" s="147">
        <v>1998</v>
      </c>
      <c r="M66" s="148" t="s">
        <v>665</v>
      </c>
      <c r="N66" s="144" t="s">
        <v>663</v>
      </c>
      <c r="O66" s="144" t="s">
        <v>663</v>
      </c>
      <c r="P66" s="150">
        <v>12096.856182903901</v>
      </c>
      <c r="Q66" s="150">
        <v>12700.866149621401</v>
      </c>
      <c r="R66" s="150">
        <v>2537.4052490020799</v>
      </c>
      <c r="S66" s="150"/>
      <c r="T66" s="150">
        <v>20836.2769727831</v>
      </c>
      <c r="U66" s="150">
        <v>4228.2776666240698</v>
      </c>
      <c r="V66" s="150">
        <v>5352.4661123548003</v>
      </c>
      <c r="W66" s="150"/>
      <c r="X66" s="150">
        <v>1023.63740524075</v>
      </c>
    </row>
    <row r="67" spans="1:24" x14ac:dyDescent="0.2">
      <c r="A67" s="159">
        <v>37377</v>
      </c>
      <c r="B67" s="160">
        <f t="shared" ref="B67:B130" si="8">SUM(P113:R113)</f>
        <v>25388.03376186654</v>
      </c>
      <c r="C67" s="160">
        <f t="shared" ref="C67:C130" si="9">SUM(T113:V113)</f>
        <v>51291.404081391156</v>
      </c>
      <c r="D67" s="156">
        <f t="shared" si="6"/>
        <v>-2.7709217093038974E-2</v>
      </c>
      <c r="E67" s="156">
        <f t="shared" si="7"/>
        <v>0.18632571445200763</v>
      </c>
      <c r="G67" s="161">
        <f t="shared" si="2"/>
        <v>23996.869398815736</v>
      </c>
      <c r="H67" s="161">
        <f t="shared" si="3"/>
        <v>49027.313422130661</v>
      </c>
      <c r="J67" s="161">
        <f t="shared" si="4"/>
        <v>23909.46896209781</v>
      </c>
      <c r="K67" s="161">
        <f t="shared" si="5"/>
        <v>48653.0872174939</v>
      </c>
      <c r="L67" s="147">
        <v>1998</v>
      </c>
      <c r="M67" s="148" t="s">
        <v>666</v>
      </c>
      <c r="N67" s="144" t="s">
        <v>663</v>
      </c>
      <c r="O67" s="144" t="s">
        <v>663</v>
      </c>
      <c r="P67" s="150">
        <v>13562.955855759301</v>
      </c>
      <c r="Q67" s="150">
        <v>14471.9698859728</v>
      </c>
      <c r="R67" s="150">
        <v>2921.6420424595199</v>
      </c>
      <c r="S67" s="150"/>
      <c r="T67" s="150">
        <v>23866.151634803002</v>
      </c>
      <c r="U67" s="150">
        <v>4640.9638092085897</v>
      </c>
      <c r="V67" s="150">
        <v>5884.1978835951904</v>
      </c>
      <c r="W67" s="150"/>
      <c r="X67" s="150">
        <v>11799.484657139699</v>
      </c>
    </row>
    <row r="68" spans="1:24" x14ac:dyDescent="0.2">
      <c r="A68" s="159">
        <v>37408</v>
      </c>
      <c r="B68" s="160">
        <f t="shared" si="8"/>
        <v>25781.801547064111</v>
      </c>
      <c r="C68" s="160">
        <f t="shared" si="9"/>
        <v>45592.959754283816</v>
      </c>
      <c r="D68" s="156">
        <f t="shared" si="6"/>
        <v>-2.9789456515682433E-2</v>
      </c>
      <c r="E68" s="156">
        <f t="shared" si="7"/>
        <v>0.18327672693086061</v>
      </c>
      <c r="G68" s="161">
        <f t="shared" si="2"/>
        <v>23794.022756644994</v>
      </c>
      <c r="H68" s="161">
        <f t="shared" si="3"/>
        <v>49133.182667478402</v>
      </c>
      <c r="J68" s="161">
        <f t="shared" si="4"/>
        <v>23895.446077730365</v>
      </c>
      <c r="K68" s="161">
        <f t="shared" si="5"/>
        <v>49080.248044804532</v>
      </c>
      <c r="L68" s="147">
        <v>1998</v>
      </c>
      <c r="M68" s="148" t="s">
        <v>667</v>
      </c>
      <c r="N68" s="144" t="s">
        <v>663</v>
      </c>
      <c r="O68" s="144" t="s">
        <v>663</v>
      </c>
      <c r="P68" s="150">
        <v>14091.590556663599</v>
      </c>
      <c r="Q68" s="150">
        <v>15708.807468479399</v>
      </c>
      <c r="R68" s="150">
        <v>3051.8134433386299</v>
      </c>
      <c r="S68" s="150"/>
      <c r="T68" s="150">
        <v>24041.5080373208</v>
      </c>
      <c r="U68" s="150">
        <v>4289.0711888004298</v>
      </c>
      <c r="V68" s="150">
        <v>5552.5674432427004</v>
      </c>
      <c r="W68" s="150"/>
      <c r="X68" s="150">
        <v>3353.5686772385402</v>
      </c>
    </row>
    <row r="69" spans="1:24" x14ac:dyDescent="0.2">
      <c r="A69" s="159">
        <v>37438</v>
      </c>
      <c r="B69" s="160">
        <f t="shared" si="8"/>
        <v>29646.190223819431</v>
      </c>
      <c r="C69" s="160">
        <f t="shared" si="9"/>
        <v>48487.31255934979</v>
      </c>
      <c r="D69" s="156">
        <f t="shared" si="6"/>
        <v>-2.1169033726684106E-2</v>
      </c>
      <c r="E69" s="156">
        <f t="shared" si="7"/>
        <v>0.21467345547869021</v>
      </c>
      <c r="G69" s="161">
        <f t="shared" si="2"/>
        <v>23847.044928071715</v>
      </c>
      <c r="H69" s="161">
        <f t="shared" si="3"/>
        <v>50113.072740582596</v>
      </c>
      <c r="J69" s="161">
        <f t="shared" si="4"/>
        <v>23820.533842358353</v>
      </c>
      <c r="K69" s="161">
        <f t="shared" si="5"/>
        <v>49623.127704030499</v>
      </c>
      <c r="L69" s="147">
        <v>1998</v>
      </c>
      <c r="M69" s="148" t="s">
        <v>668</v>
      </c>
      <c r="N69" s="144" t="s">
        <v>663</v>
      </c>
      <c r="O69" s="144" t="s">
        <v>663</v>
      </c>
      <c r="P69" s="150">
        <v>11218.0239478613</v>
      </c>
      <c r="Q69" s="150">
        <v>13294.1568403117</v>
      </c>
      <c r="R69" s="150">
        <v>2506.9658517398898</v>
      </c>
      <c r="S69" s="150"/>
      <c r="T69" s="150">
        <v>19866.958523431102</v>
      </c>
      <c r="U69" s="150">
        <v>4572.7137940316898</v>
      </c>
      <c r="V69" s="150">
        <v>5650.0153999895501</v>
      </c>
      <c r="W69" s="150"/>
      <c r="X69" s="150">
        <v>0</v>
      </c>
    </row>
    <row r="70" spans="1:24" x14ac:dyDescent="0.2">
      <c r="A70" s="159">
        <v>37469</v>
      </c>
      <c r="B70" s="160">
        <f t="shared" si="8"/>
        <v>30336.003711278951</v>
      </c>
      <c r="C70" s="160">
        <f t="shared" si="9"/>
        <v>64084.219315186463</v>
      </c>
      <c r="D70" s="156">
        <f t="shared" si="6"/>
        <v>-2.0369642325102189E-2</v>
      </c>
      <c r="E70" s="156">
        <f t="shared" si="7"/>
        <v>0.31535961704908178</v>
      </c>
      <c r="G70" s="161">
        <f t="shared" si="2"/>
        <v>23808.978459311853</v>
      </c>
      <c r="H70" s="161">
        <f t="shared" si="3"/>
        <v>51151.422232076315</v>
      </c>
      <c r="J70" s="161">
        <f t="shared" si="4"/>
        <v>23828.011693691784</v>
      </c>
      <c r="K70" s="161">
        <f t="shared" si="5"/>
        <v>50632.247486329456</v>
      </c>
      <c r="L70" s="147">
        <v>1998</v>
      </c>
      <c r="M70" s="148" t="s">
        <v>669</v>
      </c>
      <c r="N70" s="144" t="s">
        <v>663</v>
      </c>
      <c r="O70" s="144" t="s">
        <v>663</v>
      </c>
      <c r="P70" s="150">
        <v>11050.604701763899</v>
      </c>
      <c r="Q70" s="150">
        <v>12745.375598589</v>
      </c>
      <c r="R70" s="150">
        <v>2589.2872821184301</v>
      </c>
      <c r="S70" s="150"/>
      <c r="T70" s="150">
        <v>19014.953807551301</v>
      </c>
      <c r="U70" s="150">
        <v>4525.9963518618897</v>
      </c>
      <c r="V70" s="150">
        <v>8325.4789982116599</v>
      </c>
      <c r="W70" s="150"/>
      <c r="X70" s="150">
        <v>15776.1639469246</v>
      </c>
    </row>
    <row r="71" spans="1:24" x14ac:dyDescent="0.2">
      <c r="A71" s="159">
        <v>37500</v>
      </c>
      <c r="B71" s="160">
        <f t="shared" si="8"/>
        <v>20894.492103432531</v>
      </c>
      <c r="C71" s="160">
        <f t="shared" si="9"/>
        <v>31408.617829437659</v>
      </c>
      <c r="D71" s="156">
        <f t="shared" si="6"/>
        <v>-5.4277498209666097E-3</v>
      </c>
      <c r="E71" s="156">
        <f t="shared" si="7"/>
        <v>0.36510640809371564</v>
      </c>
      <c r="G71" s="161">
        <f t="shared" si="2"/>
        <v>23738.779110389518</v>
      </c>
      <c r="H71" s="161">
        <f t="shared" si="3"/>
        <v>52610.011000245613</v>
      </c>
      <c r="J71" s="161">
        <f t="shared" si="4"/>
        <v>23773.878784850684</v>
      </c>
      <c r="K71" s="161">
        <f t="shared" si="5"/>
        <v>51880.716616160964</v>
      </c>
      <c r="L71" s="147">
        <v>1998</v>
      </c>
      <c r="M71" s="148" t="s">
        <v>670</v>
      </c>
      <c r="N71" s="144" t="s">
        <v>663</v>
      </c>
      <c r="O71" s="144" t="s">
        <v>663</v>
      </c>
      <c r="P71" s="150">
        <v>9595.3347326724706</v>
      </c>
      <c r="Q71" s="150">
        <v>8844.1531610984694</v>
      </c>
      <c r="R71" s="150">
        <v>2106.8555442625202</v>
      </c>
      <c r="S71" s="150"/>
      <c r="T71" s="150">
        <v>14937.1631517653</v>
      </c>
      <c r="U71" s="150">
        <v>3518.5171400977601</v>
      </c>
      <c r="V71" s="150">
        <v>9289.9365482833291</v>
      </c>
      <c r="W71" s="150"/>
      <c r="X71" s="150">
        <v>3469.0900013713499</v>
      </c>
    </row>
    <row r="72" spans="1:24" x14ac:dyDescent="0.2">
      <c r="A72" s="159">
        <v>37530</v>
      </c>
      <c r="B72" s="160">
        <f t="shared" si="8"/>
        <v>27946.79151646842</v>
      </c>
      <c r="C72" s="160">
        <f t="shared" si="9"/>
        <v>101945.71877767802</v>
      </c>
      <c r="D72" s="156">
        <f t="shared" si="6"/>
        <v>3.1616011434228097E-2</v>
      </c>
      <c r="E72" s="156">
        <f t="shared" si="7"/>
        <v>0.4925865363072639</v>
      </c>
      <c r="G72" s="161">
        <f t="shared" ref="G72:G135" si="10">AVERAGE(B67:B78)</f>
        <v>23791.304551001394</v>
      </c>
      <c r="H72" s="161">
        <f t="shared" ref="H72:H135" si="11">AVERAGE(C67:C78)</f>
        <v>52978.362469785563</v>
      </c>
      <c r="J72" s="161">
        <f t="shared" si="4"/>
        <v>23765.041830695456</v>
      </c>
      <c r="K72" s="161">
        <f t="shared" si="5"/>
        <v>52794.186735015588</v>
      </c>
      <c r="L72" s="147">
        <v>1998</v>
      </c>
      <c r="M72" s="148" t="s">
        <v>671</v>
      </c>
      <c r="N72" s="144" t="s">
        <v>663</v>
      </c>
      <c r="O72" s="144" t="s">
        <v>663</v>
      </c>
      <c r="P72" s="150">
        <v>10039.8158170765</v>
      </c>
      <c r="Q72" s="150">
        <v>9397.2783717686107</v>
      </c>
      <c r="R72" s="150">
        <v>2521.1495574605101</v>
      </c>
      <c r="S72" s="150"/>
      <c r="T72" s="150">
        <v>15241.800730802999</v>
      </c>
      <c r="U72" s="150">
        <v>3260.5840850015302</v>
      </c>
      <c r="V72" s="150">
        <v>11323.517191203</v>
      </c>
      <c r="W72" s="150"/>
      <c r="X72" s="150">
        <v>10564.9696053892</v>
      </c>
    </row>
    <row r="73" spans="1:24" x14ac:dyDescent="0.2">
      <c r="A73" s="159">
        <v>37561</v>
      </c>
      <c r="B73" s="160">
        <f t="shared" si="8"/>
        <v>22533.865150829508</v>
      </c>
      <c r="C73" s="160">
        <f t="shared" si="9"/>
        <v>43720.362319544583</v>
      </c>
      <c r="D73" s="156">
        <f t="shared" si="6"/>
        <v>1.2475507845848055E-2</v>
      </c>
      <c r="E73" s="156">
        <f t="shared" si="7"/>
        <v>0.22903502364491057</v>
      </c>
      <c r="G73" s="161">
        <f t="shared" si="10"/>
        <v>23748.159722458604</v>
      </c>
      <c r="H73" s="161">
        <f t="shared" si="11"/>
        <v>53638.723925044302</v>
      </c>
      <c r="J73" s="161">
        <f t="shared" ref="J73:J136" si="12">AVERAGE(G72:G73)</f>
        <v>23769.732136729999</v>
      </c>
      <c r="K73" s="161">
        <f t="shared" ref="K73:K136" si="13">AVERAGE(H72:H73)</f>
        <v>53308.543197414932</v>
      </c>
      <c r="L73" s="147">
        <v>1999</v>
      </c>
      <c r="M73" s="148" t="s">
        <v>447</v>
      </c>
      <c r="N73" s="144" t="s">
        <v>663</v>
      </c>
      <c r="O73" s="144" t="s">
        <v>663</v>
      </c>
      <c r="P73" s="150">
        <v>8452.1846662705902</v>
      </c>
      <c r="Q73" s="150">
        <v>8417.0108042669508</v>
      </c>
      <c r="R73" s="150">
        <v>1949.7037784102699</v>
      </c>
      <c r="S73" s="150"/>
      <c r="T73" s="150">
        <v>13680.2385729618</v>
      </c>
      <c r="U73" s="150">
        <v>2466.6027855145298</v>
      </c>
      <c r="V73" s="150">
        <v>9607.93942360859</v>
      </c>
      <c r="W73" s="150"/>
      <c r="X73" s="150">
        <v>948.43902361425296</v>
      </c>
    </row>
    <row r="74" spans="1:24" x14ac:dyDescent="0.2">
      <c r="A74" s="159">
        <v>37591</v>
      </c>
      <c r="B74" s="160">
        <f t="shared" si="8"/>
        <v>19815.735218254129</v>
      </c>
      <c r="C74" s="160">
        <f t="shared" si="9"/>
        <v>40956.554869247127</v>
      </c>
      <c r="D74" s="156">
        <f t="shared" si="6"/>
        <v>-7.59255532137737E-3</v>
      </c>
      <c r="E74" s="156">
        <f t="shared" si="7"/>
        <v>0.22256811336880133</v>
      </c>
      <c r="G74" s="161">
        <f t="shared" si="10"/>
        <v>23800.103790516598</v>
      </c>
      <c r="H74" s="161">
        <f t="shared" si="11"/>
        <v>55209.491406239402</v>
      </c>
      <c r="J74" s="161">
        <f t="shared" si="12"/>
        <v>23774.131756487601</v>
      </c>
      <c r="K74" s="161">
        <f t="shared" si="13"/>
        <v>54424.107665641852</v>
      </c>
      <c r="L74" s="147">
        <v>1999</v>
      </c>
      <c r="M74" s="148" t="s">
        <v>449</v>
      </c>
      <c r="N74" s="144" t="s">
        <v>663</v>
      </c>
      <c r="O74" s="144" t="s">
        <v>663</v>
      </c>
      <c r="P74" s="150">
        <v>8733.8277872592407</v>
      </c>
      <c r="Q74" s="150">
        <v>9472.9920970127296</v>
      </c>
      <c r="R74" s="150">
        <v>2253.8336120457798</v>
      </c>
      <c r="S74" s="150"/>
      <c r="T74" s="150">
        <v>16024.5166614889</v>
      </c>
      <c r="U74" s="150">
        <v>3712.6277896992601</v>
      </c>
      <c r="V74" s="150">
        <v>12396.631368962901</v>
      </c>
      <c r="W74" s="150"/>
      <c r="X74" s="150">
        <v>4483.9753305558497</v>
      </c>
    </row>
    <row r="75" spans="1:24" x14ac:dyDescent="0.2">
      <c r="A75" s="159">
        <v>37622</v>
      </c>
      <c r="B75" s="160">
        <f t="shared" si="8"/>
        <v>18992.355159781011</v>
      </c>
      <c r="C75" s="160">
        <f t="shared" si="9"/>
        <v>46307.884438874782</v>
      </c>
      <c r="D75" s="156">
        <f t="shared" si="6"/>
        <v>1.9993395258040003E-3</v>
      </c>
      <c r="E75" s="156">
        <f t="shared" si="7"/>
        <v>0.23042675646180633</v>
      </c>
      <c r="G75" s="161">
        <f t="shared" si="10"/>
        <v>23843.779729486687</v>
      </c>
      <c r="H75" s="161">
        <f t="shared" si="11"/>
        <v>58249.717463184039</v>
      </c>
      <c r="J75" s="161">
        <f t="shared" si="12"/>
        <v>23821.941760001642</v>
      </c>
      <c r="K75" s="161">
        <f t="shared" si="13"/>
        <v>56729.60443471172</v>
      </c>
      <c r="L75" s="147">
        <v>1999</v>
      </c>
      <c r="M75" s="148" t="s">
        <v>450</v>
      </c>
      <c r="N75" s="144" t="s">
        <v>663</v>
      </c>
      <c r="O75" s="144" t="s">
        <v>663</v>
      </c>
      <c r="P75" s="150">
        <v>9984.2559241230792</v>
      </c>
      <c r="Q75" s="150">
        <v>11806.221065150399</v>
      </c>
      <c r="R75" s="150">
        <v>2665.17601986005</v>
      </c>
      <c r="S75" s="150"/>
      <c r="T75" s="150">
        <v>18921.827119202</v>
      </c>
      <c r="U75" s="150">
        <v>3960.15607670397</v>
      </c>
      <c r="V75" s="150">
        <v>10016.7118303557</v>
      </c>
      <c r="W75" s="150"/>
      <c r="X75" s="150">
        <v>0</v>
      </c>
    </row>
    <row r="76" spans="1:24" x14ac:dyDescent="0.2">
      <c r="A76" s="159">
        <v>37653</v>
      </c>
      <c r="B76" s="160">
        <f t="shared" si="8"/>
        <v>19095.91658575548</v>
      </c>
      <c r="C76" s="160">
        <f t="shared" si="9"/>
        <v>52321.059797545015</v>
      </c>
      <c r="D76" s="156">
        <f t="shared" si="6"/>
        <v>-1.7417736691242025E-3</v>
      </c>
      <c r="E76" s="156">
        <f t="shared" si="7"/>
        <v>0.20619802353533134</v>
      </c>
      <c r="G76" s="161">
        <f t="shared" si="10"/>
        <v>24001.235170543656</v>
      </c>
      <c r="H76" s="161">
        <f t="shared" si="11"/>
        <v>60378.208985125857</v>
      </c>
      <c r="J76" s="161">
        <f t="shared" si="12"/>
        <v>23922.507450015171</v>
      </c>
      <c r="K76" s="161">
        <f t="shared" si="13"/>
        <v>59313.963224154948</v>
      </c>
      <c r="L76" s="147">
        <v>1999</v>
      </c>
      <c r="M76" s="148" t="s">
        <v>451</v>
      </c>
      <c r="N76" s="144" t="s">
        <v>663</v>
      </c>
      <c r="O76" s="144" t="s">
        <v>663</v>
      </c>
      <c r="P76" s="150">
        <v>9627.6073004122409</v>
      </c>
      <c r="Q76" s="150">
        <v>12280.447483858299</v>
      </c>
      <c r="R76" s="150">
        <v>2542.0310543043902</v>
      </c>
      <c r="S76" s="150"/>
      <c r="T76" s="150">
        <v>18662.5065669795</v>
      </c>
      <c r="U76" s="150">
        <v>3964.9390628168198</v>
      </c>
      <c r="V76" s="150">
        <v>7818.5310438240003</v>
      </c>
      <c r="W76" s="150"/>
      <c r="X76" s="150">
        <v>0</v>
      </c>
    </row>
    <row r="77" spans="1:24" x14ac:dyDescent="0.2">
      <c r="A77" s="159">
        <v>37681</v>
      </c>
      <c r="B77" s="160">
        <f t="shared" si="8"/>
        <v>21464.426067522701</v>
      </c>
      <c r="C77" s="160">
        <f t="shared" si="9"/>
        <v>54639.760467827466</v>
      </c>
      <c r="D77" s="156">
        <f t="shared" si="6"/>
        <v>-1.2110052002951344E-2</v>
      </c>
      <c r="E77" s="156">
        <f t="shared" si="7"/>
        <v>0.17130966394012703</v>
      </c>
      <c r="G77" s="161">
        <f t="shared" si="10"/>
        <v>24439.442246234063</v>
      </c>
      <c r="H77" s="161">
        <f t="shared" si="11"/>
        <v>64468.842849353627</v>
      </c>
      <c r="J77" s="161">
        <f t="shared" si="12"/>
        <v>24220.338708388859</v>
      </c>
      <c r="K77" s="161">
        <f t="shared" si="13"/>
        <v>62423.525917239742</v>
      </c>
      <c r="L77" s="147">
        <v>1999</v>
      </c>
      <c r="M77" s="148" t="s">
        <v>664</v>
      </c>
      <c r="N77" s="144" t="s">
        <v>663</v>
      </c>
      <c r="O77" s="144" t="s">
        <v>663</v>
      </c>
      <c r="P77" s="150">
        <v>10056.1012621062</v>
      </c>
      <c r="Q77" s="150">
        <v>13855.108402817599</v>
      </c>
      <c r="R77" s="150">
        <v>2823.0403727708899</v>
      </c>
      <c r="S77" s="150"/>
      <c r="T77" s="150">
        <v>21932.321433023099</v>
      </c>
      <c r="U77" s="150">
        <v>4003.6428730540601</v>
      </c>
      <c r="V77" s="150">
        <v>7137.3723497763303</v>
      </c>
      <c r="W77" s="150"/>
      <c r="X77" s="150">
        <v>3983.05867946219</v>
      </c>
    </row>
    <row r="78" spans="1:24" x14ac:dyDescent="0.2">
      <c r="A78" s="159">
        <v>37712</v>
      </c>
      <c r="B78" s="160">
        <f t="shared" si="8"/>
        <v>23600.043565943979</v>
      </c>
      <c r="C78" s="160">
        <f t="shared" si="9"/>
        <v>54984.495427061003</v>
      </c>
      <c r="D78" s="156">
        <f t="shared" si="6"/>
        <v>-1.0031616490420614E-2</v>
      </c>
      <c r="E78" s="156">
        <f t="shared" si="7"/>
        <v>0.1430218052186274</v>
      </c>
      <c r="G78" s="161">
        <f t="shared" si="10"/>
        <v>24119.260928172593</v>
      </c>
      <c r="H78" s="161">
        <f t="shared" si="11"/>
        <v>59336.411086486238</v>
      </c>
      <c r="J78" s="161">
        <f t="shared" si="12"/>
        <v>24279.351587203328</v>
      </c>
      <c r="K78" s="161">
        <f t="shared" si="13"/>
        <v>61902.626967919932</v>
      </c>
      <c r="L78" s="147">
        <v>1999</v>
      </c>
      <c r="M78" s="148" t="s">
        <v>665</v>
      </c>
      <c r="N78" s="144" t="s">
        <v>663</v>
      </c>
      <c r="O78" s="144" t="s">
        <v>663</v>
      </c>
      <c r="P78" s="150">
        <v>10042.1447886716</v>
      </c>
      <c r="Q78" s="150">
        <v>13970.074110752101</v>
      </c>
      <c r="R78" s="150">
        <v>2766.4456188426698</v>
      </c>
      <c r="S78" s="150"/>
      <c r="T78" s="150">
        <v>22452.829169952802</v>
      </c>
      <c r="U78" s="150">
        <v>4828.3674960522103</v>
      </c>
      <c r="V78" s="150">
        <v>7570.6070901340499</v>
      </c>
      <c r="W78" s="150"/>
      <c r="X78" s="150">
        <v>7574.98383562238</v>
      </c>
    </row>
    <row r="79" spans="1:24" x14ac:dyDescent="0.2">
      <c r="A79" s="159">
        <v>37742</v>
      </c>
      <c r="B79" s="160">
        <f t="shared" si="8"/>
        <v>24870.295819353028</v>
      </c>
      <c r="C79" s="160">
        <f t="shared" si="9"/>
        <v>59215.74154449597</v>
      </c>
      <c r="D79" s="156">
        <f t="shared" ref="D79:D142" si="14">(SUM(B79:B90)/SUM(B67:B78))-1</f>
        <v>-1.5979150949915866E-2</v>
      </c>
      <c r="E79" s="156">
        <f t="shared" ref="E79:E142" si="15">(SUM(C79:C90)/SUM(C67:C78))-1</f>
        <v>0.12306989641282295</v>
      </c>
      <c r="G79" s="161">
        <f t="shared" si="10"/>
        <v>23814.671840365361</v>
      </c>
      <c r="H79" s="161">
        <f t="shared" si="11"/>
        <v>59939.2300740352</v>
      </c>
      <c r="J79" s="161">
        <f t="shared" si="12"/>
        <v>23966.966384268977</v>
      </c>
      <c r="K79" s="161">
        <f t="shared" si="13"/>
        <v>59637.820580260719</v>
      </c>
      <c r="L79" s="147">
        <v>1999</v>
      </c>
      <c r="M79" s="148" t="s">
        <v>666</v>
      </c>
      <c r="N79" s="144" t="s">
        <v>663</v>
      </c>
      <c r="O79" s="144" t="s">
        <v>663</v>
      </c>
      <c r="P79" s="150">
        <v>11599.4410349108</v>
      </c>
      <c r="Q79" s="150">
        <v>15613.536663635299</v>
      </c>
      <c r="R79" s="150">
        <v>3119.3115412688098</v>
      </c>
      <c r="S79" s="150"/>
      <c r="T79" s="150">
        <v>25628.651299733101</v>
      </c>
      <c r="U79" s="150">
        <v>5012.2272272994096</v>
      </c>
      <c r="V79" s="150">
        <v>7767.6160002810602</v>
      </c>
      <c r="W79" s="150"/>
      <c r="X79" s="150">
        <v>14672.528294014</v>
      </c>
    </row>
    <row r="80" spans="1:24" x14ac:dyDescent="0.2">
      <c r="A80" s="159">
        <v>37773</v>
      </c>
      <c r="B80" s="160">
        <f t="shared" si="8"/>
        <v>26405.130363759992</v>
      </c>
      <c r="C80" s="160">
        <f t="shared" si="9"/>
        <v>64442.169528624945</v>
      </c>
      <c r="D80" s="156">
        <f t="shared" si="14"/>
        <v>-1.9893046638134404E-2</v>
      </c>
      <c r="E80" s="156">
        <f t="shared" si="15"/>
        <v>0.13064851800161814</v>
      </c>
      <c r="G80" s="161">
        <f t="shared" si="10"/>
        <v>23841.595086820234</v>
      </c>
      <c r="H80" s="161">
        <f t="shared" si="11"/>
        <v>60454.782584190893</v>
      </c>
      <c r="J80" s="161">
        <f t="shared" si="12"/>
        <v>23828.1334635928</v>
      </c>
      <c r="K80" s="161">
        <f t="shared" si="13"/>
        <v>60197.00632911305</v>
      </c>
      <c r="L80" s="147">
        <v>1999</v>
      </c>
      <c r="M80" s="148" t="s">
        <v>667</v>
      </c>
      <c r="N80" s="144" t="s">
        <v>663</v>
      </c>
      <c r="O80" s="144" t="s">
        <v>663</v>
      </c>
      <c r="P80" s="150">
        <v>11697.772257516401</v>
      </c>
      <c r="Q80" s="150">
        <v>17255.866026429201</v>
      </c>
      <c r="R80" s="150">
        <v>3198.21077106035</v>
      </c>
      <c r="S80" s="150"/>
      <c r="T80" s="150">
        <v>26448.006948844999</v>
      </c>
      <c r="U80" s="150">
        <v>5740.1747527565003</v>
      </c>
      <c r="V80" s="150">
        <v>9235.8551649230194</v>
      </c>
      <c r="W80" s="150"/>
      <c r="X80" s="150">
        <v>10315.729939581901</v>
      </c>
    </row>
    <row r="81" spans="1:24" x14ac:dyDescent="0.2">
      <c r="A81" s="159">
        <v>37803</v>
      </c>
      <c r="B81" s="160">
        <f t="shared" si="8"/>
        <v>30170.301491460537</v>
      </c>
      <c r="C81" s="160">
        <f t="shared" si="9"/>
        <v>84970.025242685486</v>
      </c>
      <c r="D81" s="156">
        <f t="shared" si="14"/>
        <v>-2.5184732562939627E-2</v>
      </c>
      <c r="E81" s="156">
        <f t="shared" si="15"/>
        <v>0.12880376176785635</v>
      </c>
      <c r="G81" s="161">
        <f t="shared" si="10"/>
        <v>23805.508773129579</v>
      </c>
      <c r="H81" s="161">
        <f t="shared" si="11"/>
        <v>60446.289292973008</v>
      </c>
      <c r="J81" s="161">
        <f t="shared" si="12"/>
        <v>23823.551929974907</v>
      </c>
      <c r="K81" s="161">
        <f t="shared" si="13"/>
        <v>60450.535938581947</v>
      </c>
      <c r="L81" s="147">
        <v>1999</v>
      </c>
      <c r="M81" s="148" t="s">
        <v>668</v>
      </c>
      <c r="N81" s="144" t="s">
        <v>663</v>
      </c>
      <c r="O81" s="144" t="s">
        <v>663</v>
      </c>
      <c r="P81" s="150">
        <v>9848.8486770172894</v>
      </c>
      <c r="Q81" s="150">
        <v>15328.4831969795</v>
      </c>
      <c r="R81" s="150">
        <v>2698.7342004888001</v>
      </c>
      <c r="S81" s="150"/>
      <c r="T81" s="150">
        <v>22780.575197217</v>
      </c>
      <c r="U81" s="150">
        <v>6286.8718773590399</v>
      </c>
      <c r="V81" s="150">
        <v>7900.88128508508</v>
      </c>
      <c r="W81" s="150"/>
      <c r="X81" s="150">
        <v>8706.1883984658907</v>
      </c>
    </row>
    <row r="82" spans="1:24" x14ac:dyDescent="0.2">
      <c r="A82" s="159">
        <v>37834</v>
      </c>
      <c r="B82" s="160">
        <f t="shared" si="8"/>
        <v>32225.469003962578</v>
      </c>
      <c r="C82" s="160">
        <f t="shared" si="9"/>
        <v>89626.117578488251</v>
      </c>
      <c r="D82" s="156">
        <f t="shared" si="14"/>
        <v>-3.1544013162743356E-2</v>
      </c>
      <c r="E82" s="156">
        <f t="shared" si="15"/>
        <v>0.11460394154253839</v>
      </c>
      <c r="G82" s="161">
        <f t="shared" si="10"/>
        <v>23520.650492032437</v>
      </c>
      <c r="H82" s="161">
        <f t="shared" si="11"/>
        <v>59914.155184712843</v>
      </c>
      <c r="J82" s="161">
        <f t="shared" si="12"/>
        <v>23663.079632581008</v>
      </c>
      <c r="K82" s="161">
        <f t="shared" si="13"/>
        <v>60180.222238842922</v>
      </c>
      <c r="L82" s="147">
        <v>1999</v>
      </c>
      <c r="M82" s="148" t="s">
        <v>669</v>
      </c>
      <c r="N82" s="144" t="s">
        <v>663</v>
      </c>
      <c r="O82" s="144" t="s">
        <v>663</v>
      </c>
      <c r="P82" s="150">
        <v>9116.7607068196503</v>
      </c>
      <c r="Q82" s="150">
        <v>14546.107739187401</v>
      </c>
      <c r="R82" s="150">
        <v>2632.9521452229101</v>
      </c>
      <c r="S82" s="150"/>
      <c r="T82" s="150">
        <v>21171.809104412299</v>
      </c>
      <c r="U82" s="150">
        <v>5342.3652428320202</v>
      </c>
      <c r="V82" s="150">
        <v>6806.4498807312702</v>
      </c>
      <c r="W82" s="150"/>
      <c r="X82" s="150">
        <v>4997.8234209760403</v>
      </c>
    </row>
    <row r="83" spans="1:24" x14ac:dyDescent="0.2">
      <c r="A83" s="159">
        <v>37865</v>
      </c>
      <c r="B83" s="160">
        <f t="shared" si="8"/>
        <v>26152.977011717441</v>
      </c>
      <c r="C83" s="160">
        <f t="shared" si="9"/>
        <v>80496.22420017104</v>
      </c>
      <c r="D83" s="156">
        <f t="shared" si="14"/>
        <v>-4.4500011498916692E-2</v>
      </c>
      <c r="E83" s="156">
        <f t="shared" si="15"/>
        <v>7.1179932816123337E-2</v>
      </c>
      <c r="G83" s="161">
        <f t="shared" si="10"/>
        <v>23500.640782403283</v>
      </c>
      <c r="H83" s="161">
        <f t="shared" si="11"/>
        <v>60134.389746072586</v>
      </c>
      <c r="J83" s="161">
        <f t="shared" si="12"/>
        <v>23510.645637217858</v>
      </c>
      <c r="K83" s="161">
        <f t="shared" si="13"/>
        <v>60024.272465392714</v>
      </c>
      <c r="L83" s="147">
        <v>1999</v>
      </c>
      <c r="M83" s="148" t="s">
        <v>670</v>
      </c>
      <c r="N83" s="144" t="s">
        <v>663</v>
      </c>
      <c r="O83" s="144" t="s">
        <v>663</v>
      </c>
      <c r="P83" s="150">
        <v>7997.3190723896596</v>
      </c>
      <c r="Q83" s="150">
        <v>10889.676908147199</v>
      </c>
      <c r="R83" s="150">
        <v>2278.1113696665702</v>
      </c>
      <c r="S83" s="150"/>
      <c r="T83" s="150">
        <v>17288.225543643999</v>
      </c>
      <c r="U83" s="150">
        <v>4905.6271219144301</v>
      </c>
      <c r="V83" s="150">
        <v>9475.7809992067105</v>
      </c>
      <c r="W83" s="150"/>
      <c r="X83" s="150">
        <v>8455.6679614880995</v>
      </c>
    </row>
    <row r="84" spans="1:24" x14ac:dyDescent="0.2">
      <c r="A84" s="159">
        <v>37895</v>
      </c>
      <c r="B84" s="160">
        <f t="shared" si="8"/>
        <v>24104.615699730759</v>
      </c>
      <c r="C84" s="160">
        <f t="shared" si="9"/>
        <v>40356.53762326928</v>
      </c>
      <c r="D84" s="156">
        <f t="shared" si="14"/>
        <v>-6.5041224794406771E-2</v>
      </c>
      <c r="E84" s="156">
        <f t="shared" si="15"/>
        <v>-3.7579196898883449E-2</v>
      </c>
      <c r="G84" s="161">
        <f t="shared" si="10"/>
        <v>23411.139704285524</v>
      </c>
      <c r="H84" s="161">
        <f t="shared" si="11"/>
        <v>59498.404051063058</v>
      </c>
      <c r="J84" s="161">
        <f t="shared" si="12"/>
        <v>23455.890243344402</v>
      </c>
      <c r="K84" s="161">
        <f t="shared" si="13"/>
        <v>59816.396898567822</v>
      </c>
      <c r="L84" s="147">
        <v>1999</v>
      </c>
      <c r="M84" s="148" t="s">
        <v>671</v>
      </c>
      <c r="N84" s="144" t="s">
        <v>663</v>
      </c>
      <c r="O84" s="144" t="s">
        <v>663</v>
      </c>
      <c r="P84" s="150">
        <v>8164.9358772903597</v>
      </c>
      <c r="Q84" s="150">
        <v>11073.677552764801</v>
      </c>
      <c r="R84" s="150">
        <v>2445.1272519819099</v>
      </c>
      <c r="S84" s="150"/>
      <c r="T84" s="150">
        <v>16986.5662773117</v>
      </c>
      <c r="U84" s="150">
        <v>4870.0816621475697</v>
      </c>
      <c r="V84" s="150">
        <v>9696.5872509555793</v>
      </c>
      <c r="W84" s="150"/>
      <c r="X84" s="150">
        <v>5704.7476922884698</v>
      </c>
    </row>
    <row r="85" spans="1:24" x14ac:dyDescent="0.2">
      <c r="A85" s="159">
        <v>37926</v>
      </c>
      <c r="B85" s="160">
        <f t="shared" si="8"/>
        <v>18878.796097142658</v>
      </c>
      <c r="C85" s="160">
        <f t="shared" si="9"/>
        <v>50954.190170131973</v>
      </c>
      <c r="D85" s="156">
        <f t="shared" si="14"/>
        <v>-5.5840108682032707E-2</v>
      </c>
      <c r="E85" s="156">
        <f t="shared" si="15"/>
        <v>4.6930217675084318E-2</v>
      </c>
      <c r="G85" s="161">
        <f t="shared" si="10"/>
        <v>23275.736473529872</v>
      </c>
      <c r="H85" s="161">
        <f t="shared" si="11"/>
        <v>60646.543713349289</v>
      </c>
      <c r="J85" s="161">
        <f t="shared" si="12"/>
        <v>23343.4380889077</v>
      </c>
      <c r="K85" s="161">
        <f t="shared" si="13"/>
        <v>60072.473882206177</v>
      </c>
      <c r="L85" s="147">
        <v>2000</v>
      </c>
      <c r="M85" s="148" t="s">
        <v>447</v>
      </c>
      <c r="N85" s="144" t="s">
        <v>663</v>
      </c>
      <c r="O85" s="144" t="s">
        <v>663</v>
      </c>
      <c r="P85" s="150">
        <v>6825.2597467797104</v>
      </c>
      <c r="Q85" s="150">
        <v>10128.4458204728</v>
      </c>
      <c r="R85" s="150">
        <v>2046.2124996806799</v>
      </c>
      <c r="S85" s="150"/>
      <c r="T85" s="150">
        <v>15184.485652404401</v>
      </c>
      <c r="U85" s="150">
        <v>4317.6537017665796</v>
      </c>
      <c r="V85" s="150">
        <v>10961.833163372199</v>
      </c>
      <c r="W85" s="150"/>
      <c r="X85" s="150">
        <v>2189.0717373122302</v>
      </c>
    </row>
    <row r="86" spans="1:24" x14ac:dyDescent="0.2">
      <c r="A86" s="159">
        <v>37956</v>
      </c>
      <c r="B86" s="160">
        <f t="shared" si="8"/>
        <v>20138.814175712658</v>
      </c>
      <c r="C86" s="160">
        <f t="shared" si="9"/>
        <v>47143.18499111561</v>
      </c>
      <c r="D86" s="156">
        <f t="shared" si="14"/>
        <v>-4.2519539291242192E-2</v>
      </c>
      <c r="E86" s="156">
        <f t="shared" si="15"/>
        <v>1.9418632439404337E-2</v>
      </c>
      <c r="G86" s="161">
        <f t="shared" si="10"/>
        <v>23200.704541582232</v>
      </c>
      <c r="H86" s="161">
        <f t="shared" si="11"/>
        <v>62320.681584653175</v>
      </c>
      <c r="J86" s="161">
        <f t="shared" si="12"/>
        <v>23238.220507556052</v>
      </c>
      <c r="K86" s="161">
        <f t="shared" si="13"/>
        <v>61483.612649001232</v>
      </c>
      <c r="L86" s="147">
        <v>2000</v>
      </c>
      <c r="M86" s="148" t="s">
        <v>449</v>
      </c>
      <c r="N86" s="144" t="s">
        <v>663</v>
      </c>
      <c r="O86" s="144" t="s">
        <v>663</v>
      </c>
      <c r="P86" s="150">
        <v>7286.3459966259697</v>
      </c>
      <c r="Q86" s="150">
        <v>11448.443890205301</v>
      </c>
      <c r="R86" s="150">
        <v>2239.2923640662698</v>
      </c>
      <c r="S86" s="150"/>
      <c r="T86" s="150">
        <v>18138.565194764</v>
      </c>
      <c r="U86" s="150">
        <v>4918.5264543862904</v>
      </c>
      <c r="V86" s="150">
        <v>10797.0902308399</v>
      </c>
      <c r="W86" s="150"/>
      <c r="X86" s="150">
        <v>13016.3588677019</v>
      </c>
    </row>
    <row r="87" spans="1:24" x14ac:dyDescent="0.2">
      <c r="A87" s="159">
        <v>37987</v>
      </c>
      <c r="B87" s="160">
        <f t="shared" si="8"/>
        <v>18559.319395493141</v>
      </c>
      <c r="C87" s="160">
        <f t="shared" si="9"/>
        <v>46205.964944260239</v>
      </c>
      <c r="D87" s="156">
        <f t="shared" si="14"/>
        <v>-4.5820401503140817E-2</v>
      </c>
      <c r="E87" s="156">
        <f t="shared" si="15"/>
        <v>1.1348125416891897E-2</v>
      </c>
      <c r="G87" s="161">
        <f t="shared" si="10"/>
        <v>23091.651227850205</v>
      </c>
      <c r="H87" s="161">
        <f t="shared" si="11"/>
        <v>64925.364678204169</v>
      </c>
      <c r="J87" s="161">
        <f t="shared" si="12"/>
        <v>23146.17788471622</v>
      </c>
      <c r="K87" s="161">
        <f t="shared" si="13"/>
        <v>63623.023131428672</v>
      </c>
      <c r="L87" s="147">
        <v>2000</v>
      </c>
      <c r="M87" s="148" t="s">
        <v>450</v>
      </c>
      <c r="N87" s="144" t="s">
        <v>663</v>
      </c>
      <c r="O87" s="144" t="s">
        <v>663</v>
      </c>
      <c r="P87" s="150">
        <v>7547.2032676623303</v>
      </c>
      <c r="Q87" s="150">
        <v>13179.384559165699</v>
      </c>
      <c r="R87" s="150">
        <v>2376.7755086690599</v>
      </c>
      <c r="S87" s="150"/>
      <c r="T87" s="150">
        <v>20302.684376966201</v>
      </c>
      <c r="U87" s="150">
        <v>4883.5222584080402</v>
      </c>
      <c r="V87" s="150">
        <v>10490.225986515299</v>
      </c>
      <c r="W87" s="150"/>
      <c r="X87" s="150">
        <v>8525.5965945497192</v>
      </c>
    </row>
    <row r="88" spans="1:24" x14ac:dyDescent="0.2">
      <c r="A88" s="159">
        <v>38018</v>
      </c>
      <c r="B88" s="160">
        <f t="shared" si="8"/>
        <v>15677.61721258979</v>
      </c>
      <c r="C88" s="160">
        <f t="shared" si="9"/>
        <v>45935.450498422986</v>
      </c>
      <c r="D88" s="156">
        <f t="shared" si="14"/>
        <v>-4.7052007642248594E-2</v>
      </c>
      <c r="E88" s="156">
        <f t="shared" si="15"/>
        <v>2.0789766789580444E-2</v>
      </c>
      <c r="G88" s="161">
        <f t="shared" si="10"/>
        <v>22933.17992946626</v>
      </c>
      <c r="H88" s="161">
        <f t="shared" si="11"/>
        <v>64675.925844244979</v>
      </c>
      <c r="J88" s="161">
        <f t="shared" si="12"/>
        <v>23012.415578658234</v>
      </c>
      <c r="K88" s="161">
        <f t="shared" si="13"/>
        <v>64800.645261224578</v>
      </c>
      <c r="L88" s="147">
        <v>2000</v>
      </c>
      <c r="M88" s="148" t="s">
        <v>451</v>
      </c>
      <c r="N88" s="144" t="s">
        <v>663</v>
      </c>
      <c r="O88" s="144" t="s">
        <v>663</v>
      </c>
      <c r="P88" s="150">
        <v>7560.0187580960701</v>
      </c>
      <c r="Q88" s="150">
        <v>14352.182511225799</v>
      </c>
      <c r="R88" s="150">
        <v>2485.6430353978699</v>
      </c>
      <c r="S88" s="150"/>
      <c r="T88" s="150">
        <v>20539.448105787898</v>
      </c>
      <c r="U88" s="150">
        <v>3922.7372783124802</v>
      </c>
      <c r="V88" s="150">
        <v>8602.1594639263494</v>
      </c>
      <c r="W88" s="150"/>
      <c r="X88" s="150">
        <v>6634.1377766503401</v>
      </c>
    </row>
    <row r="89" spans="1:24" x14ac:dyDescent="0.2">
      <c r="A89" s="159">
        <v>38047</v>
      </c>
      <c r="B89" s="160">
        <f t="shared" si="8"/>
        <v>21224.309551972859</v>
      </c>
      <c r="C89" s="160">
        <f t="shared" si="9"/>
        <v>57282.575204144327</v>
      </c>
      <c r="D89" s="156">
        <f t="shared" si="14"/>
        <v>-2.6969397864650579E-2</v>
      </c>
      <c r="E89" s="156">
        <f t="shared" si="15"/>
        <v>7.0850957486767729E-2</v>
      </c>
      <c r="G89" s="161">
        <f t="shared" si="10"/>
        <v>22849.870989246832</v>
      </c>
      <c r="H89" s="161">
        <f t="shared" si="11"/>
        <v>62046.155510074597</v>
      </c>
      <c r="J89" s="161">
        <f t="shared" si="12"/>
        <v>22891.525459356548</v>
      </c>
      <c r="K89" s="161">
        <f t="shared" si="13"/>
        <v>63361.040677159792</v>
      </c>
      <c r="L89" s="147">
        <v>2000</v>
      </c>
      <c r="M89" s="148" t="s">
        <v>664</v>
      </c>
      <c r="N89" s="144" t="s">
        <v>663</v>
      </c>
      <c r="O89" s="144" t="s">
        <v>663</v>
      </c>
      <c r="P89" s="150">
        <v>7794.3898277831604</v>
      </c>
      <c r="Q89" s="150">
        <v>15754.768879363901</v>
      </c>
      <c r="R89" s="150">
        <v>2495.6944456814199</v>
      </c>
      <c r="S89" s="150"/>
      <c r="T89" s="150">
        <v>23861.8345399836</v>
      </c>
      <c r="U89" s="150">
        <v>4818.9100368547597</v>
      </c>
      <c r="V89" s="150">
        <v>6549.0817262504297</v>
      </c>
      <c r="W89" s="150"/>
      <c r="X89" s="150">
        <v>1513.96157441063</v>
      </c>
    </row>
    <row r="90" spans="1:24" x14ac:dyDescent="0.2">
      <c r="A90" s="159">
        <v>38078</v>
      </c>
      <c r="B90" s="160">
        <f t="shared" si="8"/>
        <v>22526.030628530818</v>
      </c>
      <c r="C90" s="160">
        <f t="shared" si="9"/>
        <v>47352.667086946691</v>
      </c>
      <c r="D90" s="156">
        <f t="shared" si="14"/>
        <v>-2.7556542711629328E-2</v>
      </c>
      <c r="E90" s="156">
        <f t="shared" si="15"/>
        <v>8.5027798632647311E-2</v>
      </c>
      <c r="G90" s="161">
        <f t="shared" si="10"/>
        <v>22772.438776613129</v>
      </c>
      <c r="H90" s="161">
        <f t="shared" si="11"/>
        <v>62121.081774833321</v>
      </c>
      <c r="J90" s="161">
        <f t="shared" si="12"/>
        <v>22811.154882929979</v>
      </c>
      <c r="K90" s="161">
        <f t="shared" si="13"/>
        <v>62083.618642453963</v>
      </c>
      <c r="L90" s="147">
        <v>2000</v>
      </c>
      <c r="M90" s="148" t="s">
        <v>665</v>
      </c>
      <c r="N90" s="144" t="s">
        <v>663</v>
      </c>
      <c r="O90" s="144" t="s">
        <v>663</v>
      </c>
      <c r="P90" s="150">
        <v>8104.8914373528196</v>
      </c>
      <c r="Q90" s="150">
        <v>16572.583017785899</v>
      </c>
      <c r="R90" s="150">
        <v>2490.3308157681199</v>
      </c>
      <c r="S90" s="150"/>
      <c r="T90" s="150">
        <v>25502.805956944299</v>
      </c>
      <c r="U90" s="150">
        <v>5928.5203555546104</v>
      </c>
      <c r="V90" s="150">
        <v>15983.557246680601</v>
      </c>
      <c r="W90" s="150"/>
      <c r="X90" s="150">
        <v>9912.4831009001191</v>
      </c>
    </row>
    <row r="91" spans="1:24" x14ac:dyDescent="0.2">
      <c r="A91" s="159">
        <v>38108</v>
      </c>
      <c r="B91" s="160">
        <f t="shared" si="8"/>
        <v>23245.45705028516</v>
      </c>
      <c r="C91" s="160">
        <f t="shared" si="9"/>
        <v>72993.417491930682</v>
      </c>
      <c r="D91" s="156">
        <f t="shared" si="14"/>
        <v>-2.7626752650493858E-2</v>
      </c>
      <c r="E91" s="156">
        <f t="shared" si="15"/>
        <v>0.1074832117542821</v>
      </c>
      <c r="G91" s="161">
        <f t="shared" si="10"/>
        <v>22802.082965340906</v>
      </c>
      <c r="H91" s="161">
        <f t="shared" si="11"/>
        <v>61103.167951543779</v>
      </c>
      <c r="J91" s="161">
        <f t="shared" si="12"/>
        <v>22787.260870977017</v>
      </c>
      <c r="K91" s="161">
        <f t="shared" si="13"/>
        <v>61612.124863188554</v>
      </c>
      <c r="L91" s="147">
        <v>2000</v>
      </c>
      <c r="M91" s="148" t="s">
        <v>666</v>
      </c>
      <c r="N91" s="144" t="s">
        <v>663</v>
      </c>
      <c r="O91" s="144" t="s">
        <v>663</v>
      </c>
      <c r="P91" s="150">
        <v>9116.6832650253491</v>
      </c>
      <c r="Q91" s="150">
        <v>17748.2377249317</v>
      </c>
      <c r="R91" s="150">
        <v>3014.9934777192002</v>
      </c>
      <c r="S91" s="150"/>
      <c r="T91" s="150">
        <v>29265.815081687499</v>
      </c>
      <c r="U91" s="150">
        <v>5216.5814197091504</v>
      </c>
      <c r="V91" s="150">
        <v>17649.5121871556</v>
      </c>
      <c r="W91" s="150"/>
      <c r="X91" s="150">
        <v>23492.097395557899</v>
      </c>
    </row>
    <row r="92" spans="1:24" x14ac:dyDescent="0.2">
      <c r="A92" s="159">
        <v>38139</v>
      </c>
      <c r="B92" s="160">
        <f t="shared" si="8"/>
        <v>25504.747180388342</v>
      </c>
      <c r="C92" s="160">
        <f t="shared" si="9"/>
        <v>84531.823984271468</v>
      </c>
      <c r="D92" s="156">
        <f t="shared" si="14"/>
        <v>-2.1741760108235142E-2</v>
      </c>
      <c r="E92" s="156">
        <f t="shared" si="15"/>
        <v>8.3051474128023939E-2</v>
      </c>
      <c r="G92" s="161">
        <f t="shared" si="10"/>
        <v>22749.163627466824</v>
      </c>
      <c r="H92" s="161">
        <f t="shared" si="11"/>
        <v>61140.831039007229</v>
      </c>
      <c r="J92" s="161">
        <f t="shared" si="12"/>
        <v>22775.623296403865</v>
      </c>
      <c r="K92" s="161">
        <f t="shared" si="13"/>
        <v>61121.999495275508</v>
      </c>
      <c r="L92" s="147">
        <v>2000</v>
      </c>
      <c r="M92" s="148" t="s">
        <v>667</v>
      </c>
      <c r="N92" s="144" t="s">
        <v>663</v>
      </c>
      <c r="O92" s="144" t="s">
        <v>663</v>
      </c>
      <c r="P92" s="150">
        <v>9241.7583763150506</v>
      </c>
      <c r="Q92" s="150">
        <v>19053.5689918676</v>
      </c>
      <c r="R92" s="150">
        <v>2963.0737779173301</v>
      </c>
      <c r="S92" s="150"/>
      <c r="T92" s="150">
        <v>28876.552535260798</v>
      </c>
      <c r="U92" s="150">
        <v>5353.8495646137599</v>
      </c>
      <c r="V92" s="150">
        <v>18772.804845524599</v>
      </c>
      <c r="W92" s="150"/>
      <c r="X92" s="150">
        <v>31048.001682097401</v>
      </c>
    </row>
    <row r="93" spans="1:24" x14ac:dyDescent="0.2">
      <c r="A93" s="159">
        <v>38169</v>
      </c>
      <c r="B93" s="160">
        <f t="shared" si="8"/>
        <v>28861.6617266762</v>
      </c>
      <c r="C93" s="160">
        <f t="shared" si="9"/>
        <v>116226.22236529752</v>
      </c>
      <c r="D93" s="156">
        <f t="shared" si="14"/>
        <v>-2.1112727900551187E-2</v>
      </c>
      <c r="E93" s="156">
        <f t="shared" si="15"/>
        <v>5.7653918608951304E-2</v>
      </c>
      <c r="G93" s="161">
        <f t="shared" si="10"/>
        <v>22685.411792408671</v>
      </c>
      <c r="H93" s="161">
        <f t="shared" si="11"/>
        <v>61702.95355066943</v>
      </c>
      <c r="J93" s="161">
        <f t="shared" si="12"/>
        <v>22717.287709937747</v>
      </c>
      <c r="K93" s="161">
        <f t="shared" si="13"/>
        <v>61421.892294838326</v>
      </c>
      <c r="L93" s="147">
        <v>2000</v>
      </c>
      <c r="M93" s="148" t="s">
        <v>668</v>
      </c>
      <c r="N93" s="144" t="s">
        <v>663</v>
      </c>
      <c r="O93" s="144" t="s">
        <v>663</v>
      </c>
      <c r="P93" s="150">
        <v>8689.4368978461498</v>
      </c>
      <c r="Q93" s="150">
        <v>19247.369147858899</v>
      </c>
      <c r="R93" s="150">
        <v>3263.9533888334199</v>
      </c>
      <c r="S93" s="150"/>
      <c r="T93" s="150">
        <v>27070.385836575799</v>
      </c>
      <c r="U93" s="150">
        <v>5239.8803091234004</v>
      </c>
      <c r="V93" s="150">
        <v>9379.2650170680608</v>
      </c>
      <c r="W93" s="150"/>
      <c r="X93" s="150">
        <v>20675.8975581427</v>
      </c>
    </row>
    <row r="94" spans="1:24" x14ac:dyDescent="0.2">
      <c r="A94" s="159">
        <v>38200</v>
      </c>
      <c r="B94" s="160">
        <f t="shared" si="8"/>
        <v>30323.813423355328</v>
      </c>
      <c r="C94" s="160">
        <f t="shared" si="9"/>
        <v>86632.851570977931</v>
      </c>
      <c r="D94" s="156">
        <f t="shared" si="14"/>
        <v>-2.1676962201103045E-2</v>
      </c>
      <c r="E94" s="156">
        <f t="shared" si="15"/>
        <v>-1.0273291929430717E-2</v>
      </c>
      <c r="G94" s="161">
        <f t="shared" si="10"/>
        <v>22886.312710877424</v>
      </c>
      <c r="H94" s="161">
        <f t="shared" si="11"/>
        <v>64159.130446560535</v>
      </c>
      <c r="J94" s="161">
        <f t="shared" si="12"/>
        <v>22785.862251643048</v>
      </c>
      <c r="K94" s="161">
        <f t="shared" si="13"/>
        <v>62931.041998614979</v>
      </c>
      <c r="L94" s="147">
        <v>2000</v>
      </c>
      <c r="M94" s="148" t="s">
        <v>669</v>
      </c>
      <c r="N94" s="144" t="s">
        <v>663</v>
      </c>
      <c r="O94" s="144" t="s">
        <v>663</v>
      </c>
      <c r="P94" s="150">
        <v>5959.6101426730802</v>
      </c>
      <c r="Q94" s="150">
        <v>15355.5263555246</v>
      </c>
      <c r="R94" s="150">
        <v>1044.35027405136</v>
      </c>
      <c r="S94" s="150"/>
      <c r="T94" s="150">
        <v>21712.225363178299</v>
      </c>
      <c r="U94" s="150">
        <v>5448.7176089287304</v>
      </c>
      <c r="V94" s="150">
        <v>11911.6799570192</v>
      </c>
      <c r="W94" s="150"/>
      <c r="X94" s="150">
        <v>5669.9472655626496</v>
      </c>
    </row>
    <row r="95" spans="1:24" x14ac:dyDescent="0.2">
      <c r="A95" s="159">
        <v>38231</v>
      </c>
      <c r="B95" s="160">
        <f t="shared" si="8"/>
        <v>25153.269729084353</v>
      </c>
      <c r="C95" s="160">
        <f t="shared" si="9"/>
        <v>48938.980190126451</v>
      </c>
      <c r="D95" s="156">
        <f t="shared" si="14"/>
        <v>-1.6962840466767437E-2</v>
      </c>
      <c r="E95" s="156">
        <f t="shared" si="15"/>
        <v>2.8910508213161101E-2</v>
      </c>
      <c r="G95" s="161">
        <f t="shared" si="10"/>
        <v>22853.04437093233</v>
      </c>
      <c r="H95" s="161">
        <f t="shared" si="11"/>
        <v>65247.484528298774</v>
      </c>
      <c r="J95" s="161">
        <f t="shared" si="12"/>
        <v>22869.678540904875</v>
      </c>
      <c r="K95" s="161">
        <f t="shared" si="13"/>
        <v>64703.307487429658</v>
      </c>
      <c r="L95" s="147">
        <v>2000</v>
      </c>
      <c r="M95" s="148" t="s">
        <v>670</v>
      </c>
      <c r="N95" s="144" t="s">
        <v>663</v>
      </c>
      <c r="O95" s="144" t="s">
        <v>663</v>
      </c>
      <c r="P95" s="150">
        <v>5675.0987770572901</v>
      </c>
      <c r="Q95" s="150">
        <v>12439.853868402901</v>
      </c>
      <c r="R95" s="150">
        <v>1770.9150685621</v>
      </c>
      <c r="S95" s="150"/>
      <c r="T95" s="150">
        <v>18703.305930809802</v>
      </c>
      <c r="U95" s="150">
        <v>4030.4621833196302</v>
      </c>
      <c r="V95" s="150">
        <v>10738.907258073799</v>
      </c>
      <c r="W95" s="150"/>
      <c r="X95" s="150">
        <v>5297.5067950427001</v>
      </c>
    </row>
    <row r="96" spans="1:24" x14ac:dyDescent="0.2">
      <c r="A96" s="159">
        <v>38261</v>
      </c>
      <c r="B96" s="160">
        <f t="shared" si="8"/>
        <v>23175.429148126241</v>
      </c>
      <c r="C96" s="160">
        <f t="shared" si="9"/>
        <v>41255.652800373915</v>
      </c>
      <c r="D96" s="156">
        <f t="shared" si="14"/>
        <v>-1.8148622697504391E-2</v>
      </c>
      <c r="E96" s="156">
        <f t="shared" si="15"/>
        <v>8.2991950834434336E-2</v>
      </c>
      <c r="G96" s="161">
        <f t="shared" si="10"/>
        <v>22764.365938409072</v>
      </c>
      <c r="H96" s="161">
        <f t="shared" si="11"/>
        <v>65893.483612725307</v>
      </c>
      <c r="J96" s="161">
        <f t="shared" si="12"/>
        <v>22808.705154670701</v>
      </c>
      <c r="K96" s="161">
        <f t="shared" si="13"/>
        <v>65570.484070512044</v>
      </c>
      <c r="L96" s="147">
        <v>2000</v>
      </c>
      <c r="M96" s="148" t="s">
        <v>671</v>
      </c>
      <c r="N96" s="144" t="s">
        <v>663</v>
      </c>
      <c r="O96" s="144" t="s">
        <v>663</v>
      </c>
      <c r="P96" s="150">
        <v>5835.3675750167904</v>
      </c>
      <c r="Q96" s="150">
        <v>12548.218587839499</v>
      </c>
      <c r="R96" s="150">
        <v>2050.3697585101399</v>
      </c>
      <c r="S96" s="150"/>
      <c r="T96" s="150">
        <v>17229.558610063399</v>
      </c>
      <c r="U96" s="150">
        <v>4038.1900333891099</v>
      </c>
      <c r="V96" s="150">
        <v>7275.3123222990298</v>
      </c>
      <c r="W96" s="150"/>
      <c r="X96" s="150">
        <v>3330.9214338603601</v>
      </c>
    </row>
    <row r="97" spans="1:24" x14ac:dyDescent="0.2">
      <c r="A97" s="159">
        <v>38292</v>
      </c>
      <c r="B97" s="160">
        <f t="shared" si="8"/>
        <v>19234.526361875971</v>
      </c>
      <c r="C97" s="160">
        <f t="shared" si="9"/>
        <v>38739.224290657381</v>
      </c>
      <c r="D97" s="156">
        <f t="shared" si="14"/>
        <v>-1.7168965357277077E-2</v>
      </c>
      <c r="E97" s="156">
        <f t="shared" si="15"/>
        <v>9.2177096449289841E-2</v>
      </c>
      <c r="G97" s="161">
        <f t="shared" si="10"/>
        <v>22769.680994779887</v>
      </c>
      <c r="H97" s="161">
        <f t="shared" si="11"/>
        <v>65683.328569512581</v>
      </c>
      <c r="J97" s="161">
        <f t="shared" si="12"/>
        <v>22767.023466594481</v>
      </c>
      <c r="K97" s="161">
        <f t="shared" si="13"/>
        <v>65788.406091118944</v>
      </c>
      <c r="L97" s="147">
        <v>2001</v>
      </c>
      <c r="M97" s="148" t="s">
        <v>447</v>
      </c>
      <c r="N97" s="144" t="s">
        <v>663</v>
      </c>
      <c r="O97" s="144" t="s">
        <v>663</v>
      </c>
      <c r="P97" s="150">
        <v>5300.6076670660505</v>
      </c>
      <c r="Q97" s="150">
        <v>12501.282300167501</v>
      </c>
      <c r="R97" s="150">
        <v>1861.02082920558</v>
      </c>
      <c r="S97" s="150"/>
      <c r="T97" s="150">
        <v>17649.170110691801</v>
      </c>
      <c r="U97" s="150">
        <v>3894.0964604651899</v>
      </c>
      <c r="V97" s="150">
        <v>9746.1625516903605</v>
      </c>
      <c r="W97" s="150"/>
      <c r="X97" s="150">
        <v>0</v>
      </c>
    </row>
    <row r="98" spans="1:24" x14ac:dyDescent="0.2">
      <c r="A98" s="159">
        <v>38322</v>
      </c>
      <c r="B98" s="160">
        <f t="shared" si="8"/>
        <v>19503.782121223681</v>
      </c>
      <c r="C98" s="160">
        <f t="shared" si="9"/>
        <v>47595.142040677121</v>
      </c>
      <c r="D98" s="156">
        <f t="shared" si="14"/>
        <v>-2.149271360552496E-2</v>
      </c>
      <c r="E98" s="156">
        <f t="shared" si="15"/>
        <v>0.15774281606155061</v>
      </c>
      <c r="G98" s="161">
        <f t="shared" si="10"/>
        <v>22710.874379494722</v>
      </c>
      <c r="H98" s="161">
        <f t="shared" si="11"/>
        <v>65913.713088389137</v>
      </c>
      <c r="J98" s="161">
        <f t="shared" si="12"/>
        <v>22740.277687137306</v>
      </c>
      <c r="K98" s="161">
        <f t="shared" si="13"/>
        <v>65798.520828950859</v>
      </c>
      <c r="L98" s="147">
        <v>2001</v>
      </c>
      <c r="M98" s="148" t="s">
        <v>449</v>
      </c>
      <c r="N98" s="144" t="s">
        <v>663</v>
      </c>
      <c r="O98" s="144" t="s">
        <v>663</v>
      </c>
      <c r="P98" s="150">
        <v>5365.7643857652602</v>
      </c>
      <c r="Q98" s="150">
        <v>13304.4728823224</v>
      </c>
      <c r="R98" s="150">
        <v>1998.3821426030399</v>
      </c>
      <c r="S98" s="150"/>
      <c r="T98" s="150">
        <v>18014.7395004885</v>
      </c>
      <c r="U98" s="150">
        <v>3842.7034039258301</v>
      </c>
      <c r="V98" s="150">
        <v>11601.3671305919</v>
      </c>
      <c r="W98" s="150"/>
      <c r="X98" s="150">
        <v>0</v>
      </c>
    </row>
    <row r="99" spans="1:24" x14ac:dyDescent="0.2">
      <c r="A99" s="159">
        <v>38353</v>
      </c>
      <c r="B99" s="160">
        <f t="shared" si="8"/>
        <v>17794.2973747953</v>
      </c>
      <c r="C99" s="160">
        <f t="shared" si="9"/>
        <v>52951.435084206598</v>
      </c>
      <c r="D99" s="156">
        <f t="shared" si="14"/>
        <v>-2.1310111539339593E-2</v>
      </c>
      <c r="E99" s="156">
        <f t="shared" si="15"/>
        <v>0.16391948622254748</v>
      </c>
      <c r="G99" s="161">
        <f t="shared" si="10"/>
        <v>22591.094377023041</v>
      </c>
      <c r="H99" s="161">
        <f t="shared" si="11"/>
        <v>64258.367453240229</v>
      </c>
      <c r="J99" s="161">
        <f t="shared" si="12"/>
        <v>22650.98437825888</v>
      </c>
      <c r="K99" s="161">
        <f t="shared" si="13"/>
        <v>65086.040270814687</v>
      </c>
      <c r="L99" s="147">
        <v>2001</v>
      </c>
      <c r="M99" s="148" t="s">
        <v>450</v>
      </c>
      <c r="N99" s="144" t="s">
        <v>663</v>
      </c>
      <c r="O99" s="144" t="s">
        <v>663</v>
      </c>
      <c r="P99" s="150">
        <v>5698.1249604476698</v>
      </c>
      <c r="Q99" s="150">
        <v>14991.114270595201</v>
      </c>
      <c r="R99" s="150">
        <v>2236.6581948989501</v>
      </c>
      <c r="S99" s="150"/>
      <c r="T99" s="150">
        <v>21524.3847292719</v>
      </c>
      <c r="U99" s="150">
        <v>4054.99820062255</v>
      </c>
      <c r="V99" s="150">
        <v>9826.8627323232304</v>
      </c>
      <c r="W99" s="150"/>
      <c r="X99" s="150">
        <v>8269.8155940414199</v>
      </c>
    </row>
    <row r="100" spans="1:24" x14ac:dyDescent="0.2">
      <c r="A100" s="159">
        <v>38384</v>
      </c>
      <c r="B100" s="160">
        <f t="shared" si="8"/>
        <v>18088.4282342148</v>
      </c>
      <c r="C100" s="160">
        <f t="shared" si="9"/>
        <v>75409.573249116293</v>
      </c>
      <c r="D100" s="156">
        <f t="shared" si="14"/>
        <v>-2.0805434251918165E-2</v>
      </c>
      <c r="E100" s="156">
        <f t="shared" si="15"/>
        <v>0.16779822463423422</v>
      </c>
      <c r="G100" s="161">
        <f t="shared" si="10"/>
        <v>22544.16805692705</v>
      </c>
      <c r="H100" s="161">
        <f t="shared" si="11"/>
        <v>66545.739729558831</v>
      </c>
      <c r="J100" s="161">
        <f t="shared" si="12"/>
        <v>22567.631216975045</v>
      </c>
      <c r="K100" s="161">
        <f t="shared" si="13"/>
        <v>65402.053591399526</v>
      </c>
      <c r="L100" s="147">
        <v>2001</v>
      </c>
      <c r="M100" s="148" t="s">
        <v>451</v>
      </c>
      <c r="N100" s="144" t="s">
        <v>663</v>
      </c>
      <c r="O100" s="144" t="s">
        <v>663</v>
      </c>
      <c r="P100" s="150">
        <v>5606.7952885907198</v>
      </c>
      <c r="Q100" s="150">
        <v>16519.9915629686</v>
      </c>
      <c r="R100" s="150">
        <v>2381.6978991077399</v>
      </c>
      <c r="S100" s="150"/>
      <c r="T100" s="150">
        <v>22123.8625727619</v>
      </c>
      <c r="U100" s="150">
        <v>4008.5817440375399</v>
      </c>
      <c r="V100" s="150">
        <v>12805.580406359401</v>
      </c>
      <c r="W100" s="150"/>
      <c r="X100" s="150">
        <v>10618.663088520399</v>
      </c>
    </row>
    <row r="101" spans="1:24" x14ac:dyDescent="0.2">
      <c r="A101" s="159">
        <v>38412</v>
      </c>
      <c r="B101" s="160">
        <f t="shared" si="8"/>
        <v>20825.089472631749</v>
      </c>
      <c r="C101" s="160">
        <f t="shared" si="9"/>
        <v>70342.824185003032</v>
      </c>
      <c r="D101" s="156">
        <f t="shared" si="14"/>
        <v>-3.0935154295370304E-2</v>
      </c>
      <c r="E101" s="156">
        <f t="shared" si="15"/>
        <v>0.14233719421541502</v>
      </c>
      <c r="G101" s="161">
        <f t="shared" si="10"/>
        <v>22435.177301976339</v>
      </c>
      <c r="H101" s="161">
        <f t="shared" si="11"/>
        <v>67195.486997632368</v>
      </c>
      <c r="J101" s="161">
        <f t="shared" si="12"/>
        <v>22489.672679451694</v>
      </c>
      <c r="K101" s="161">
        <f t="shared" si="13"/>
        <v>66870.613363595592</v>
      </c>
      <c r="L101" s="147">
        <v>2001</v>
      </c>
      <c r="M101" s="148" t="s">
        <v>664</v>
      </c>
      <c r="N101" s="144" t="s">
        <v>663</v>
      </c>
      <c r="O101" s="144" t="s">
        <v>663</v>
      </c>
      <c r="P101" s="150">
        <v>5317.4368130022604</v>
      </c>
      <c r="Q101" s="150">
        <v>17585.9652810154</v>
      </c>
      <c r="R101" s="150">
        <v>2388.6866684772499</v>
      </c>
      <c r="S101" s="150"/>
      <c r="T101" s="150">
        <v>25758.6420069999</v>
      </c>
      <c r="U101" s="150">
        <v>6230.8359470692203</v>
      </c>
      <c r="V101" s="150">
        <v>11224.136846949001</v>
      </c>
      <c r="W101" s="150"/>
      <c r="X101" s="150">
        <v>10265.0527449049</v>
      </c>
    </row>
    <row r="102" spans="1:24" x14ac:dyDescent="0.2">
      <c r="A102" s="159">
        <v>38443</v>
      </c>
      <c r="B102" s="160">
        <f t="shared" si="8"/>
        <v>21461.889438251714</v>
      </c>
      <c r="C102" s="160">
        <f t="shared" si="9"/>
        <v>55104.656100065185</v>
      </c>
      <c r="D102" s="156">
        <f t="shared" si="14"/>
        <v>-3.4432160704029324E-2</v>
      </c>
      <c r="E102" s="156">
        <f t="shared" si="15"/>
        <v>0.14349724049520818</v>
      </c>
      <c r="G102" s="161">
        <f t="shared" si="10"/>
        <v>22381.459564156747</v>
      </c>
      <c r="H102" s="161">
        <f t="shared" si="11"/>
        <v>67847.222721126353</v>
      </c>
      <c r="J102" s="161">
        <f t="shared" si="12"/>
        <v>22408.318433066543</v>
      </c>
      <c r="K102" s="161">
        <f t="shared" si="13"/>
        <v>67521.354859379353</v>
      </c>
      <c r="L102" s="147">
        <v>2001</v>
      </c>
      <c r="M102" s="148" t="s">
        <v>665</v>
      </c>
      <c r="N102" s="144" t="s">
        <v>663</v>
      </c>
      <c r="O102" s="144" t="s">
        <v>663</v>
      </c>
      <c r="P102" s="150">
        <v>6183.6638652605398</v>
      </c>
      <c r="Q102" s="150">
        <v>18944.694499867201</v>
      </c>
      <c r="R102" s="150">
        <v>2603.4529704270999</v>
      </c>
      <c r="S102" s="150"/>
      <c r="T102" s="150">
        <v>28034.9617202439</v>
      </c>
      <c r="U102" s="150">
        <v>5094.5071368680401</v>
      </c>
      <c r="V102" s="150">
        <v>11005.9849314036</v>
      </c>
      <c r="W102" s="150"/>
      <c r="X102" s="150">
        <v>19396.169366895399</v>
      </c>
    </row>
    <row r="103" spans="1:24" x14ac:dyDescent="0.2">
      <c r="A103" s="159">
        <v>38473</v>
      </c>
      <c r="B103" s="160">
        <f t="shared" si="8"/>
        <v>23309.237726734973</v>
      </c>
      <c r="C103" s="160">
        <f t="shared" si="9"/>
        <v>70471.556973378014</v>
      </c>
      <c r="D103" s="156">
        <f t="shared" si="14"/>
        <v>-3.2494274457823602E-2</v>
      </c>
      <c r="E103" s="156">
        <f t="shared" si="15"/>
        <v>0.12210137951187527</v>
      </c>
      <c r="G103" s="161">
        <f t="shared" si="10"/>
        <v>22312.004326557417</v>
      </c>
      <c r="H103" s="161">
        <f t="shared" si="11"/>
        <v>70741.753734502185</v>
      </c>
      <c r="J103" s="161">
        <f t="shared" si="12"/>
        <v>22346.731945357082</v>
      </c>
      <c r="K103" s="161">
        <f t="shared" si="13"/>
        <v>69294.488227814261</v>
      </c>
      <c r="L103" s="147">
        <v>2001</v>
      </c>
      <c r="M103" s="148" t="s">
        <v>666</v>
      </c>
      <c r="N103" s="144" t="s">
        <v>663</v>
      </c>
      <c r="O103" s="144" t="s">
        <v>663</v>
      </c>
      <c r="P103" s="150">
        <v>6590.10512975663</v>
      </c>
      <c r="Q103" s="150">
        <v>19917.7314414662</v>
      </c>
      <c r="R103" s="150">
        <v>2841.4390872721901</v>
      </c>
      <c r="S103" s="150"/>
      <c r="T103" s="150">
        <v>29809.046956830101</v>
      </c>
      <c r="U103" s="150">
        <v>5724.7755226997297</v>
      </c>
      <c r="V103" s="150">
        <v>26967.9761261522</v>
      </c>
      <c r="W103" s="150"/>
      <c r="X103" s="150">
        <v>15981.602246812299</v>
      </c>
    </row>
    <row r="104" spans="1:24" x14ac:dyDescent="0.2">
      <c r="A104" s="159">
        <v>38504</v>
      </c>
      <c r="B104" s="160">
        <f t="shared" si="8"/>
        <v>24799.067796966374</v>
      </c>
      <c r="C104" s="160">
        <f t="shared" si="9"/>
        <v>87296.438210790191</v>
      </c>
      <c r="D104" s="156">
        <f t="shared" si="14"/>
        <v>-3.3086506134695992E-2</v>
      </c>
      <c r="E104" s="156">
        <f t="shared" si="15"/>
        <v>0.12589147611397866</v>
      </c>
      <c r="G104" s="161">
        <f t="shared" si="10"/>
        <v>22264.376413138816</v>
      </c>
      <c r="H104" s="161">
        <f t="shared" si="11"/>
        <v>71163.00465014088</v>
      </c>
      <c r="J104" s="161">
        <f t="shared" si="12"/>
        <v>22288.190369848118</v>
      </c>
      <c r="K104" s="161">
        <f t="shared" si="13"/>
        <v>70952.379192321532</v>
      </c>
      <c r="L104" s="147">
        <v>2001</v>
      </c>
      <c r="M104" s="148" t="s">
        <v>667</v>
      </c>
      <c r="N104" s="144" t="s">
        <v>663</v>
      </c>
      <c r="O104" s="144" t="s">
        <v>663</v>
      </c>
      <c r="P104" s="150">
        <v>6954.3604939581801</v>
      </c>
      <c r="Q104" s="150">
        <v>22591.506623491099</v>
      </c>
      <c r="R104" s="150">
        <v>3278.32708486717</v>
      </c>
      <c r="S104" s="150"/>
      <c r="T104" s="150">
        <v>32092.8663584157</v>
      </c>
      <c r="U104" s="150">
        <v>5534.7087222198097</v>
      </c>
      <c r="V104" s="150">
        <v>27111.607997003299</v>
      </c>
      <c r="W104" s="150"/>
      <c r="X104" s="150">
        <v>22737.296233540401</v>
      </c>
    </row>
    <row r="105" spans="1:24" x14ac:dyDescent="0.2">
      <c r="A105" s="159">
        <v>38534</v>
      </c>
      <c r="B105" s="160">
        <f t="shared" si="8"/>
        <v>27424.30169701597</v>
      </c>
      <c r="C105" s="160">
        <f t="shared" si="9"/>
        <v>96362.074743510515</v>
      </c>
      <c r="D105" s="156">
        <f t="shared" si="14"/>
        <v>-3.2857746440380642E-2</v>
      </c>
      <c r="E105" s="156">
        <f t="shared" si="15"/>
        <v>0.14376970249064946</v>
      </c>
      <c r="G105" s="161">
        <f t="shared" si="10"/>
        <v>22213.431948884023</v>
      </c>
      <c r="H105" s="161">
        <f t="shared" si="11"/>
        <v>72056.599611160389</v>
      </c>
      <c r="J105" s="161">
        <f t="shared" si="12"/>
        <v>22238.904181011421</v>
      </c>
      <c r="K105" s="161">
        <f t="shared" si="13"/>
        <v>71609.802130650642</v>
      </c>
      <c r="L105" s="147">
        <v>2001</v>
      </c>
      <c r="M105" s="148" t="s">
        <v>668</v>
      </c>
      <c r="N105" s="144" t="s">
        <v>663</v>
      </c>
      <c r="O105" s="144" t="s">
        <v>663</v>
      </c>
      <c r="P105" s="150">
        <v>5097.38415409156</v>
      </c>
      <c r="Q105" s="150">
        <v>18488.981474998</v>
      </c>
      <c r="R105" s="150">
        <v>2609.4138332422399</v>
      </c>
      <c r="S105" s="150"/>
      <c r="T105" s="150">
        <v>25214.402072821998</v>
      </c>
      <c r="U105" s="150">
        <v>5329.1236125285604</v>
      </c>
      <c r="V105" s="150">
        <v>13308.755954357899</v>
      </c>
      <c r="W105" s="150"/>
      <c r="X105" s="150">
        <v>16726.134497823499</v>
      </c>
    </row>
    <row r="106" spans="1:24" x14ac:dyDescent="0.2">
      <c r="A106" s="159">
        <v>38565</v>
      </c>
      <c r="B106" s="160">
        <f t="shared" si="8"/>
        <v>29760.697582203411</v>
      </c>
      <c r="C106" s="160">
        <f t="shared" si="9"/>
        <v>114081.31888680125</v>
      </c>
      <c r="D106" s="156">
        <f t="shared" si="14"/>
        <v>-2.832242310669153E-2</v>
      </c>
      <c r="E106" s="156">
        <f t="shared" si="15"/>
        <v>0.18526285603847836</v>
      </c>
      <c r="G106" s="161">
        <f t="shared" si="10"/>
        <v>22178.321095914336</v>
      </c>
      <c r="H106" s="161">
        <f t="shared" si="11"/>
        <v>73291.361057624774</v>
      </c>
      <c r="J106" s="161">
        <f t="shared" si="12"/>
        <v>22195.87652239918</v>
      </c>
      <c r="K106" s="161">
        <f t="shared" si="13"/>
        <v>72673.980334392574</v>
      </c>
      <c r="L106" s="147">
        <v>2001</v>
      </c>
      <c r="M106" s="148" t="s">
        <v>669</v>
      </c>
      <c r="N106" s="144" t="s">
        <v>663</v>
      </c>
      <c r="O106" s="144" t="s">
        <v>663</v>
      </c>
      <c r="P106" s="150">
        <v>5055.9656863197597</v>
      </c>
      <c r="Q106" s="150">
        <v>18584.488361971398</v>
      </c>
      <c r="R106" s="150">
        <v>2726.8536075991501</v>
      </c>
      <c r="S106" s="150"/>
      <c r="T106" s="150">
        <v>25557.572909799899</v>
      </c>
      <c r="U106" s="150">
        <v>5682.5443986563996</v>
      </c>
      <c r="V106" s="150">
        <v>9671.6722301025402</v>
      </c>
      <c r="W106" s="150"/>
      <c r="X106" s="150">
        <v>15998.1592454738</v>
      </c>
    </row>
    <row r="107" spans="1:24" x14ac:dyDescent="0.2">
      <c r="A107" s="159">
        <v>38596</v>
      </c>
      <c r="B107" s="160">
        <f t="shared" si="8"/>
        <v>23845.380669675938</v>
      </c>
      <c r="C107" s="160">
        <f t="shared" si="9"/>
        <v>56735.947407008913</v>
      </c>
      <c r="D107" s="156">
        <f t="shared" si="14"/>
        <v>-3.0947654575350536E-2</v>
      </c>
      <c r="E107" s="156">
        <f t="shared" si="15"/>
        <v>0.17654963888358011</v>
      </c>
      <c r="G107" s="161">
        <f t="shared" si="10"/>
        <v>22066.164674576077</v>
      </c>
      <c r="H107" s="161">
        <f t="shared" si="11"/>
        <v>74610.318507363423</v>
      </c>
      <c r="J107" s="161">
        <f t="shared" si="12"/>
        <v>22122.242885245207</v>
      </c>
      <c r="K107" s="161">
        <f t="shared" si="13"/>
        <v>73950.839782494091</v>
      </c>
      <c r="L107" s="147">
        <v>2001</v>
      </c>
      <c r="M107" s="148" t="s">
        <v>670</v>
      </c>
      <c r="N107" s="144" t="s">
        <v>663</v>
      </c>
      <c r="O107" s="144" t="s">
        <v>663</v>
      </c>
      <c r="P107" s="150">
        <v>4165.9956438669897</v>
      </c>
      <c r="Q107" s="150">
        <v>14121.448955371499</v>
      </c>
      <c r="R107" s="150">
        <v>2148.8100703607902</v>
      </c>
      <c r="S107" s="150"/>
      <c r="T107" s="150">
        <v>20157.348478661399</v>
      </c>
      <c r="U107" s="150">
        <v>4770.4689360656203</v>
      </c>
      <c r="V107" s="150">
        <v>9811.1159935354008</v>
      </c>
      <c r="W107" s="150"/>
      <c r="X107" s="150">
        <v>15653.695359527201</v>
      </c>
    </row>
    <row r="108" spans="1:24" x14ac:dyDescent="0.2">
      <c r="A108" s="159">
        <v>38626</v>
      </c>
      <c r="B108" s="160">
        <f t="shared" si="8"/>
        <v>22530.81629429106</v>
      </c>
      <c r="C108" s="160">
        <f t="shared" si="9"/>
        <v>49076.481482301584</v>
      </c>
      <c r="D108" s="156">
        <f t="shared" si="14"/>
        <v>-2.5098604057254947E-2</v>
      </c>
      <c r="E108" s="156">
        <f t="shared" si="15"/>
        <v>0.17921038409364609</v>
      </c>
      <c r="G108" s="161">
        <f t="shared" si="10"/>
        <v>22024.654383748075</v>
      </c>
      <c r="H108" s="161">
        <f t="shared" si="11"/>
        <v>73939.168862682214</v>
      </c>
      <c r="J108" s="161">
        <f t="shared" si="12"/>
        <v>22045.409529162076</v>
      </c>
      <c r="K108" s="161">
        <f t="shared" si="13"/>
        <v>74274.743685022811</v>
      </c>
      <c r="L108" s="147">
        <v>2001</v>
      </c>
      <c r="M108" s="148" t="s">
        <v>671</v>
      </c>
      <c r="N108" s="144" t="s">
        <v>663</v>
      </c>
      <c r="O108" s="144" t="s">
        <v>663</v>
      </c>
      <c r="P108" s="150">
        <v>4670.7190511511499</v>
      </c>
      <c r="Q108" s="150">
        <v>14901.3158640851</v>
      </c>
      <c r="R108" s="150">
        <v>2677.8600090668201</v>
      </c>
      <c r="S108" s="150"/>
      <c r="T108" s="150">
        <v>20121.132530530202</v>
      </c>
      <c r="U108" s="150">
        <v>5722.7070999815796</v>
      </c>
      <c r="V108" s="150">
        <v>13842.2842945624</v>
      </c>
      <c r="W108" s="150"/>
      <c r="X108" s="150">
        <v>23305.3393735309</v>
      </c>
    </row>
    <row r="109" spans="1:24" x14ac:dyDescent="0.2">
      <c r="A109" s="159">
        <v>38657</v>
      </c>
      <c r="B109" s="160">
        <f t="shared" si="8"/>
        <v>18401.063510684013</v>
      </c>
      <c r="C109" s="160">
        <f t="shared" si="9"/>
        <v>73473.596451167483</v>
      </c>
      <c r="D109" s="156">
        <f t="shared" si="14"/>
        <v>-2.5740307857038403E-2</v>
      </c>
      <c r="E109" s="156">
        <f t="shared" si="15"/>
        <v>0.2148263417718268</v>
      </c>
      <c r="G109" s="161">
        <f t="shared" si="10"/>
        <v>22016.31180486103</v>
      </c>
      <c r="H109" s="161">
        <f t="shared" si="11"/>
        <v>73952.299759207977</v>
      </c>
      <c r="J109" s="161">
        <f t="shared" si="12"/>
        <v>22020.483094304553</v>
      </c>
      <c r="K109" s="161">
        <f t="shared" si="13"/>
        <v>73945.734310945089</v>
      </c>
      <c r="L109" s="147">
        <v>2002</v>
      </c>
      <c r="M109" s="148" t="s">
        <v>447</v>
      </c>
      <c r="N109" s="144" t="s">
        <v>663</v>
      </c>
      <c r="O109" s="144" t="s">
        <v>663</v>
      </c>
      <c r="P109" s="150">
        <v>3327.0467491609002</v>
      </c>
      <c r="Q109" s="150">
        <v>12851.7537269615</v>
      </c>
      <c r="R109" s="150">
        <v>2177.2886265379798</v>
      </c>
      <c r="S109" s="150"/>
      <c r="T109" s="150">
        <v>17969.0759924587</v>
      </c>
      <c r="U109" s="150">
        <v>4023.6994572076101</v>
      </c>
      <c r="V109" s="150">
        <v>12556.428111958199</v>
      </c>
      <c r="W109" s="150"/>
      <c r="X109" s="150">
        <v>20101.761359027099</v>
      </c>
    </row>
    <row r="110" spans="1:24" x14ac:dyDescent="0.2">
      <c r="A110" s="159">
        <v>38687</v>
      </c>
      <c r="B110" s="160">
        <f t="shared" si="8"/>
        <v>18932.24716020047</v>
      </c>
      <c r="C110" s="160">
        <f t="shared" si="9"/>
        <v>52650.153028341403</v>
      </c>
      <c r="D110" s="156">
        <f t="shared" si="14"/>
        <v>-2.3952918297357462E-2</v>
      </c>
      <c r="E110" s="156">
        <f t="shared" si="15"/>
        <v>0.15855461352858025</v>
      </c>
      <c r="G110" s="161">
        <f t="shared" si="10"/>
        <v>21964.646227693946</v>
      </c>
      <c r="H110" s="161">
        <f t="shared" si="11"/>
        <v>75390.10800916086</v>
      </c>
      <c r="J110" s="161">
        <f t="shared" si="12"/>
        <v>21990.479016277488</v>
      </c>
      <c r="K110" s="161">
        <f t="shared" si="13"/>
        <v>74671.203884184419</v>
      </c>
      <c r="L110" s="147">
        <v>2002</v>
      </c>
      <c r="M110" s="148" t="s">
        <v>449</v>
      </c>
      <c r="N110" s="144" t="s">
        <v>663</v>
      </c>
      <c r="O110" s="144" t="s">
        <v>663</v>
      </c>
      <c r="P110" s="150">
        <v>3569.25033566708</v>
      </c>
      <c r="Q110" s="150">
        <v>13803.0268792803</v>
      </c>
      <c r="R110" s="150">
        <v>2180.43699592642</v>
      </c>
      <c r="S110" s="150"/>
      <c r="T110" s="150">
        <v>19995.201029048501</v>
      </c>
      <c r="U110" s="150">
        <v>4379.7081031201897</v>
      </c>
      <c r="V110" s="150">
        <v>15485.9567674517</v>
      </c>
      <c r="W110" s="150"/>
      <c r="X110" s="150">
        <v>17451.5738321229</v>
      </c>
    </row>
    <row r="111" spans="1:24" x14ac:dyDescent="0.2">
      <c r="A111" s="159">
        <v>38718</v>
      </c>
      <c r="B111" s="160">
        <f t="shared" si="8"/>
        <v>17182.96380373781</v>
      </c>
      <c r="C111" s="160">
        <f t="shared" si="9"/>
        <v>63674.574616440768</v>
      </c>
      <c r="D111" s="156">
        <f t="shared" si="14"/>
        <v>-2.5945014701274194E-2</v>
      </c>
      <c r="E111" s="156">
        <f t="shared" si="15"/>
        <v>0.16315437933117294</v>
      </c>
      <c r="G111" s="161">
        <f t="shared" si="10"/>
        <v>21951.259843633798</v>
      </c>
      <c r="H111" s="161">
        <f t="shared" si="11"/>
        <v>76163.05613199751</v>
      </c>
      <c r="J111" s="161">
        <f t="shared" si="12"/>
        <v>21957.953035663872</v>
      </c>
      <c r="K111" s="161">
        <f t="shared" si="13"/>
        <v>75776.582070579185</v>
      </c>
      <c r="L111" s="147">
        <v>2002</v>
      </c>
      <c r="M111" s="148" t="s">
        <v>450</v>
      </c>
      <c r="N111" s="144" t="s">
        <v>663</v>
      </c>
      <c r="O111" s="144" t="s">
        <v>663</v>
      </c>
      <c r="P111" s="150">
        <v>4025.6976101239102</v>
      </c>
      <c r="Q111" s="150">
        <v>15758.788263482</v>
      </c>
      <c r="R111" s="150">
        <v>2522.3323809848398</v>
      </c>
      <c r="S111" s="150"/>
      <c r="T111" s="150">
        <v>21832.741604766699</v>
      </c>
      <c r="U111" s="150">
        <v>4390.8953854763604</v>
      </c>
      <c r="V111" s="150">
        <v>10913.058259552699</v>
      </c>
      <c r="W111" s="150"/>
      <c r="X111" s="150">
        <v>14914.736764068701</v>
      </c>
    </row>
    <row r="112" spans="1:24" x14ac:dyDescent="0.2">
      <c r="A112" s="159">
        <v>38749</v>
      </c>
      <c r="B112" s="160">
        <f t="shared" si="8"/>
        <v>17667.097998578618</v>
      </c>
      <c r="C112" s="160">
        <f t="shared" si="9"/>
        <v>90226.710606688997</v>
      </c>
      <c r="D112" s="156">
        <f t="shared" si="14"/>
        <v>-2.1884038173940801E-2</v>
      </c>
      <c r="E112" s="156">
        <f t="shared" si="15"/>
        <v>0.13756733913993302</v>
      </c>
      <c r="G112" s="161">
        <f t="shared" si="10"/>
        <v>21846.47893121262</v>
      </c>
      <c r="H112" s="161">
        <f t="shared" si="11"/>
        <v>78294.36604805314</v>
      </c>
      <c r="J112" s="161">
        <f t="shared" si="12"/>
        <v>21898.869387423209</v>
      </c>
      <c r="K112" s="161">
        <f t="shared" si="13"/>
        <v>77228.711090025317</v>
      </c>
      <c r="L112" s="147">
        <v>2002</v>
      </c>
      <c r="M112" s="148" t="s">
        <v>451</v>
      </c>
      <c r="N112" s="144" t="s">
        <v>663</v>
      </c>
      <c r="O112" s="144" t="s">
        <v>663</v>
      </c>
      <c r="P112" s="150">
        <v>3878.4606697364002</v>
      </c>
      <c r="Q112" s="150">
        <v>16621.442926999898</v>
      </c>
      <c r="R112" s="150">
        <v>2469.8346818650598</v>
      </c>
      <c r="S112" s="150"/>
      <c r="T112" s="150">
        <v>23445.807189364099</v>
      </c>
      <c r="U112" s="150">
        <v>5084.5934416006803</v>
      </c>
      <c r="V112" s="150">
        <v>22033.877161616801</v>
      </c>
      <c r="W112" s="150"/>
      <c r="X112" s="150">
        <v>24057.330167668199</v>
      </c>
    </row>
    <row r="113" spans="1:24" x14ac:dyDescent="0.2">
      <c r="A113" s="159">
        <v>38777</v>
      </c>
      <c r="B113" s="160">
        <f t="shared" si="8"/>
        <v>19479.212416572591</v>
      </c>
      <c r="C113" s="160">
        <f t="shared" si="9"/>
        <v>86170.313581866911</v>
      </c>
      <c r="D113" s="156">
        <f t="shared" si="14"/>
        <v>-2.2953431451697925E-2</v>
      </c>
      <c r="E113" s="156">
        <f t="shared" si="15"/>
        <v>0.10442279829232604</v>
      </c>
      <c r="G113" s="161">
        <f t="shared" si="10"/>
        <v>21872.085669919721</v>
      </c>
      <c r="H113" s="161">
        <f t="shared" si="11"/>
        <v>79237.616031837664</v>
      </c>
      <c r="J113" s="161">
        <f t="shared" si="12"/>
        <v>21859.28230056617</v>
      </c>
      <c r="K113" s="161">
        <f t="shared" si="13"/>
        <v>78765.991039945395</v>
      </c>
      <c r="L113" s="147">
        <v>2002</v>
      </c>
      <c r="M113" s="148" t="s">
        <v>664</v>
      </c>
      <c r="N113" s="144" t="s">
        <v>663</v>
      </c>
      <c r="O113" s="144" t="s">
        <v>663</v>
      </c>
      <c r="P113" s="150">
        <v>4212.5050916198998</v>
      </c>
      <c r="Q113" s="150">
        <v>18442.909771025301</v>
      </c>
      <c r="R113" s="150">
        <v>2732.6188992213401</v>
      </c>
      <c r="S113" s="150"/>
      <c r="T113" s="150">
        <v>26659.516939359899</v>
      </c>
      <c r="U113" s="150">
        <v>5334.7904098270501</v>
      </c>
      <c r="V113" s="150">
        <v>19297.096732204202</v>
      </c>
      <c r="W113" s="150"/>
      <c r="X113" s="150">
        <v>33887.530526983697</v>
      </c>
    </row>
    <row r="114" spans="1:24" x14ac:dyDescent="0.2">
      <c r="A114" s="159">
        <v>38808</v>
      </c>
      <c r="B114" s="160">
        <f t="shared" si="8"/>
        <v>20963.765948315689</v>
      </c>
      <c r="C114" s="160">
        <f t="shared" si="9"/>
        <v>47050.860363890519</v>
      </c>
      <c r="D114" s="156">
        <f t="shared" si="14"/>
        <v>-1.5679277518348966E-2</v>
      </c>
      <c r="E114" s="156">
        <f t="shared" si="15"/>
        <v>8.6420212731832979E-2</v>
      </c>
      <c r="G114" s="161">
        <f t="shared" si="10"/>
        <v>21805.353904685497</v>
      </c>
      <c r="H114" s="161">
        <f t="shared" si="11"/>
        <v>82422.593377684301</v>
      </c>
      <c r="J114" s="161">
        <f t="shared" si="12"/>
        <v>21838.719787302609</v>
      </c>
      <c r="K114" s="161">
        <f t="shared" si="13"/>
        <v>80830.104704760975</v>
      </c>
      <c r="L114" s="147">
        <v>2002</v>
      </c>
      <c r="M114" s="148" t="s">
        <v>665</v>
      </c>
      <c r="N114" s="144" t="s">
        <v>663</v>
      </c>
      <c r="O114" s="144" t="s">
        <v>663</v>
      </c>
      <c r="P114" s="150">
        <v>4328.1510899804798</v>
      </c>
      <c r="Q114" s="150">
        <v>18693.630566793701</v>
      </c>
      <c r="R114" s="150">
        <v>2760.0198902899301</v>
      </c>
      <c r="S114" s="150"/>
      <c r="T114" s="150">
        <v>27728.9874563495</v>
      </c>
      <c r="U114" s="150">
        <v>6228.3024369639097</v>
      </c>
      <c r="V114" s="150">
        <v>11635.6698609704</v>
      </c>
      <c r="W114" s="150"/>
      <c r="X114" s="150">
        <v>26495.899544664098</v>
      </c>
    </row>
    <row r="115" spans="1:24" x14ac:dyDescent="0.2">
      <c r="A115" s="159">
        <v>38838</v>
      </c>
      <c r="B115" s="160">
        <f t="shared" si="8"/>
        <v>23209.126780090373</v>
      </c>
      <c r="C115" s="160">
        <f t="shared" si="9"/>
        <v>70629.127731687186</v>
      </c>
      <c r="D115" s="156">
        <f t="shared" si="14"/>
        <v>-1.759142509779732E-2</v>
      </c>
      <c r="E115" s="156">
        <f t="shared" si="15"/>
        <v>0.14796568873265015</v>
      </c>
      <c r="G115" s="161">
        <f t="shared" si="10"/>
        <v>21777.566709873099</v>
      </c>
      <c r="H115" s="161">
        <f t="shared" si="11"/>
        <v>81958.185158210181</v>
      </c>
      <c r="J115" s="161">
        <f t="shared" si="12"/>
        <v>21791.460307279296</v>
      </c>
      <c r="K115" s="161">
        <f t="shared" si="13"/>
        <v>82190.389267947234</v>
      </c>
      <c r="L115" s="147">
        <v>2002</v>
      </c>
      <c r="M115" s="148" t="s">
        <v>666</v>
      </c>
      <c r="N115" s="144" t="s">
        <v>663</v>
      </c>
      <c r="O115" s="144" t="s">
        <v>663</v>
      </c>
      <c r="P115" s="150">
        <v>4584.3246338168601</v>
      </c>
      <c r="Q115" s="150">
        <v>21931.102697444101</v>
      </c>
      <c r="R115" s="150">
        <v>3130.76289255847</v>
      </c>
      <c r="S115" s="150"/>
      <c r="T115" s="150">
        <v>29753.5801726051</v>
      </c>
      <c r="U115" s="150">
        <v>7366.4602898435896</v>
      </c>
      <c r="V115" s="150">
        <v>11367.272096901101</v>
      </c>
      <c r="W115" s="150"/>
      <c r="X115" s="150">
        <v>29527.049348840301</v>
      </c>
    </row>
    <row r="116" spans="1:24" x14ac:dyDescent="0.2">
      <c r="A116" s="159">
        <v>38869</v>
      </c>
      <c r="B116" s="160">
        <f t="shared" si="8"/>
        <v>24179.080870961443</v>
      </c>
      <c r="C116" s="160">
        <f t="shared" si="9"/>
        <v>104550.13721022493</v>
      </c>
      <c r="D116" s="156">
        <f t="shared" si="14"/>
        <v>-1.8998930477449161E-2</v>
      </c>
      <c r="E116" s="156">
        <f t="shared" si="15"/>
        <v>0.13817349432257275</v>
      </c>
      <c r="G116" s="161">
        <f t="shared" si="10"/>
        <v>21686.726839785228</v>
      </c>
      <c r="H116" s="161">
        <f t="shared" si="11"/>
        <v>82773.560505175978</v>
      </c>
      <c r="J116" s="161">
        <f t="shared" si="12"/>
        <v>21732.146774829162</v>
      </c>
      <c r="K116" s="161">
        <f t="shared" si="13"/>
        <v>82365.872831693079</v>
      </c>
      <c r="L116" s="147">
        <v>2002</v>
      </c>
      <c r="M116" s="148" t="s">
        <v>667</v>
      </c>
      <c r="N116" s="144" t="s">
        <v>663</v>
      </c>
      <c r="O116" s="144" t="s">
        <v>663</v>
      </c>
      <c r="P116" s="150">
        <v>4881.1113158873404</v>
      </c>
      <c r="Q116" s="150">
        <v>21954.5639844178</v>
      </c>
      <c r="R116" s="150">
        <v>3500.3284109738102</v>
      </c>
      <c r="S116" s="150"/>
      <c r="T116" s="150">
        <v>28712.479899976799</v>
      </c>
      <c r="U116" s="150">
        <v>4983.0461560327603</v>
      </c>
      <c r="V116" s="150">
        <v>30388.6932591769</v>
      </c>
      <c r="W116" s="150"/>
      <c r="X116" s="150">
        <v>30314.304145050301</v>
      </c>
    </row>
    <row r="117" spans="1:24" x14ac:dyDescent="0.2">
      <c r="A117" s="159">
        <v>38899</v>
      </c>
      <c r="B117" s="160">
        <f t="shared" si="8"/>
        <v>27263.665088294121</v>
      </c>
      <c r="C117" s="160">
        <f t="shared" si="9"/>
        <v>105637.45221755025</v>
      </c>
      <c r="D117" s="156">
        <f t="shared" si="14"/>
        <v>-1.5721819623999544E-2</v>
      </c>
      <c r="E117" s="156">
        <f t="shared" si="15"/>
        <v>0.11304551810801988</v>
      </c>
      <c r="G117" s="161">
        <f t="shared" si="10"/>
        <v>21727.312356140406</v>
      </c>
      <c r="H117" s="161">
        <f t="shared" si="11"/>
        <v>81969.234287139247</v>
      </c>
      <c r="J117" s="161">
        <f t="shared" si="12"/>
        <v>21707.019597962819</v>
      </c>
      <c r="K117" s="161">
        <f t="shared" si="13"/>
        <v>82371.397396157612</v>
      </c>
      <c r="L117" s="147">
        <v>2002</v>
      </c>
      <c r="M117" s="148" t="s">
        <v>668</v>
      </c>
      <c r="N117" s="144" t="s">
        <v>663</v>
      </c>
      <c r="O117" s="144" t="s">
        <v>663</v>
      </c>
      <c r="P117" s="150">
        <v>3218.5075474939299</v>
      </c>
      <c r="Q117" s="150">
        <v>15150.8905506463</v>
      </c>
      <c r="R117" s="150">
        <v>2525.0940052923002</v>
      </c>
      <c r="S117" s="150"/>
      <c r="T117" s="150">
        <v>19968.8478201898</v>
      </c>
      <c r="U117" s="150">
        <v>4467.2449816675899</v>
      </c>
      <c r="V117" s="150">
        <v>6972.52502758027</v>
      </c>
      <c r="W117" s="150"/>
      <c r="X117" s="150">
        <v>28124.177153761899</v>
      </c>
    </row>
    <row r="118" spans="1:24" x14ac:dyDescent="0.2">
      <c r="A118" s="159">
        <v>38930</v>
      </c>
      <c r="B118" s="160">
        <f t="shared" si="8"/>
        <v>28503.32663314927</v>
      </c>
      <c r="C118" s="160">
        <f t="shared" si="9"/>
        <v>139657.03787946864</v>
      </c>
      <c r="D118" s="156">
        <f t="shared" si="14"/>
        <v>-1.8032104560166684E-2</v>
      </c>
      <c r="E118" s="156">
        <f t="shared" si="15"/>
        <v>0.10267085832616396</v>
      </c>
      <c r="G118" s="161">
        <f t="shared" si="10"/>
        <v>21669.252522925522</v>
      </c>
      <c r="H118" s="161">
        <f t="shared" si="11"/>
        <v>80944.650069915166</v>
      </c>
      <c r="J118" s="161">
        <f t="shared" si="12"/>
        <v>21698.282439532966</v>
      </c>
      <c r="K118" s="161">
        <f t="shared" si="13"/>
        <v>81456.942178527213</v>
      </c>
      <c r="L118" s="147">
        <v>2002</v>
      </c>
      <c r="M118" s="148" t="s">
        <v>669</v>
      </c>
      <c r="N118" s="144" t="s">
        <v>663</v>
      </c>
      <c r="O118" s="144" t="s">
        <v>663</v>
      </c>
      <c r="P118" s="150">
        <v>4857.3912404287903</v>
      </c>
      <c r="Q118" s="150">
        <v>20361.4574266946</v>
      </c>
      <c r="R118" s="150">
        <v>2727.94284934503</v>
      </c>
      <c r="S118" s="150"/>
      <c r="T118" s="150">
        <v>36039.539820193801</v>
      </c>
      <c r="U118" s="150">
        <v>7866.55198247102</v>
      </c>
      <c r="V118" s="150">
        <v>58039.626975013198</v>
      </c>
      <c r="W118" s="150"/>
      <c r="X118" s="150">
        <v>23863.359662859901</v>
      </c>
    </row>
    <row r="119" spans="1:24" x14ac:dyDescent="0.2">
      <c r="A119" s="159">
        <v>38961</v>
      </c>
      <c r="B119" s="160">
        <f t="shared" si="8"/>
        <v>24152.66153416122</v>
      </c>
      <c r="C119" s="160">
        <f t="shared" si="9"/>
        <v>68054.947212423431</v>
      </c>
      <c r="D119" s="156">
        <f t="shared" si="14"/>
        <v>-1.2257217921121E-2</v>
      </c>
      <c r="E119" s="156">
        <f t="shared" si="15"/>
        <v>9.0146896420867373E-2</v>
      </c>
      <c r="G119" s="161">
        <f t="shared" si="10"/>
        <v>21720.18315487781</v>
      </c>
      <c r="H119" s="161">
        <f t="shared" si="11"/>
        <v>81058.158104759583</v>
      </c>
      <c r="J119" s="161">
        <f t="shared" si="12"/>
        <v>21694.717838901666</v>
      </c>
      <c r="K119" s="161">
        <f t="shared" si="13"/>
        <v>81001.404087337374</v>
      </c>
      <c r="L119" s="147">
        <v>2002</v>
      </c>
      <c r="M119" s="148" t="s">
        <v>670</v>
      </c>
      <c r="N119" s="144" t="s">
        <v>663</v>
      </c>
      <c r="O119" s="144" t="s">
        <v>663</v>
      </c>
      <c r="P119" s="150">
        <v>3318.6523580451699</v>
      </c>
      <c r="Q119" s="150">
        <v>16797.826398487901</v>
      </c>
      <c r="R119" s="150">
        <v>2417.3863942964399</v>
      </c>
      <c r="S119" s="150"/>
      <c r="T119" s="150">
        <v>24980.562827019901</v>
      </c>
      <c r="U119" s="150">
        <v>5235.4527596614798</v>
      </c>
      <c r="V119" s="150">
        <v>13504.3467328632</v>
      </c>
      <c r="W119" s="150"/>
      <c r="X119" s="150">
        <v>20897.334214702099</v>
      </c>
    </row>
    <row r="120" spans="1:24" x14ac:dyDescent="0.2">
      <c r="A120" s="159">
        <v>38991</v>
      </c>
      <c r="B120" s="160">
        <f t="shared" si="8"/>
        <v>21730.035111480291</v>
      </c>
      <c r="C120" s="160">
        <f t="shared" si="9"/>
        <v>87296.209632461148</v>
      </c>
      <c r="D120" s="156">
        <f t="shared" si="14"/>
        <v>-1.7477631476269906E-2</v>
      </c>
      <c r="E120" s="156">
        <f t="shared" si="15"/>
        <v>9.1536556560929183E-2</v>
      </c>
      <c r="G120" s="161">
        <f t="shared" si="10"/>
        <v>21637.209325851498</v>
      </c>
      <c r="H120" s="161">
        <f t="shared" si="11"/>
        <v>84879.628907768711</v>
      </c>
      <c r="J120" s="161">
        <f t="shared" si="12"/>
        <v>21678.696240364654</v>
      </c>
      <c r="K120" s="161">
        <f t="shared" si="13"/>
        <v>82968.893506264139</v>
      </c>
      <c r="L120" s="147">
        <v>2002</v>
      </c>
      <c r="M120" s="148" t="s">
        <v>671</v>
      </c>
      <c r="N120" s="144" t="s">
        <v>663</v>
      </c>
      <c r="O120" s="144" t="s">
        <v>663</v>
      </c>
      <c r="P120" s="150">
        <v>3074.8645736590402</v>
      </c>
      <c r="Q120" s="150">
        <v>14356.7796652897</v>
      </c>
      <c r="R120" s="150">
        <v>2384.0909793053902</v>
      </c>
      <c r="S120" s="150"/>
      <c r="T120" s="150">
        <v>19453.188807569</v>
      </c>
      <c r="U120" s="150">
        <v>4590.4765657715297</v>
      </c>
      <c r="V120" s="150">
        <v>16912.889495906598</v>
      </c>
      <c r="W120" s="150"/>
      <c r="X120" s="150">
        <v>13100.020269918499</v>
      </c>
    </row>
    <row r="121" spans="1:24" x14ac:dyDescent="0.2">
      <c r="A121" s="159">
        <v>39022</v>
      </c>
      <c r="B121" s="160">
        <f t="shared" si="8"/>
        <v>18067.617172935308</v>
      </c>
      <c r="C121" s="160">
        <f t="shared" si="9"/>
        <v>67900.697817477994</v>
      </c>
      <c r="D121" s="156">
        <f t="shared" si="14"/>
        <v>-1.3985559770247957E-2</v>
      </c>
      <c r="E121" s="156">
        <f t="shared" si="15"/>
        <v>2.4445951332788818E-2</v>
      </c>
      <c r="G121" s="161">
        <f t="shared" si="10"/>
        <v>21598.025427510631</v>
      </c>
      <c r="H121" s="161">
        <f t="shared" si="11"/>
        <v>84170.547430128106</v>
      </c>
      <c r="J121" s="161">
        <f t="shared" si="12"/>
        <v>21617.617376681064</v>
      </c>
      <c r="K121" s="161">
        <f t="shared" si="13"/>
        <v>84525.088168948409</v>
      </c>
      <c r="L121" s="147">
        <v>2003</v>
      </c>
      <c r="M121" s="148" t="s">
        <v>447</v>
      </c>
      <c r="N121" s="144" t="s">
        <v>663</v>
      </c>
      <c r="O121" s="144" t="s">
        <v>663</v>
      </c>
      <c r="P121" s="150">
        <v>2719.5143948518898</v>
      </c>
      <c r="Q121" s="150">
        <v>14030.0494289088</v>
      </c>
      <c r="R121" s="150">
        <v>2242.7913360203202</v>
      </c>
      <c r="S121" s="150"/>
      <c r="T121" s="150">
        <v>19970.282211850699</v>
      </c>
      <c r="U121" s="150">
        <v>5353.2993005250801</v>
      </c>
      <c r="V121" s="150">
        <v>20984.302926499</v>
      </c>
      <c r="W121" s="150"/>
      <c r="X121" s="150">
        <v>15297.3523056869</v>
      </c>
    </row>
    <row r="122" spans="1:24" x14ac:dyDescent="0.2">
      <c r="A122" s="159">
        <v>39052</v>
      </c>
      <c r="B122" s="160">
        <f t="shared" si="8"/>
        <v>17842.16871914596</v>
      </c>
      <c r="C122" s="160">
        <f t="shared" si="9"/>
        <v>62434.657191930921</v>
      </c>
      <c r="D122" s="156">
        <f t="shared" si="14"/>
        <v>-1.4459419983539501E-2</v>
      </c>
      <c r="E122" s="156">
        <f t="shared" si="15"/>
        <v>3.2080368414397098E-2</v>
      </c>
      <c r="G122" s="161">
        <f t="shared" si="10"/>
        <v>21619.322021597181</v>
      </c>
      <c r="H122" s="161">
        <f t="shared" si="11"/>
        <v>83912.621829276046</v>
      </c>
      <c r="J122" s="161">
        <f t="shared" si="12"/>
        <v>21608.673724553904</v>
      </c>
      <c r="K122" s="161">
        <f t="shared" si="13"/>
        <v>84041.584629702076</v>
      </c>
      <c r="L122" s="147">
        <v>2003</v>
      </c>
      <c r="M122" s="148" t="s">
        <v>449</v>
      </c>
      <c r="N122" s="144" t="s">
        <v>663</v>
      </c>
      <c r="O122" s="144" t="s">
        <v>663</v>
      </c>
      <c r="P122" s="150">
        <v>2765.26636207926</v>
      </c>
      <c r="Q122" s="150">
        <v>14147.0587003646</v>
      </c>
      <c r="R122" s="150">
        <v>2183.5915233116202</v>
      </c>
      <c r="S122" s="150"/>
      <c r="T122" s="150">
        <v>21059.468133154001</v>
      </c>
      <c r="U122" s="150">
        <v>4788.6073477651098</v>
      </c>
      <c r="V122" s="150">
        <v>26472.984316625902</v>
      </c>
      <c r="W122" s="150"/>
      <c r="X122" s="150">
        <v>14478.3984394283</v>
      </c>
    </row>
    <row r="123" spans="1:24" x14ac:dyDescent="0.2">
      <c r="A123" s="159">
        <v>39083</v>
      </c>
      <c r="B123" s="160">
        <f t="shared" si="8"/>
        <v>17669.990000000002</v>
      </c>
      <c r="C123" s="160">
        <f t="shared" si="9"/>
        <v>54022.66</v>
      </c>
      <c r="D123" s="156">
        <f t="shared" si="14"/>
        <v>-1.2274643460574164E-2</v>
      </c>
      <c r="E123" s="156">
        <f t="shared" si="15"/>
        <v>3.858480866754932E-2</v>
      </c>
      <c r="G123" s="161">
        <f t="shared" si="10"/>
        <v>21555.432430906003</v>
      </c>
      <c r="H123" s="161">
        <f t="shared" si="11"/>
        <v>83982.782477813511</v>
      </c>
      <c r="J123" s="161">
        <f t="shared" si="12"/>
        <v>21587.377226251592</v>
      </c>
      <c r="K123" s="161">
        <f t="shared" si="13"/>
        <v>83947.702153544786</v>
      </c>
      <c r="L123" s="147">
        <v>2003</v>
      </c>
      <c r="M123" s="148" t="s">
        <v>450</v>
      </c>
      <c r="N123" s="144" t="s">
        <v>663</v>
      </c>
      <c r="O123" s="144" t="s">
        <v>663</v>
      </c>
      <c r="P123" s="150">
        <v>3141.0801284235899</v>
      </c>
      <c r="Q123" s="150">
        <v>15893.404659990099</v>
      </c>
      <c r="R123" s="150">
        <v>2429.9412791090099</v>
      </c>
      <c r="S123" s="150"/>
      <c r="T123" s="150">
        <v>23498.7744523207</v>
      </c>
      <c r="U123" s="150">
        <v>5091.2785127501702</v>
      </c>
      <c r="V123" s="150">
        <v>26049.707502756599</v>
      </c>
      <c r="W123" s="150"/>
      <c r="X123" s="150">
        <v>11171.1638336877</v>
      </c>
    </row>
    <row r="124" spans="1:24" x14ac:dyDescent="0.2">
      <c r="A124" s="159">
        <v>39114</v>
      </c>
      <c r="B124" s="160">
        <f t="shared" si="8"/>
        <v>16970.38</v>
      </c>
      <c r="C124" s="160">
        <f t="shared" si="9"/>
        <v>77931.7</v>
      </c>
      <c r="D124" s="156">
        <f t="shared" si="14"/>
        <v>-1.8238980335507415E-2</v>
      </c>
      <c r="E124" s="156">
        <f t="shared" si="15"/>
        <v>8.1033480882101827E-2</v>
      </c>
      <c r="G124" s="161">
        <f t="shared" si="10"/>
        <v>21578.701878143565</v>
      </c>
      <c r="H124" s="161">
        <f t="shared" si="11"/>
        <v>85352.36015452446</v>
      </c>
      <c r="J124" s="161">
        <f t="shared" si="12"/>
        <v>21567.067154524782</v>
      </c>
      <c r="K124" s="161">
        <f t="shared" si="13"/>
        <v>84667.571316168993</v>
      </c>
      <c r="L124" s="147">
        <v>2003</v>
      </c>
      <c r="M124" s="148" t="s">
        <v>451</v>
      </c>
      <c r="N124" s="144" t="s">
        <v>663</v>
      </c>
      <c r="O124" s="144" t="s">
        <v>663</v>
      </c>
      <c r="P124" s="150">
        <v>3081.87884300726</v>
      </c>
      <c r="Q124" s="150">
        <v>17940.534334582098</v>
      </c>
      <c r="R124" s="150">
        <v>2577.6303883546202</v>
      </c>
      <c r="S124" s="150"/>
      <c r="T124" s="150">
        <v>25351.0278532509</v>
      </c>
      <c r="U124" s="150">
        <v>5091.4123050249</v>
      </c>
      <c r="V124" s="150">
        <v>24542.0552687852</v>
      </c>
      <c r="W124" s="150"/>
      <c r="X124" s="150">
        <v>18732.655998413</v>
      </c>
    </row>
    <row r="125" spans="1:24" x14ac:dyDescent="0.2">
      <c r="A125" s="159">
        <v>39142</v>
      </c>
      <c r="B125" s="160">
        <f t="shared" si="8"/>
        <v>20090.38</v>
      </c>
      <c r="C125" s="160">
        <f t="shared" si="9"/>
        <v>87532.41</v>
      </c>
      <c r="D125" s="156">
        <f t="shared" si="14"/>
        <v>-1.5524571320720271E-2</v>
      </c>
      <c r="E125" s="156">
        <f t="shared" si="15"/>
        <v>0.10245457757766219</v>
      </c>
      <c r="G125" s="161">
        <f t="shared" si="10"/>
        <v>21489.813416963461</v>
      </c>
      <c r="H125" s="161">
        <f t="shared" si="11"/>
        <v>86490.754553489169</v>
      </c>
      <c r="J125" s="161">
        <f t="shared" si="12"/>
        <v>21534.257647553513</v>
      </c>
      <c r="K125" s="161">
        <f t="shared" si="13"/>
        <v>85921.557354006814</v>
      </c>
      <c r="L125" s="147">
        <v>2003</v>
      </c>
      <c r="M125" s="148" t="s">
        <v>664</v>
      </c>
      <c r="N125" s="144" t="s">
        <v>663</v>
      </c>
      <c r="O125" s="144" t="s">
        <v>663</v>
      </c>
      <c r="P125" s="150">
        <v>3207.9499597543399</v>
      </c>
      <c r="Q125" s="150">
        <v>18947.305984806499</v>
      </c>
      <c r="R125" s="150">
        <v>2715.0398747921899</v>
      </c>
      <c r="S125" s="150"/>
      <c r="T125" s="150">
        <v>28421.077341662</v>
      </c>
      <c r="U125" s="150">
        <v>6392.4590404770697</v>
      </c>
      <c r="V125" s="150">
        <v>24402.205162356899</v>
      </c>
      <c r="W125" s="150"/>
      <c r="X125" s="150">
        <v>15227.201445791099</v>
      </c>
    </row>
    <row r="126" spans="1:24" x14ac:dyDescent="0.2">
      <c r="A126" s="159">
        <v>39173</v>
      </c>
      <c r="B126" s="160">
        <f t="shared" si="8"/>
        <v>19968.080000000002</v>
      </c>
      <c r="C126" s="160">
        <f t="shared" si="9"/>
        <v>92908.51</v>
      </c>
      <c r="D126" s="156">
        <f t="shared" si="14"/>
        <v>-2.4374249107513513E-2</v>
      </c>
      <c r="E126" s="156">
        <f t="shared" si="15"/>
        <v>6.5976057852956904E-2</v>
      </c>
      <c r="G126" s="161">
        <f t="shared" si="10"/>
        <v>21500.393824340106</v>
      </c>
      <c r="H126" s="161">
        <f t="shared" si="11"/>
        <v>84437.492084117417</v>
      </c>
      <c r="J126" s="161">
        <f t="shared" si="12"/>
        <v>21495.103620651782</v>
      </c>
      <c r="K126" s="161">
        <f t="shared" si="13"/>
        <v>85464.123318803293</v>
      </c>
      <c r="L126" s="147">
        <v>2003</v>
      </c>
      <c r="M126" s="148" t="s">
        <v>665</v>
      </c>
      <c r="N126" s="144" t="s">
        <v>663</v>
      </c>
      <c r="O126" s="144" t="s">
        <v>663</v>
      </c>
      <c r="P126" s="150">
        <v>3363.0426025665602</v>
      </c>
      <c r="Q126" s="150">
        <v>20148.262858005099</v>
      </c>
      <c r="R126" s="150">
        <v>2893.8249031883302</v>
      </c>
      <c r="S126" s="150"/>
      <c r="T126" s="150">
        <v>29850.3490797042</v>
      </c>
      <c r="U126" s="150">
        <v>6481.0526435305501</v>
      </c>
      <c r="V126" s="150">
        <v>28110.767805390198</v>
      </c>
      <c r="W126" s="150"/>
      <c r="X126" s="150">
        <v>10541.372309485099</v>
      </c>
    </row>
    <row r="127" spans="1:24" x14ac:dyDescent="0.2">
      <c r="A127" s="159">
        <v>39203</v>
      </c>
      <c r="B127" s="160">
        <f t="shared" si="8"/>
        <v>22738.92</v>
      </c>
      <c r="C127" s="160">
        <f t="shared" si="9"/>
        <v>62120.15</v>
      </c>
      <c r="D127" s="156">
        <f t="shared" si="14"/>
        <v>-2.3733428440389948E-2</v>
      </c>
      <c r="E127" s="156">
        <f t="shared" si="15"/>
        <v>-8.9288472493861404E-3</v>
      </c>
      <c r="G127" s="161">
        <f t="shared" si="10"/>
        <v>21462.675726595495</v>
      </c>
      <c r="H127" s="161">
        <f t="shared" si="11"/>
        <v>84587.433932660919</v>
      </c>
      <c r="J127" s="161">
        <f t="shared" si="12"/>
        <v>21481.534775467801</v>
      </c>
      <c r="K127" s="161">
        <f t="shared" si="13"/>
        <v>84512.463008389168</v>
      </c>
      <c r="L127" s="147">
        <v>2003</v>
      </c>
      <c r="M127" s="148" t="s">
        <v>666</v>
      </c>
      <c r="N127" s="144" t="s">
        <v>663</v>
      </c>
      <c r="O127" s="144" t="s">
        <v>663</v>
      </c>
      <c r="P127" s="150">
        <v>3912.6838698793399</v>
      </c>
      <c r="Q127" s="150">
        <v>22941.904361085599</v>
      </c>
      <c r="R127" s="150">
        <v>3315.7132604956</v>
      </c>
      <c r="S127" s="150"/>
      <c r="T127" s="150">
        <v>34418.2746003625</v>
      </c>
      <c r="U127" s="150">
        <v>7096.1097147554801</v>
      </c>
      <c r="V127" s="150">
        <v>43455.640927567503</v>
      </c>
      <c r="W127" s="150"/>
      <c r="X127" s="150">
        <v>12073.783044419</v>
      </c>
    </row>
    <row r="128" spans="1:24" x14ac:dyDescent="0.2">
      <c r="A128" s="159">
        <v>39234</v>
      </c>
      <c r="B128" s="160">
        <f t="shared" si="8"/>
        <v>24434.639999999999</v>
      </c>
      <c r="C128" s="160">
        <f t="shared" si="9"/>
        <v>101455.03</v>
      </c>
      <c r="D128" s="156">
        <f t="shared" si="14"/>
        <v>-2.9331906426826704E-2</v>
      </c>
      <c r="E128" s="156">
        <f t="shared" si="15"/>
        <v>1.7166169727060865E-2</v>
      </c>
      <c r="G128" s="161">
        <f t="shared" si="10"/>
        <v>21420.53</v>
      </c>
      <c r="H128" s="161">
        <f t="shared" si="11"/>
        <v>85967.362500000003</v>
      </c>
      <c r="J128" s="161">
        <f t="shared" si="12"/>
        <v>21441.602863297747</v>
      </c>
      <c r="K128" s="161">
        <f t="shared" si="13"/>
        <v>85277.398216330461</v>
      </c>
      <c r="L128" s="147">
        <v>2003</v>
      </c>
      <c r="M128" s="148" t="s">
        <v>667</v>
      </c>
      <c r="N128" s="144" t="s">
        <v>663</v>
      </c>
      <c r="O128" s="144" t="s">
        <v>663</v>
      </c>
      <c r="P128" s="150">
        <v>4189.9830008391</v>
      </c>
      <c r="Q128" s="150">
        <v>24588.943166020599</v>
      </c>
      <c r="R128" s="150">
        <v>3446.5428371028802</v>
      </c>
      <c r="S128" s="150"/>
      <c r="T128" s="150">
        <v>35436.339283544003</v>
      </c>
      <c r="U128" s="150">
        <v>6223.6105887417498</v>
      </c>
      <c r="V128" s="150">
        <v>47966.167706202497</v>
      </c>
      <c r="W128" s="150"/>
      <c r="X128" s="150">
        <v>10924.8054961539</v>
      </c>
    </row>
    <row r="129" spans="1:24" x14ac:dyDescent="0.2">
      <c r="A129" s="159">
        <v>39264</v>
      </c>
      <c r="B129" s="160">
        <f t="shared" si="8"/>
        <v>26496.99</v>
      </c>
      <c r="C129" s="160">
        <f t="shared" si="9"/>
        <v>106479.38</v>
      </c>
      <c r="D129" s="156">
        <f t="shared" si="14"/>
        <v>-4.1446968320069222E-2</v>
      </c>
      <c r="E129" s="156">
        <f t="shared" si="15"/>
        <v>1.6839439326924888E-2</v>
      </c>
      <c r="G129" s="161">
        <f t="shared" si="10"/>
        <v>21331.028333333332</v>
      </c>
      <c r="H129" s="161">
        <f t="shared" si="11"/>
        <v>88611.486666666679</v>
      </c>
      <c r="J129" s="161">
        <f t="shared" si="12"/>
        <v>21375.779166666667</v>
      </c>
      <c r="K129" s="161">
        <f t="shared" si="13"/>
        <v>87289.424583333341</v>
      </c>
      <c r="L129" s="147">
        <v>2003</v>
      </c>
      <c r="M129" s="148" t="s">
        <v>668</v>
      </c>
      <c r="N129" s="144" t="s">
        <v>663</v>
      </c>
      <c r="O129" s="144" t="s">
        <v>663</v>
      </c>
      <c r="P129" s="150">
        <v>2946.7948610942099</v>
      </c>
      <c r="Q129" s="150">
        <v>20427.978715891</v>
      </c>
      <c r="R129" s="150">
        <v>2778.2034347322301</v>
      </c>
      <c r="S129" s="150"/>
      <c r="T129" s="150">
        <v>28197.705066241699</v>
      </c>
      <c r="U129" s="150">
        <v>5542.6118539468498</v>
      </c>
      <c r="V129" s="150">
        <v>46755.907279982501</v>
      </c>
      <c r="W129" s="150"/>
      <c r="X129" s="150">
        <v>15863.745371173</v>
      </c>
    </row>
    <row r="130" spans="1:24" x14ac:dyDescent="0.2">
      <c r="A130" s="159">
        <v>39295</v>
      </c>
      <c r="B130" s="160">
        <f t="shared" si="8"/>
        <v>28782.559999999998</v>
      </c>
      <c r="C130" s="160">
        <f t="shared" si="9"/>
        <v>156091.97</v>
      </c>
      <c r="D130" s="156">
        <f t="shared" si="14"/>
        <v>-4.2367661477759277E-2</v>
      </c>
      <c r="E130" s="156">
        <f t="shared" si="15"/>
        <v>1.3192674611360644E-2</v>
      </c>
      <c r="G130" s="161">
        <f t="shared" si="10"/>
        <v>21332.846666666668</v>
      </c>
      <c r="H130" s="161">
        <f t="shared" si="11"/>
        <v>89237.8</v>
      </c>
      <c r="J130" s="161">
        <f t="shared" si="12"/>
        <v>21331.9375</v>
      </c>
      <c r="K130" s="161">
        <f t="shared" si="13"/>
        <v>88924.643333333341</v>
      </c>
      <c r="L130" s="147">
        <v>2003</v>
      </c>
      <c r="M130" s="148" t="s">
        <v>669</v>
      </c>
      <c r="N130" s="144" t="s">
        <v>663</v>
      </c>
      <c r="O130" s="144" t="s">
        <v>663</v>
      </c>
      <c r="P130" s="150">
        <v>2519.4170505592001</v>
      </c>
      <c r="Q130" s="150">
        <v>18793.415371471499</v>
      </c>
      <c r="R130" s="150">
        <v>2791.7832777000599</v>
      </c>
      <c r="S130" s="150"/>
      <c r="T130" s="150">
        <v>26895.7967719353</v>
      </c>
      <c r="U130" s="150">
        <v>5697.4674283715804</v>
      </c>
      <c r="V130" s="150">
        <v>7763.2734229624002</v>
      </c>
      <c r="W130" s="150"/>
      <c r="X130" s="150">
        <v>23947.967197403799</v>
      </c>
    </row>
    <row r="131" spans="1:24" x14ac:dyDescent="0.2">
      <c r="A131" s="159">
        <v>39326</v>
      </c>
      <c r="B131" s="160">
        <f t="shared" ref="B131:B194" si="16">SUM(P177:R177)</f>
        <v>23086</v>
      </c>
      <c r="C131" s="160">
        <f t="shared" ref="C131:C194" si="17">SUM(T177:V177)</f>
        <v>81715.679999999993</v>
      </c>
      <c r="D131" s="156">
        <f t="shared" si="14"/>
        <v>-5.3634723627613901E-2</v>
      </c>
      <c r="E131" s="156">
        <f t="shared" si="15"/>
        <v>-5.2347724340628954E-2</v>
      </c>
      <c r="G131" s="161">
        <f t="shared" si="10"/>
        <v>21190.77</v>
      </c>
      <c r="H131" s="161">
        <f t="shared" si="11"/>
        <v>86406.055833333332</v>
      </c>
      <c r="J131" s="161">
        <f t="shared" si="12"/>
        <v>21261.808333333334</v>
      </c>
      <c r="K131" s="161">
        <f t="shared" si="13"/>
        <v>87821.927916666667</v>
      </c>
      <c r="L131" s="147">
        <v>2003</v>
      </c>
      <c r="M131" s="148" t="s">
        <v>670</v>
      </c>
      <c r="N131" s="144" t="s">
        <v>663</v>
      </c>
      <c r="O131" s="144" t="s">
        <v>663</v>
      </c>
      <c r="P131" s="150">
        <v>2073.9032468783798</v>
      </c>
      <c r="Q131" s="150">
        <v>14445.0250587664</v>
      </c>
      <c r="R131" s="150">
        <v>2359.8677914978798</v>
      </c>
      <c r="S131" s="150"/>
      <c r="T131" s="150">
        <v>21050.810206605802</v>
      </c>
      <c r="U131" s="150">
        <v>5030.1875403697704</v>
      </c>
      <c r="V131" s="150">
        <v>24873.192423156401</v>
      </c>
      <c r="W131" s="150"/>
      <c r="X131" s="150">
        <v>23151.689189084998</v>
      </c>
    </row>
    <row r="132" spans="1:24" x14ac:dyDescent="0.2">
      <c r="A132" s="159">
        <v>39356</v>
      </c>
      <c r="B132" s="160">
        <f t="shared" si="16"/>
        <v>21857</v>
      </c>
      <c r="C132" s="160">
        <f t="shared" si="17"/>
        <v>62657.06</v>
      </c>
      <c r="D132" s="156">
        <f t="shared" si="14"/>
        <v>-5.4407913846311939E-2</v>
      </c>
      <c r="E132" s="156">
        <f t="shared" si="15"/>
        <v>-8.9049541690909728E-2</v>
      </c>
      <c r="G132" s="161">
        <f t="shared" si="10"/>
        <v>21123.684166666662</v>
      </c>
      <c r="H132" s="161">
        <f t="shared" si="11"/>
        <v>84121.751666666663</v>
      </c>
      <c r="J132" s="161">
        <f t="shared" si="12"/>
        <v>21157.227083333331</v>
      </c>
      <c r="K132" s="161">
        <f t="shared" si="13"/>
        <v>85263.903749999998</v>
      </c>
      <c r="L132" s="147">
        <v>2003</v>
      </c>
      <c r="M132" s="148" t="s">
        <v>671</v>
      </c>
      <c r="N132" s="144" t="s">
        <v>663</v>
      </c>
      <c r="O132" s="144" t="s">
        <v>663</v>
      </c>
      <c r="P132" s="150">
        <v>2225.4766146605498</v>
      </c>
      <c r="Q132" s="150">
        <v>15290.079115169299</v>
      </c>
      <c r="R132" s="150">
        <v>2623.2584458828101</v>
      </c>
      <c r="S132" s="150"/>
      <c r="T132" s="150">
        <v>21644.896301824199</v>
      </c>
      <c r="U132" s="150">
        <v>5405.2143756284104</v>
      </c>
      <c r="V132" s="150">
        <v>20093.074313663001</v>
      </c>
      <c r="W132" s="150"/>
      <c r="X132" s="150">
        <v>23428.985388998601</v>
      </c>
    </row>
    <row r="133" spans="1:24" x14ac:dyDescent="0.2">
      <c r="A133" s="159">
        <v>39387</v>
      </c>
      <c r="B133" s="160">
        <f t="shared" si="16"/>
        <v>17615</v>
      </c>
      <c r="C133" s="160">
        <f t="shared" si="17"/>
        <v>69700</v>
      </c>
      <c r="D133" s="156">
        <f t="shared" si="14"/>
        <v>-6.2782826307052786E-2</v>
      </c>
      <c r="E133" s="156">
        <f t="shared" si="15"/>
        <v>-7.765230928758704E-2</v>
      </c>
      <c r="G133" s="161">
        <f t="shared" si="10"/>
        <v>20964.514166666664</v>
      </c>
      <c r="H133" s="161">
        <f t="shared" si="11"/>
        <v>85615.43333333332</v>
      </c>
      <c r="J133" s="161">
        <f t="shared" si="12"/>
        <v>21044.099166666663</v>
      </c>
      <c r="K133" s="161">
        <f t="shared" si="13"/>
        <v>84868.592499999999</v>
      </c>
      <c r="L133" s="147">
        <v>2004</v>
      </c>
      <c r="M133" s="148" t="s">
        <v>447</v>
      </c>
      <c r="N133" s="144" t="s">
        <v>663</v>
      </c>
      <c r="O133" s="144" t="s">
        <v>663</v>
      </c>
      <c r="P133" s="149">
        <v>1870.22483139114</v>
      </c>
      <c r="Q133" s="150">
        <v>14332.2868907395</v>
      </c>
      <c r="R133" s="150">
        <v>2356.8076733624998</v>
      </c>
      <c r="S133" s="151"/>
      <c r="T133" s="150">
        <v>20139.499137057901</v>
      </c>
      <c r="U133" s="150">
        <v>5412.6489703650404</v>
      </c>
      <c r="V133" s="150">
        <v>20653.816836837301</v>
      </c>
      <c r="W133" s="151"/>
      <c r="X133" s="150">
        <v>17421.346033586899</v>
      </c>
    </row>
    <row r="134" spans="1:24" x14ac:dyDescent="0.2">
      <c r="A134" s="159">
        <v>39417</v>
      </c>
      <c r="B134" s="160">
        <f t="shared" si="16"/>
        <v>17336.419999999998</v>
      </c>
      <c r="C134" s="160">
        <f t="shared" si="17"/>
        <v>78993.799999999988</v>
      </c>
      <c r="D134" s="156">
        <f t="shared" si="14"/>
        <v>-6.5854979031220506E-2</v>
      </c>
      <c r="E134" s="156">
        <f t="shared" si="15"/>
        <v>-6.3507007084181666E-2</v>
      </c>
      <c r="G134" s="161">
        <f t="shared" si="10"/>
        <v>20723.266666666666</v>
      </c>
      <c r="H134" s="161">
        <f t="shared" si="11"/>
        <v>85325.663333333316</v>
      </c>
      <c r="J134" s="161">
        <f t="shared" si="12"/>
        <v>20843.890416666665</v>
      </c>
      <c r="K134" s="161">
        <f t="shared" si="13"/>
        <v>85470.54833333331</v>
      </c>
      <c r="L134" s="147">
        <v>2004</v>
      </c>
      <c r="M134" s="148" t="s">
        <v>449</v>
      </c>
      <c r="N134" s="144" t="s">
        <v>663</v>
      </c>
      <c r="O134" s="144" t="s">
        <v>663</v>
      </c>
      <c r="P134" s="149">
        <v>0</v>
      </c>
      <c r="Q134" s="150">
        <v>13648.3709508879</v>
      </c>
      <c r="R134" s="150">
        <v>2029.24626170189</v>
      </c>
      <c r="S134" s="151"/>
      <c r="T134" s="150">
        <v>21825.771415824602</v>
      </c>
      <c r="U134" s="150">
        <v>6187.4974141142902</v>
      </c>
      <c r="V134" s="150">
        <v>17922.1816684841</v>
      </c>
      <c r="W134" s="151"/>
      <c r="X134" s="150">
        <v>14767.812109455501</v>
      </c>
    </row>
    <row r="135" spans="1:24" x14ac:dyDescent="0.2">
      <c r="A135" s="159">
        <v>39448</v>
      </c>
      <c r="B135" s="160">
        <f t="shared" si="16"/>
        <v>16595.97</v>
      </c>
      <c r="C135" s="160">
        <f t="shared" si="17"/>
        <v>85752.15</v>
      </c>
      <c r="D135" s="156">
        <f t="shared" si="14"/>
        <v>-6.5750824092587812E-2</v>
      </c>
      <c r="E135" s="156">
        <f t="shared" si="15"/>
        <v>-7.5062091151162247E-2</v>
      </c>
      <c r="G135" s="161">
        <f t="shared" si="10"/>
        <v>20642.179166666665</v>
      </c>
      <c r="H135" s="161">
        <f t="shared" si="11"/>
        <v>85090.739999999991</v>
      </c>
      <c r="J135" s="161">
        <f t="shared" si="12"/>
        <v>20682.722916666666</v>
      </c>
      <c r="K135" s="161">
        <f t="shared" si="13"/>
        <v>85208.20166666666</v>
      </c>
      <c r="L135" s="147">
        <v>2004</v>
      </c>
      <c r="M135" s="148" t="s">
        <v>450</v>
      </c>
      <c r="N135" s="144" t="s">
        <v>663</v>
      </c>
      <c r="O135" s="144" t="s">
        <v>663</v>
      </c>
      <c r="P135" s="149">
        <v>1639.24217642802</v>
      </c>
      <c r="Q135" s="150">
        <v>16987.689863875501</v>
      </c>
      <c r="R135" s="150">
        <v>2597.37751166934</v>
      </c>
      <c r="S135" s="151"/>
      <c r="T135" s="150">
        <v>25020.215438727198</v>
      </c>
      <c r="U135" s="150">
        <v>6305.1237303875296</v>
      </c>
      <c r="V135" s="150">
        <v>25957.2360350296</v>
      </c>
      <c r="W135" s="151"/>
      <c r="X135" s="150">
        <v>26598.896039786599</v>
      </c>
    </row>
    <row r="136" spans="1:24" x14ac:dyDescent="0.2">
      <c r="A136" s="159">
        <v>39479</v>
      </c>
      <c r="B136" s="160">
        <f t="shared" si="16"/>
        <v>16992.2</v>
      </c>
      <c r="C136" s="160">
        <f t="shared" si="17"/>
        <v>85447.459999999992</v>
      </c>
      <c r="D136" s="156">
        <f t="shared" si="14"/>
        <v>-6.6262745420071489E-2</v>
      </c>
      <c r="E136" s="156">
        <f t="shared" si="15"/>
        <v>-0.10329394466014685</v>
      </c>
      <c r="G136" s="161">
        <f t="shared" ref="G136:G199" si="18">AVERAGE(B131:B142)</f>
        <v>20421.334166666664</v>
      </c>
      <c r="H136" s="161">
        <f t="shared" ref="H136:H199" si="19">AVERAGE(C131:C142)</f>
        <v>80884.358333333323</v>
      </c>
      <c r="J136" s="161">
        <f t="shared" si="12"/>
        <v>20531.756666666664</v>
      </c>
      <c r="K136" s="161">
        <f t="shared" si="13"/>
        <v>82987.549166666664</v>
      </c>
      <c r="L136" s="147">
        <v>2004</v>
      </c>
      <c r="M136" s="148" t="s">
        <v>451</v>
      </c>
      <c r="N136" s="144" t="s">
        <v>663</v>
      </c>
      <c r="O136" s="144" t="s">
        <v>663</v>
      </c>
      <c r="P136" s="149">
        <v>1736.25676087182</v>
      </c>
      <c r="Q136" s="150">
        <v>18083.8630548316</v>
      </c>
      <c r="R136" s="150">
        <v>2705.9108128274002</v>
      </c>
      <c r="S136" s="151"/>
      <c r="T136" s="150">
        <v>25570.989072535998</v>
      </c>
      <c r="U136" s="150">
        <v>5908.9071243796898</v>
      </c>
      <c r="V136" s="150">
        <v>15872.770890031001</v>
      </c>
      <c r="W136" s="151"/>
      <c r="X136" s="150">
        <v>8000.8173469699104</v>
      </c>
    </row>
    <row r="137" spans="1:24" x14ac:dyDescent="0.2">
      <c r="A137" s="159">
        <v>39508</v>
      </c>
      <c r="B137" s="160">
        <f t="shared" si="16"/>
        <v>18385.46</v>
      </c>
      <c r="C137" s="160">
        <f t="shared" si="17"/>
        <v>53551.479999999996</v>
      </c>
      <c r="D137" s="156">
        <f t="shared" si="14"/>
        <v>-7.2181802897378744E-2</v>
      </c>
      <c r="E137" s="156">
        <f t="shared" si="15"/>
        <v>-0.13335755699938834</v>
      </c>
      <c r="G137" s="161">
        <f t="shared" si="18"/>
        <v>20320.597499999996</v>
      </c>
      <c r="H137" s="161">
        <f t="shared" si="19"/>
        <v>78788.792499999996</v>
      </c>
      <c r="J137" s="161">
        <f t="shared" ref="J137:J200" si="20">AVERAGE(G136:G137)</f>
        <v>20370.965833333328</v>
      </c>
      <c r="K137" s="161">
        <f t="shared" ref="K137:K200" si="21">AVERAGE(H136:H137)</f>
        <v>79836.575416666659</v>
      </c>
      <c r="L137" s="147">
        <v>2004</v>
      </c>
      <c r="M137" s="148" t="s">
        <v>664</v>
      </c>
      <c r="N137" s="144" t="s">
        <v>663</v>
      </c>
      <c r="O137" s="144" t="s">
        <v>663</v>
      </c>
      <c r="P137" s="149">
        <v>1742.26210508137</v>
      </c>
      <c r="Q137" s="150">
        <v>18764.6269629095</v>
      </c>
      <c r="R137" s="150">
        <v>2738.5679822942898</v>
      </c>
      <c r="S137" s="151"/>
      <c r="T137" s="150">
        <v>28249.207742342802</v>
      </c>
      <c r="U137" s="150">
        <v>6066.6479404387901</v>
      </c>
      <c r="V137" s="150">
        <v>38677.561809149098</v>
      </c>
      <c r="W137" s="151"/>
      <c r="X137" s="150">
        <v>18939.130474756799</v>
      </c>
    </row>
    <row r="138" spans="1:24" x14ac:dyDescent="0.2">
      <c r="A138" s="159">
        <v>39539</v>
      </c>
      <c r="B138" s="160">
        <f t="shared" si="16"/>
        <v>19163.05</v>
      </c>
      <c r="C138" s="160">
        <f t="shared" si="17"/>
        <v>65496.86</v>
      </c>
      <c r="D138" s="156">
        <f t="shared" si="14"/>
        <v>-6.835243992234985E-2</v>
      </c>
      <c r="E138" s="156">
        <f t="shared" si="15"/>
        <v>-9.255318688262848E-2</v>
      </c>
      <c r="G138" s="161">
        <f t="shared" si="18"/>
        <v>20150.53833333333</v>
      </c>
      <c r="H138" s="161">
        <f t="shared" si="19"/>
        <v>77880.725833333345</v>
      </c>
      <c r="J138" s="161">
        <f t="shared" si="20"/>
        <v>20235.567916666663</v>
      </c>
      <c r="K138" s="161">
        <f t="shared" si="21"/>
        <v>78334.75916666667</v>
      </c>
      <c r="L138" s="147">
        <v>2004</v>
      </c>
      <c r="M138" s="148" t="s">
        <v>665</v>
      </c>
      <c r="N138" s="144" t="s">
        <v>663</v>
      </c>
      <c r="O138" s="144" t="s">
        <v>663</v>
      </c>
      <c r="P138" s="149">
        <v>1760.57945506284</v>
      </c>
      <c r="Q138" s="150">
        <v>20885.6481366019</v>
      </c>
      <c r="R138" s="150">
        <v>2858.5195887236</v>
      </c>
      <c r="S138" s="151"/>
      <c r="T138" s="150">
        <v>32380.9529033125</v>
      </c>
      <c r="U138" s="150">
        <v>6610.7083619122805</v>
      </c>
      <c r="V138" s="150">
        <v>45540.162719046697</v>
      </c>
      <c r="W138" s="151"/>
      <c r="X138" s="150">
        <v>18144.1201395598</v>
      </c>
    </row>
    <row r="139" spans="1:24" x14ac:dyDescent="0.2">
      <c r="A139" s="159">
        <v>39569</v>
      </c>
      <c r="B139" s="160">
        <f t="shared" si="16"/>
        <v>20828.879999999997</v>
      </c>
      <c r="C139" s="160">
        <f t="shared" si="17"/>
        <v>80044.33</v>
      </c>
      <c r="D139" s="156">
        <f t="shared" si="14"/>
        <v>-6.8624668968532587E-2</v>
      </c>
      <c r="E139" s="156">
        <f t="shared" si="15"/>
        <v>-5.0974608212212225E-2</v>
      </c>
      <c r="G139" s="161">
        <f t="shared" si="18"/>
        <v>20049.251666666663</v>
      </c>
      <c r="H139" s="161">
        <f t="shared" si="19"/>
        <v>79215.539166666669</v>
      </c>
      <c r="J139" s="161">
        <f t="shared" si="20"/>
        <v>20099.894999999997</v>
      </c>
      <c r="K139" s="161">
        <f t="shared" si="21"/>
        <v>78548.132500000007</v>
      </c>
      <c r="L139" s="147">
        <v>2004</v>
      </c>
      <c r="M139" s="148" t="s">
        <v>666</v>
      </c>
      <c r="N139" s="144" t="s">
        <v>663</v>
      </c>
      <c r="O139" s="144" t="s">
        <v>663</v>
      </c>
      <c r="P139" s="149">
        <v>1907.96340064929</v>
      </c>
      <c r="Q139" s="150">
        <v>23764.946153793</v>
      </c>
      <c r="R139" s="150">
        <v>3188.7521722339102</v>
      </c>
      <c r="S139" s="151"/>
      <c r="T139" s="150">
        <v>36991.5877245675</v>
      </c>
      <c r="U139" s="150">
        <v>6477.9230041975197</v>
      </c>
      <c r="V139" s="150">
        <v>72756.711636532506</v>
      </c>
      <c r="W139" s="151"/>
      <c r="X139" s="150">
        <v>21354.868746109099</v>
      </c>
    </row>
    <row r="140" spans="1:24" x14ac:dyDescent="0.2">
      <c r="A140" s="159">
        <v>39600</v>
      </c>
      <c r="B140" s="160">
        <f t="shared" si="16"/>
        <v>21539.67</v>
      </c>
      <c r="C140" s="160">
        <f t="shared" si="17"/>
        <v>97977.790000000008</v>
      </c>
      <c r="D140" s="156">
        <f t="shared" si="14"/>
        <v>-6.4755137620050474E-2</v>
      </c>
      <c r="E140" s="156">
        <f t="shared" si="15"/>
        <v>-9.3877534930423168E-2</v>
      </c>
      <c r="G140" s="161">
        <f t="shared" si="18"/>
        <v>20012.112499999999</v>
      </c>
      <c r="H140" s="161">
        <f t="shared" si="19"/>
        <v>79514.472500000003</v>
      </c>
      <c r="J140" s="161">
        <f t="shared" si="20"/>
        <v>20030.682083333333</v>
      </c>
      <c r="K140" s="161">
        <f t="shared" si="21"/>
        <v>79365.005833333329</v>
      </c>
      <c r="L140" s="147">
        <v>2004</v>
      </c>
      <c r="M140" s="148" t="s">
        <v>667</v>
      </c>
      <c r="N140" s="144" t="s">
        <v>663</v>
      </c>
      <c r="O140" s="144" t="s">
        <v>663</v>
      </c>
      <c r="P140" s="149">
        <v>1936.0170909764399</v>
      </c>
      <c r="Q140" s="150">
        <v>25064.258537782</v>
      </c>
      <c r="R140" s="150">
        <v>3323.5377945968899</v>
      </c>
      <c r="S140" s="151"/>
      <c r="T140" s="150">
        <v>37560.142617653</v>
      </c>
      <c r="U140" s="150">
        <v>5846.5558793465298</v>
      </c>
      <c r="V140" s="150">
        <v>43226.153073978399</v>
      </c>
      <c r="W140" s="151"/>
      <c r="X140" s="150">
        <v>38230.131983405401</v>
      </c>
    </row>
    <row r="141" spans="1:24" x14ac:dyDescent="0.2">
      <c r="A141" s="159">
        <v>39630</v>
      </c>
      <c r="B141" s="160">
        <f t="shared" si="16"/>
        <v>25523.940000000002</v>
      </c>
      <c r="C141" s="160">
        <f t="shared" si="17"/>
        <v>103660.3</v>
      </c>
      <c r="D141" s="156">
        <f t="shared" si="14"/>
        <v>-5.3960242754520715E-2</v>
      </c>
      <c r="E141" s="156">
        <f t="shared" si="15"/>
        <v>-0.10455377258713749</v>
      </c>
      <c r="G141" s="161">
        <f t="shared" si="18"/>
        <v>19917.575833333332</v>
      </c>
      <c r="H141" s="161">
        <f t="shared" si="19"/>
        <v>79458.456666666665</v>
      </c>
      <c r="J141" s="161">
        <f t="shared" si="20"/>
        <v>19964.844166666666</v>
      </c>
      <c r="K141" s="161">
        <f t="shared" si="21"/>
        <v>79486.464583333334</v>
      </c>
      <c r="L141" s="147">
        <v>2004</v>
      </c>
      <c r="M141" s="148" t="s">
        <v>668</v>
      </c>
      <c r="N141" s="144" t="s">
        <v>663</v>
      </c>
      <c r="O141" s="144" t="s">
        <v>663</v>
      </c>
      <c r="P141" s="149">
        <v>1530.24481847582</v>
      </c>
      <c r="Q141" s="150">
        <v>20851.678970435802</v>
      </c>
      <c r="R141" s="150">
        <v>2771.34594017273</v>
      </c>
      <c r="S141" s="151"/>
      <c r="T141" s="150">
        <v>30664.5904943676</v>
      </c>
      <c r="U141" s="150">
        <v>5880.6848124070502</v>
      </c>
      <c r="V141" s="150">
        <v>12393.7048833518</v>
      </c>
      <c r="W141" s="151"/>
      <c r="X141" s="150">
        <v>11913.160978465599</v>
      </c>
    </row>
    <row r="142" spans="1:24" x14ac:dyDescent="0.2">
      <c r="A142" s="159">
        <v>39661</v>
      </c>
      <c r="B142" s="160">
        <f t="shared" si="16"/>
        <v>26132.42</v>
      </c>
      <c r="C142" s="160">
        <f t="shared" si="17"/>
        <v>105615.39</v>
      </c>
      <c r="D142" s="156">
        <f t="shared" si="14"/>
        <v>-5.278173351771831E-2</v>
      </c>
      <c r="E142" s="156">
        <f t="shared" si="15"/>
        <v>-8.8422165561140909E-2</v>
      </c>
      <c r="G142" s="161">
        <f t="shared" si="18"/>
        <v>19793.00333333333</v>
      </c>
      <c r="H142" s="161">
        <f t="shared" si="19"/>
        <v>77337.264999999999</v>
      </c>
      <c r="J142" s="161">
        <f t="shared" si="20"/>
        <v>19855.289583333331</v>
      </c>
      <c r="K142" s="161">
        <f t="shared" si="21"/>
        <v>78397.86083333334</v>
      </c>
      <c r="L142" s="147">
        <v>2004</v>
      </c>
      <c r="M142" s="148" t="s">
        <v>669</v>
      </c>
      <c r="N142" s="144" t="s">
        <v>663</v>
      </c>
      <c r="O142" s="144" t="s">
        <v>663</v>
      </c>
      <c r="P142" s="149">
        <v>1532.2093769353701</v>
      </c>
      <c r="Q142" s="150">
        <v>18969.889714099801</v>
      </c>
      <c r="R142" s="150">
        <v>2673.3300570910701</v>
      </c>
      <c r="S142" s="151"/>
      <c r="T142" s="150">
        <v>27798.269988655498</v>
      </c>
      <c r="U142" s="150">
        <v>5835.8340681239597</v>
      </c>
      <c r="V142" s="150">
        <v>7621.5487435944597</v>
      </c>
      <c r="W142" s="151"/>
      <c r="X142" s="150">
        <v>31245.5577023226</v>
      </c>
    </row>
    <row r="143" spans="1:24" x14ac:dyDescent="0.2">
      <c r="A143" s="159">
        <v>39692</v>
      </c>
      <c r="B143" s="160">
        <f t="shared" si="16"/>
        <v>21877.160000000003</v>
      </c>
      <c r="C143" s="160">
        <f t="shared" si="17"/>
        <v>56568.89</v>
      </c>
      <c r="D143" s="156">
        <f t="shared" ref="D143:D206" si="22">(SUM(B143:B154)/SUM(B131:B142))-1</f>
        <v>-4.5471359792399801E-2</v>
      </c>
      <c r="E143" s="156">
        <f t="shared" ref="E143:E206" si="23">(SUM(C143:C154)/SUM(C131:C142))-1</f>
        <v>-5.3983459719189497E-2</v>
      </c>
      <c r="G143" s="161">
        <f t="shared" si="18"/>
        <v>19742.329166666666</v>
      </c>
      <c r="H143" s="161">
        <f t="shared" si="19"/>
        <v>78408.900000000009</v>
      </c>
      <c r="J143" s="161">
        <f t="shared" si="20"/>
        <v>19767.666249999998</v>
      </c>
      <c r="K143" s="161">
        <f t="shared" si="21"/>
        <v>77873.082500000004</v>
      </c>
      <c r="L143" s="147">
        <v>2004</v>
      </c>
      <c r="M143" s="148" t="s">
        <v>670</v>
      </c>
      <c r="N143" s="144" t="s">
        <v>663</v>
      </c>
      <c r="O143" s="144" t="s">
        <v>663</v>
      </c>
      <c r="P143" s="149">
        <v>1257.26404738612</v>
      </c>
      <c r="Q143" s="150">
        <v>15694.5703782419</v>
      </c>
      <c r="R143" s="150">
        <v>2282.6919362479498</v>
      </c>
      <c r="S143" s="151"/>
      <c r="T143" s="150">
        <v>23368.0900095871</v>
      </c>
      <c r="U143" s="150">
        <v>5847.7403950010503</v>
      </c>
      <c r="V143" s="150">
        <v>9523.3938860692306</v>
      </c>
      <c r="W143" s="151"/>
      <c r="X143" s="150">
        <v>21440.483869890999</v>
      </c>
    </row>
    <row r="144" spans="1:24" x14ac:dyDescent="0.2">
      <c r="A144" s="159">
        <v>39722</v>
      </c>
      <c r="B144" s="160">
        <f t="shared" si="16"/>
        <v>19816.29</v>
      </c>
      <c r="C144" s="160">
        <f t="shared" si="17"/>
        <v>51760.259999999995</v>
      </c>
      <c r="D144" s="156">
        <f t="shared" si="22"/>
        <v>-4.695432799158572E-2</v>
      </c>
      <c r="E144" s="156">
        <f t="shared" si="23"/>
        <v>1.7319986638116402E-2</v>
      </c>
      <c r="G144" s="161">
        <f t="shared" si="18"/>
        <v>19674.078333333331</v>
      </c>
      <c r="H144" s="161">
        <f t="shared" si="19"/>
        <v>79833.67833333333</v>
      </c>
      <c r="J144" s="161">
        <f t="shared" si="20"/>
        <v>19708.203750000001</v>
      </c>
      <c r="K144" s="161">
        <f t="shared" si="21"/>
        <v>79121.289166666669</v>
      </c>
      <c r="L144" s="147">
        <v>2004</v>
      </c>
      <c r="M144" s="148" t="s">
        <v>671</v>
      </c>
      <c r="N144" s="144" t="s">
        <v>663</v>
      </c>
      <c r="O144" s="144" t="s">
        <v>663</v>
      </c>
      <c r="P144" s="149">
        <v>1245.6038960948399</v>
      </c>
      <c r="Q144" s="150">
        <v>15750.2746185616</v>
      </c>
      <c r="R144" s="150">
        <v>2507.9036065672399</v>
      </c>
      <c r="S144" s="151"/>
      <c r="T144" s="150">
        <v>23112.287738086099</v>
      </c>
      <c r="U144" s="150">
        <v>5610.6432855187204</v>
      </c>
      <c r="V144" s="150">
        <v>18872.211017072299</v>
      </c>
      <c r="W144" s="151"/>
      <c r="X144" s="150">
        <v>14447.892845353301</v>
      </c>
    </row>
    <row r="145" spans="1:24" x14ac:dyDescent="0.2">
      <c r="A145" s="159">
        <v>39753</v>
      </c>
      <c r="B145" s="160">
        <f t="shared" si="16"/>
        <v>16399.559999999998</v>
      </c>
      <c r="C145" s="160">
        <f t="shared" si="17"/>
        <v>85717.760000000009</v>
      </c>
      <c r="D145" s="156">
        <f t="shared" si="22"/>
        <v>-4.2027371808015523E-2</v>
      </c>
      <c r="E145" s="156">
        <f t="shared" si="23"/>
        <v>3.0439548955153661E-2</v>
      </c>
      <c r="G145" s="161">
        <f t="shared" si="18"/>
        <v>19606.954166666666</v>
      </c>
      <c r="H145" s="161">
        <f t="shared" si="19"/>
        <v>77578.067500000005</v>
      </c>
      <c r="J145" s="161">
        <f t="shared" si="20"/>
        <v>19640.516250000001</v>
      </c>
      <c r="K145" s="161">
        <f t="shared" si="21"/>
        <v>78705.872916666674</v>
      </c>
      <c r="L145" s="147">
        <v>2005</v>
      </c>
      <c r="M145" s="148" t="s">
        <v>447</v>
      </c>
      <c r="N145" s="144" t="s">
        <v>663</v>
      </c>
      <c r="O145" s="144" t="s">
        <v>663</v>
      </c>
      <c r="P145" s="149">
        <v>1043.19856371933</v>
      </c>
      <c r="Q145" s="150">
        <v>14612.505918868599</v>
      </c>
      <c r="R145" s="150">
        <v>2138.5928922073699</v>
      </c>
      <c r="S145" s="151"/>
      <c r="T145" s="150">
        <v>21591.6747076998</v>
      </c>
      <c r="U145" s="150">
        <v>5946.2253480094996</v>
      </c>
      <c r="V145" s="150">
        <v>25413.535028497299</v>
      </c>
      <c r="W145" s="151"/>
      <c r="X145" s="150">
        <v>23635.6068309117</v>
      </c>
    </row>
    <row r="146" spans="1:24" x14ac:dyDescent="0.2">
      <c r="A146" s="159">
        <v>39783</v>
      </c>
      <c r="B146" s="160">
        <f t="shared" si="16"/>
        <v>16890.75</v>
      </c>
      <c r="C146" s="160">
        <f t="shared" si="17"/>
        <v>82581</v>
      </c>
      <c r="D146" s="156">
        <f t="shared" si="22"/>
        <v>-3.9787935559689735E-2</v>
      </c>
      <c r="E146" s="156">
        <f t="shared" si="23"/>
        <v>-1.1152452022592074E-2</v>
      </c>
      <c r="G146" s="161">
        <f t="shared" si="18"/>
        <v>19605.034166666668</v>
      </c>
      <c r="H146" s="161">
        <f t="shared" si="19"/>
        <v>76404.543333333335</v>
      </c>
      <c r="J146" s="161">
        <f t="shared" si="20"/>
        <v>19605.994166666667</v>
      </c>
      <c r="K146" s="161">
        <f t="shared" si="21"/>
        <v>76991.30541666667</v>
      </c>
      <c r="L146" s="147">
        <v>2005</v>
      </c>
      <c r="M146" s="148" t="s">
        <v>449</v>
      </c>
      <c r="N146" s="144" t="s">
        <v>663</v>
      </c>
      <c r="O146" s="144" t="s">
        <v>663</v>
      </c>
      <c r="P146" s="149">
        <v>1007.70779211821</v>
      </c>
      <c r="Q146" s="150">
        <v>14885.439620323201</v>
      </c>
      <c r="R146" s="150">
        <v>2195.28082177339</v>
      </c>
      <c r="S146" s="151"/>
      <c r="T146" s="150">
        <v>23663.704892629899</v>
      </c>
      <c r="U146" s="150">
        <v>6499.7979241010898</v>
      </c>
      <c r="V146" s="150">
        <v>45246.070432385299</v>
      </c>
      <c r="W146" s="151"/>
      <c r="X146" s="150">
        <v>21643.424475310101</v>
      </c>
    </row>
    <row r="147" spans="1:24" x14ac:dyDescent="0.2">
      <c r="A147" s="159">
        <v>39814</v>
      </c>
      <c r="B147" s="160">
        <f t="shared" si="16"/>
        <v>15461.53</v>
      </c>
      <c r="C147" s="160">
        <f t="shared" si="17"/>
        <v>85079.959999999992</v>
      </c>
      <c r="D147" s="156">
        <f t="shared" si="22"/>
        <v>-4.2626059592659415E-2</v>
      </c>
      <c r="E147" s="156">
        <f t="shared" si="23"/>
        <v>-3.7314947078764038E-2</v>
      </c>
      <c r="G147" s="161">
        <f t="shared" si="18"/>
        <v>19552.649166666666</v>
      </c>
      <c r="H147" s="161">
        <f t="shared" si="19"/>
        <v>77566.832500000004</v>
      </c>
      <c r="J147" s="161">
        <f t="shared" si="20"/>
        <v>19578.841666666667</v>
      </c>
      <c r="K147" s="161">
        <f t="shared" si="21"/>
        <v>76985.687916666677</v>
      </c>
      <c r="L147" s="147">
        <v>2005</v>
      </c>
      <c r="M147" s="148" t="s">
        <v>450</v>
      </c>
      <c r="N147" s="144" t="s">
        <v>663</v>
      </c>
      <c r="O147" s="144" t="s">
        <v>663</v>
      </c>
      <c r="P147" s="149">
        <v>1154.4069074731401</v>
      </c>
      <c r="Q147" s="150">
        <v>17146.623385180599</v>
      </c>
      <c r="R147" s="150">
        <v>2524.05917997801</v>
      </c>
      <c r="S147" s="151"/>
      <c r="T147" s="150">
        <v>26486.533063345501</v>
      </c>
      <c r="U147" s="150">
        <v>6778.8909546315399</v>
      </c>
      <c r="V147" s="150">
        <v>37077.400167025997</v>
      </c>
      <c r="W147" s="151"/>
      <c r="X147" s="150">
        <v>22436.9124378708</v>
      </c>
    </row>
    <row r="148" spans="1:24" x14ac:dyDescent="0.2">
      <c r="A148" s="159">
        <v>39845</v>
      </c>
      <c r="B148" s="160">
        <f t="shared" si="16"/>
        <v>15497.33</v>
      </c>
      <c r="C148" s="160">
        <f t="shared" si="17"/>
        <v>59993.159999999996</v>
      </c>
      <c r="D148" s="156">
        <f t="shared" si="22"/>
        <v>-4.3687378120103593E-2</v>
      </c>
      <c r="E148" s="156">
        <f t="shared" si="23"/>
        <v>-6.6791160093427449E-2</v>
      </c>
      <c r="G148" s="161">
        <f t="shared" si="18"/>
        <v>19492.748333333337</v>
      </c>
      <c r="H148" s="161">
        <f t="shared" si="19"/>
        <v>76517.940833333341</v>
      </c>
      <c r="J148" s="161">
        <f t="shared" si="20"/>
        <v>19522.698750000003</v>
      </c>
      <c r="K148" s="161">
        <f t="shared" si="21"/>
        <v>77042.386666666673</v>
      </c>
      <c r="L148" s="147">
        <v>2005</v>
      </c>
      <c r="M148" s="148" t="s">
        <v>451</v>
      </c>
      <c r="N148" s="144" t="s">
        <v>663</v>
      </c>
      <c r="O148" s="144" t="s">
        <v>663</v>
      </c>
      <c r="P148" s="149">
        <v>1095.18832395664</v>
      </c>
      <c r="Q148" s="150">
        <v>17890.231344454802</v>
      </c>
      <c r="R148" s="150">
        <v>2476.4697698402701</v>
      </c>
      <c r="S148" s="151"/>
      <c r="T148" s="150">
        <v>29439.771672487801</v>
      </c>
      <c r="U148" s="150">
        <v>6382.0464987335799</v>
      </c>
      <c r="V148" s="150">
        <v>19282.837928843801</v>
      </c>
      <c r="W148" s="151"/>
      <c r="X148" s="150">
        <v>22699.1857049176</v>
      </c>
    </row>
    <row r="149" spans="1:24" x14ac:dyDescent="0.2">
      <c r="A149" s="159">
        <v>39873</v>
      </c>
      <c r="B149" s="160">
        <f t="shared" si="16"/>
        <v>17777.37</v>
      </c>
      <c r="C149" s="160">
        <f t="shared" si="17"/>
        <v>66411.099999999991</v>
      </c>
      <c r="D149" s="156">
        <f t="shared" si="22"/>
        <v>-4.0132405373548674E-2</v>
      </c>
      <c r="E149" s="156">
        <f t="shared" si="23"/>
        <v>-3.8355991771883757E-2</v>
      </c>
      <c r="G149" s="161">
        <f t="shared" si="18"/>
        <v>19366.4575</v>
      </c>
      <c r="H149" s="161">
        <f t="shared" si="19"/>
        <v>80153.41333333333</v>
      </c>
      <c r="J149" s="161">
        <f t="shared" si="20"/>
        <v>19429.60291666667</v>
      </c>
      <c r="K149" s="161">
        <f t="shared" si="21"/>
        <v>78335.677083333343</v>
      </c>
      <c r="L149" s="147">
        <v>2005</v>
      </c>
      <c r="M149" s="148" t="s">
        <v>664</v>
      </c>
      <c r="N149" s="144" t="s">
        <v>663</v>
      </c>
      <c r="O149" s="144" t="s">
        <v>663</v>
      </c>
      <c r="P149" s="149">
        <v>1064.4391859033201</v>
      </c>
      <c r="Q149" s="150">
        <v>19651.481829398301</v>
      </c>
      <c r="R149" s="150">
        <v>2593.3167114333501</v>
      </c>
      <c r="S149" s="151"/>
      <c r="T149" s="150">
        <v>32366.091738793599</v>
      </c>
      <c r="U149" s="150">
        <v>6952.2620021770199</v>
      </c>
      <c r="V149" s="150">
        <v>31153.203232407399</v>
      </c>
      <c r="W149" s="151"/>
      <c r="X149" s="150">
        <v>22969.3099288714</v>
      </c>
    </row>
    <row r="150" spans="1:24" x14ac:dyDescent="0.2">
      <c r="A150" s="159">
        <v>39904</v>
      </c>
      <c r="B150" s="160">
        <f t="shared" si="16"/>
        <v>18344.04</v>
      </c>
      <c r="C150" s="160">
        <f t="shared" si="17"/>
        <v>82594.200000000012</v>
      </c>
      <c r="D150" s="156">
        <f t="shared" si="22"/>
        <v>-3.9242034722768881E-2</v>
      </c>
      <c r="E150" s="156">
        <f t="shared" si="23"/>
        <v>-4.2198834145953712E-2</v>
      </c>
      <c r="G150" s="161">
        <f t="shared" si="18"/>
        <v>19303.664166666662</v>
      </c>
      <c r="H150" s="161">
        <f t="shared" si="19"/>
        <v>80251.37999999999</v>
      </c>
      <c r="J150" s="161">
        <f t="shared" si="20"/>
        <v>19335.060833333329</v>
      </c>
      <c r="K150" s="161">
        <f t="shared" si="21"/>
        <v>80202.396666666667</v>
      </c>
      <c r="L150" s="147">
        <v>2005</v>
      </c>
      <c r="M150" s="148" t="s">
        <v>665</v>
      </c>
      <c r="N150" s="144" t="s">
        <v>663</v>
      </c>
      <c r="O150" s="144" t="s">
        <v>663</v>
      </c>
      <c r="P150" s="149">
        <v>834.32271691782501</v>
      </c>
      <c r="Q150" s="150">
        <v>21119.924770752899</v>
      </c>
      <c r="R150" s="150">
        <v>2844.8203092956501</v>
      </c>
      <c r="S150" s="151"/>
      <c r="T150" s="150">
        <v>36162.647406189601</v>
      </c>
      <c r="U150" s="150">
        <v>7092.2018492010902</v>
      </c>
      <c r="V150" s="150">
        <v>44041.5889553995</v>
      </c>
      <c r="W150" s="151"/>
      <c r="X150" s="150">
        <v>30409.579562663701</v>
      </c>
    </row>
    <row r="151" spans="1:24" x14ac:dyDescent="0.2">
      <c r="A151" s="159">
        <v>39934</v>
      </c>
      <c r="B151" s="160">
        <f t="shared" si="16"/>
        <v>20023.390000000003</v>
      </c>
      <c r="C151" s="160">
        <f t="shared" si="17"/>
        <v>52977</v>
      </c>
      <c r="D151" s="156">
        <f t="shared" si="22"/>
        <v>-4.0953252617424551E-2</v>
      </c>
      <c r="E151" s="156">
        <f t="shared" si="23"/>
        <v>-7.7622253281702913E-2</v>
      </c>
      <c r="G151" s="161">
        <f t="shared" si="18"/>
        <v>19251.533333333329</v>
      </c>
      <c r="H151" s="161">
        <f t="shared" si="19"/>
        <v>78332.09166666666</v>
      </c>
      <c r="J151" s="161">
        <f t="shared" si="20"/>
        <v>19277.598749999997</v>
      </c>
      <c r="K151" s="161">
        <f t="shared" si="21"/>
        <v>79291.735833333325</v>
      </c>
      <c r="L151" s="147">
        <v>2005</v>
      </c>
      <c r="M151" s="148" t="s">
        <v>666</v>
      </c>
      <c r="N151" s="144" t="s">
        <v>663</v>
      </c>
      <c r="O151" s="144" t="s">
        <v>663</v>
      </c>
      <c r="P151" s="149">
        <v>0</v>
      </c>
      <c r="Q151" s="150">
        <v>24192.310328428699</v>
      </c>
      <c r="R151" s="150">
        <v>3231.9913685872698</v>
      </c>
      <c r="S151" s="151"/>
      <c r="T151" s="150">
        <v>41428.921034153202</v>
      </c>
      <c r="U151" s="150">
        <v>7480.6794918813202</v>
      </c>
      <c r="V151" s="150">
        <v>47452.474217476003</v>
      </c>
      <c r="W151" s="151"/>
      <c r="X151" s="150">
        <v>42143.049341118502</v>
      </c>
    </row>
    <row r="152" spans="1:24" x14ac:dyDescent="0.2">
      <c r="A152" s="159">
        <v>39965</v>
      </c>
      <c r="B152" s="160">
        <f t="shared" si="16"/>
        <v>21516.63</v>
      </c>
      <c r="C152" s="160">
        <f t="shared" si="17"/>
        <v>83895.5</v>
      </c>
      <c r="D152" s="156">
        <f t="shared" si="22"/>
        <v>-4.1658773704652763E-2</v>
      </c>
      <c r="E152" s="156">
        <f t="shared" si="23"/>
        <v>-2.7834499314728034E-2</v>
      </c>
      <c r="G152" s="161">
        <f t="shared" si="18"/>
        <v>19159.074999999993</v>
      </c>
      <c r="H152" s="161">
        <f t="shared" si="19"/>
        <v>76547.394166666665</v>
      </c>
      <c r="J152" s="161">
        <f t="shared" si="20"/>
        <v>19205.304166666661</v>
      </c>
      <c r="K152" s="161">
        <f t="shared" si="21"/>
        <v>77439.74291666667</v>
      </c>
      <c r="L152" s="147">
        <v>2005</v>
      </c>
      <c r="M152" s="148" t="s">
        <v>667</v>
      </c>
      <c r="N152" s="144" t="s">
        <v>663</v>
      </c>
      <c r="O152" s="144" t="s">
        <v>663</v>
      </c>
      <c r="P152" s="149">
        <v>0</v>
      </c>
      <c r="Q152" s="150">
        <v>26332.333293837601</v>
      </c>
      <c r="R152" s="150">
        <v>3428.3642883658099</v>
      </c>
      <c r="S152" s="151"/>
      <c r="T152" s="150">
        <v>42985.882540127503</v>
      </c>
      <c r="U152" s="150">
        <v>7506.0716040198504</v>
      </c>
      <c r="V152" s="150">
        <v>63589.364742653903</v>
      </c>
      <c r="W152" s="151"/>
      <c r="X152" s="150">
        <v>32590.7378161136</v>
      </c>
    </row>
    <row r="153" spans="1:24" x14ac:dyDescent="0.2">
      <c r="A153" s="159">
        <v>39995</v>
      </c>
      <c r="B153" s="160">
        <f t="shared" si="16"/>
        <v>24895.32</v>
      </c>
      <c r="C153" s="160">
        <f t="shared" si="17"/>
        <v>117607.76999999999</v>
      </c>
      <c r="D153" s="156">
        <f t="shared" si="22"/>
        <v>-4.514150935977701E-2</v>
      </c>
      <c r="E153" s="156">
        <f t="shared" si="23"/>
        <v>-2.8089178204629417E-2</v>
      </c>
      <c r="G153" s="161">
        <f t="shared" si="18"/>
        <v>19047.429166666665</v>
      </c>
      <c r="H153" s="161">
        <f t="shared" si="19"/>
        <v>74151.334166666667</v>
      </c>
      <c r="J153" s="161">
        <f t="shared" si="20"/>
        <v>19103.252083333329</v>
      </c>
      <c r="K153" s="161">
        <f t="shared" si="21"/>
        <v>75349.364166666666</v>
      </c>
      <c r="L153" s="147">
        <v>2005</v>
      </c>
      <c r="M153" s="148" t="s">
        <v>668</v>
      </c>
      <c r="N153" s="144" t="s">
        <v>663</v>
      </c>
      <c r="O153" s="144" t="s">
        <v>663</v>
      </c>
      <c r="P153" s="149">
        <v>0</v>
      </c>
      <c r="Q153" s="150">
        <v>21181.5649588657</v>
      </c>
      <c r="R153" s="150">
        <v>2663.81571081024</v>
      </c>
      <c r="S153" s="151"/>
      <c r="T153" s="150">
        <v>33910.573552632603</v>
      </c>
      <c r="U153" s="150">
        <v>7547.7110376475102</v>
      </c>
      <c r="V153" s="150">
        <v>15277.6628167288</v>
      </c>
      <c r="W153" s="151"/>
      <c r="X153" s="150">
        <v>24908.6574793523</v>
      </c>
    </row>
    <row r="154" spans="1:24" x14ac:dyDescent="0.2">
      <c r="A154" s="159">
        <v>40026</v>
      </c>
      <c r="B154" s="160">
        <f t="shared" si="16"/>
        <v>25413.61</v>
      </c>
      <c r="C154" s="160">
        <f t="shared" si="17"/>
        <v>93028.69</v>
      </c>
      <c r="D154" s="156">
        <f t="shared" si="22"/>
        <v>-4.4650513896688948E-2</v>
      </c>
      <c r="E154" s="156">
        <f t="shared" si="23"/>
        <v>-4.2344054292363653E-2</v>
      </c>
      <c r="G154" s="161">
        <f t="shared" si="18"/>
        <v>18998.662499999999</v>
      </c>
      <c r="H154" s="161">
        <f t="shared" si="19"/>
        <v>74370.917499999996</v>
      </c>
      <c r="J154" s="161">
        <f t="shared" si="20"/>
        <v>19023.04583333333</v>
      </c>
      <c r="K154" s="161">
        <f t="shared" si="21"/>
        <v>74261.125833333324</v>
      </c>
      <c r="L154" s="147">
        <v>2005</v>
      </c>
      <c r="M154" s="148" t="s">
        <v>669</v>
      </c>
      <c r="N154" s="144" t="s">
        <v>663</v>
      </c>
      <c r="O154" s="144" t="s">
        <v>663</v>
      </c>
      <c r="P154" s="149">
        <v>0</v>
      </c>
      <c r="Q154" s="150">
        <v>19895.6485459875</v>
      </c>
      <c r="R154" s="150">
        <v>2635.1677483035601</v>
      </c>
      <c r="S154" s="151"/>
      <c r="T154" s="150">
        <v>30914.947302867298</v>
      </c>
      <c r="U154" s="150">
        <v>7066.7748554822901</v>
      </c>
      <c r="V154" s="150">
        <v>11094.759323951999</v>
      </c>
      <c r="W154" s="151"/>
      <c r="X154" s="150">
        <v>22857.7829592415</v>
      </c>
    </row>
    <row r="155" spans="1:24" x14ac:dyDescent="0.2">
      <c r="A155" s="159">
        <v>40057</v>
      </c>
      <c r="B155" s="160">
        <f t="shared" si="16"/>
        <v>20361.669999999998</v>
      </c>
      <c r="C155" s="160">
        <f t="shared" si="17"/>
        <v>100194.56</v>
      </c>
      <c r="D155" s="156">
        <f t="shared" si="22"/>
        <v>-4.281519563386349E-2</v>
      </c>
      <c r="E155" s="156">
        <f t="shared" si="23"/>
        <v>-3.181602432257491E-2</v>
      </c>
      <c r="G155" s="161">
        <f t="shared" si="18"/>
        <v>18967.599999999999</v>
      </c>
      <c r="H155" s="161">
        <f t="shared" si="19"/>
        <v>75100.135833333334</v>
      </c>
      <c r="J155" s="161">
        <f t="shared" si="20"/>
        <v>18983.131249999999</v>
      </c>
      <c r="K155" s="161">
        <f t="shared" si="21"/>
        <v>74735.526666666672</v>
      </c>
      <c r="L155" s="147">
        <v>2005</v>
      </c>
      <c r="M155" s="148" t="s">
        <v>670</v>
      </c>
      <c r="N155" s="144" t="s">
        <v>663</v>
      </c>
      <c r="O155" s="144" t="s">
        <v>663</v>
      </c>
      <c r="P155" s="149">
        <v>0</v>
      </c>
      <c r="Q155" s="150">
        <v>16263.159930341901</v>
      </c>
      <c r="R155" s="150">
        <v>2137.9035803421102</v>
      </c>
      <c r="S155" s="151"/>
      <c r="T155" s="150">
        <v>26204.744411458902</v>
      </c>
      <c r="U155" s="150">
        <v>6591.9383755140798</v>
      </c>
      <c r="V155" s="150">
        <v>40676.913664194501</v>
      </c>
      <c r="W155" s="151"/>
      <c r="X155" s="150">
        <v>22023.452015990599</v>
      </c>
    </row>
    <row r="156" spans="1:24" x14ac:dyDescent="0.2">
      <c r="A156" s="159">
        <v>40087</v>
      </c>
      <c r="B156" s="160">
        <f t="shared" si="16"/>
        <v>19062.77</v>
      </c>
      <c r="C156" s="160">
        <f t="shared" si="17"/>
        <v>52935.86</v>
      </c>
      <c r="D156" s="156">
        <f t="shared" si="22"/>
        <v>-3.4754764347928124E-2</v>
      </c>
      <c r="E156" s="156">
        <f t="shared" si="23"/>
        <v>-0.11141443799606954</v>
      </c>
      <c r="G156" s="161">
        <f t="shared" si="18"/>
        <v>18868.360833333332</v>
      </c>
      <c r="H156" s="161">
        <f t="shared" si="19"/>
        <v>73636.808333333334</v>
      </c>
      <c r="J156" s="161">
        <f t="shared" si="20"/>
        <v>18917.980416666665</v>
      </c>
      <c r="K156" s="161">
        <f t="shared" si="21"/>
        <v>74368.472083333327</v>
      </c>
      <c r="L156" s="147">
        <v>2005</v>
      </c>
      <c r="M156" s="148" t="s">
        <v>671</v>
      </c>
      <c r="N156" s="144" t="s">
        <v>663</v>
      </c>
      <c r="O156" s="144" t="s">
        <v>663</v>
      </c>
      <c r="P156" s="149">
        <v>0</v>
      </c>
      <c r="Q156" s="150">
        <v>16564.340379460398</v>
      </c>
      <c r="R156" s="150">
        <v>2367.9067807400702</v>
      </c>
      <c r="S156" s="151"/>
      <c r="T156" s="150">
        <v>25614.957603648199</v>
      </c>
      <c r="U156" s="150">
        <v>6903.65864937061</v>
      </c>
      <c r="V156" s="150">
        <v>20131.536775322598</v>
      </c>
      <c r="W156" s="151"/>
      <c r="X156" s="150">
        <v>33497.359584787999</v>
      </c>
    </row>
    <row r="157" spans="1:24" x14ac:dyDescent="0.2">
      <c r="A157" s="159">
        <v>40118</v>
      </c>
      <c r="B157" s="160">
        <f t="shared" si="16"/>
        <v>15773.99</v>
      </c>
      <c r="C157" s="160">
        <f t="shared" si="17"/>
        <v>62686.3</v>
      </c>
      <c r="D157" s="156">
        <f t="shared" si="22"/>
        <v>-3.5134996175380295E-2</v>
      </c>
      <c r="E157" s="156">
        <f t="shared" si="23"/>
        <v>-0.1035273474424987</v>
      </c>
      <c r="G157" s="161">
        <f t="shared" si="18"/>
        <v>18790.1525</v>
      </c>
      <c r="H157" s="161">
        <f t="shared" si="19"/>
        <v>75418.720833333326</v>
      </c>
      <c r="J157" s="161">
        <f t="shared" si="20"/>
        <v>18829.256666666668</v>
      </c>
      <c r="K157" s="161">
        <f t="shared" si="21"/>
        <v>74527.764583333337</v>
      </c>
      <c r="L157" s="147">
        <v>2006</v>
      </c>
      <c r="M157" s="148" t="s">
        <v>447</v>
      </c>
      <c r="N157" s="144" t="s">
        <v>663</v>
      </c>
      <c r="O157" s="144" t="s">
        <v>663</v>
      </c>
      <c r="P157" s="150">
        <v>0</v>
      </c>
      <c r="Q157" s="150">
        <v>15209.879577125201</v>
      </c>
      <c r="R157" s="150">
        <v>1973.0842266126101</v>
      </c>
      <c r="S157" s="150"/>
      <c r="T157" s="150">
        <v>24668.0756528489</v>
      </c>
      <c r="U157" s="150">
        <v>7031.8829328768697</v>
      </c>
      <c r="V157" s="150">
        <v>31974.616030714998</v>
      </c>
      <c r="W157" s="150"/>
      <c r="X157" s="150">
        <v>15389.5804249745</v>
      </c>
    </row>
    <row r="158" spans="1:24" x14ac:dyDescent="0.2">
      <c r="A158" s="159">
        <v>40148</v>
      </c>
      <c r="B158" s="160">
        <f t="shared" si="16"/>
        <v>15781.25</v>
      </c>
      <c r="C158" s="160">
        <f t="shared" si="17"/>
        <v>61164.630000000005</v>
      </c>
      <c r="D158" s="156">
        <f t="shared" si="22"/>
        <v>-3.538185702956953E-2</v>
      </c>
      <c r="E158" s="156">
        <f t="shared" si="23"/>
        <v>-8.6824397535663067E-2</v>
      </c>
      <c r="G158" s="161">
        <f t="shared" si="18"/>
        <v>18720.033333333336</v>
      </c>
      <c r="H158" s="161">
        <f t="shared" si="19"/>
        <v>74258.402500000011</v>
      </c>
      <c r="J158" s="161">
        <f t="shared" si="20"/>
        <v>18755.092916666668</v>
      </c>
      <c r="K158" s="161">
        <f t="shared" si="21"/>
        <v>74838.561666666676</v>
      </c>
      <c r="L158" s="147">
        <v>2006</v>
      </c>
      <c r="M158" s="148" t="s">
        <v>449</v>
      </c>
      <c r="N158" s="144" t="s">
        <v>663</v>
      </c>
      <c r="O158" s="144" t="s">
        <v>663</v>
      </c>
      <c r="P158" s="150">
        <v>0</v>
      </c>
      <c r="Q158" s="150">
        <v>15581.7640545457</v>
      </c>
      <c r="R158" s="150">
        <v>2085.33394403292</v>
      </c>
      <c r="S158" s="150"/>
      <c r="T158" s="150">
        <v>25956.022242578299</v>
      </c>
      <c r="U158" s="150">
        <v>6402.77128478129</v>
      </c>
      <c r="V158" s="150">
        <v>57867.917079329403</v>
      </c>
      <c r="W158" s="150"/>
      <c r="X158" s="150">
        <v>26445.788030962802</v>
      </c>
    </row>
    <row r="159" spans="1:24" x14ac:dyDescent="0.2">
      <c r="A159" s="159">
        <v>40179</v>
      </c>
      <c r="B159" s="160">
        <f t="shared" si="16"/>
        <v>14121.78</v>
      </c>
      <c r="C159" s="160">
        <f t="shared" si="17"/>
        <v>56327.240000000005</v>
      </c>
      <c r="D159" s="156">
        <f t="shared" si="22"/>
        <v>-3.3155828243273566E-2</v>
      </c>
      <c r="E159" s="156">
        <f t="shared" si="23"/>
        <v>-7.5349059617999425E-2</v>
      </c>
      <c r="G159" s="161">
        <f t="shared" si="18"/>
        <v>18679.613333333335</v>
      </c>
      <c r="H159" s="161">
        <f t="shared" si="19"/>
        <v>74282.338333333319</v>
      </c>
      <c r="J159" s="161">
        <f t="shared" si="20"/>
        <v>18699.823333333334</v>
      </c>
      <c r="K159" s="161">
        <f t="shared" si="21"/>
        <v>74270.370416666672</v>
      </c>
      <c r="L159" s="147">
        <v>2006</v>
      </c>
      <c r="M159" s="148" t="s">
        <v>450</v>
      </c>
      <c r="N159" s="144" t="s">
        <v>663</v>
      </c>
      <c r="O159" s="144" t="s">
        <v>663</v>
      </c>
      <c r="P159" s="150">
        <v>0</v>
      </c>
      <c r="Q159" s="150">
        <v>17170.862795016801</v>
      </c>
      <c r="R159" s="150">
        <v>2308.3496215557898</v>
      </c>
      <c r="S159" s="150"/>
      <c r="T159" s="150">
        <v>30196.882308739601</v>
      </c>
      <c r="U159" s="150">
        <v>8343.7600101221196</v>
      </c>
      <c r="V159" s="150">
        <v>47629.671263005199</v>
      </c>
      <c r="W159" s="150"/>
      <c r="X159" s="150">
        <v>23314.189923239101</v>
      </c>
    </row>
    <row r="160" spans="1:24" x14ac:dyDescent="0.2">
      <c r="A160" s="159">
        <v>40210</v>
      </c>
      <c r="B160" s="160">
        <f t="shared" si="16"/>
        <v>14912.130000000001</v>
      </c>
      <c r="C160" s="160">
        <f t="shared" si="17"/>
        <v>62628.160000000003</v>
      </c>
      <c r="D160" s="156">
        <f t="shared" si="22"/>
        <v>-2.9241479000993609E-2</v>
      </c>
      <c r="E160" s="156">
        <f t="shared" si="23"/>
        <v>-6.1864148746885395E-2</v>
      </c>
      <c r="G160" s="161">
        <f t="shared" si="18"/>
        <v>18658.162500000002</v>
      </c>
      <c r="H160" s="161">
        <f t="shared" si="19"/>
        <v>74083.444166666653</v>
      </c>
      <c r="J160" s="161">
        <f t="shared" si="20"/>
        <v>18668.887916666667</v>
      </c>
      <c r="K160" s="161">
        <f t="shared" si="21"/>
        <v>74182.891249999986</v>
      </c>
      <c r="L160" s="147">
        <v>2006</v>
      </c>
      <c r="M160" s="148" t="s">
        <v>451</v>
      </c>
      <c r="N160" s="144" t="s">
        <v>663</v>
      </c>
      <c r="O160" s="144" t="s">
        <v>663</v>
      </c>
      <c r="P160" s="150">
        <v>0</v>
      </c>
      <c r="Q160" s="150">
        <v>18546.578658288701</v>
      </c>
      <c r="R160" s="150">
        <v>2417.18729002699</v>
      </c>
      <c r="S160" s="150"/>
      <c r="T160" s="150">
        <v>30819.3338199395</v>
      </c>
      <c r="U160" s="150">
        <v>6306.20881108907</v>
      </c>
      <c r="V160" s="150">
        <v>9925.3177328619495</v>
      </c>
      <c r="W160" s="150"/>
      <c r="X160" s="150">
        <v>27909.457461810001</v>
      </c>
    </row>
    <row r="161" spans="1:24" x14ac:dyDescent="0.2">
      <c r="A161" s="159">
        <v>40238</v>
      </c>
      <c r="B161" s="160">
        <f t="shared" si="16"/>
        <v>17404.62</v>
      </c>
      <c r="C161" s="160">
        <f t="shared" si="17"/>
        <v>75161.72</v>
      </c>
      <c r="D161" s="156">
        <f t="shared" si="22"/>
        <v>-3.0790939449904076E-2</v>
      </c>
      <c r="E161" s="156">
        <f t="shared" si="23"/>
        <v>-7.8382252040927192E-2</v>
      </c>
      <c r="G161" s="161">
        <f t="shared" si="18"/>
        <v>18693.380833333333</v>
      </c>
      <c r="H161" s="161">
        <f t="shared" si="19"/>
        <v>71223.165833333333</v>
      </c>
      <c r="J161" s="161">
        <f t="shared" si="20"/>
        <v>18675.771666666667</v>
      </c>
      <c r="K161" s="161">
        <f t="shared" si="21"/>
        <v>72653.304999999993</v>
      </c>
      <c r="L161" s="147">
        <v>2006</v>
      </c>
      <c r="M161" s="148" t="s">
        <v>664</v>
      </c>
      <c r="N161" s="144" t="s">
        <v>663</v>
      </c>
      <c r="O161" s="144" t="s">
        <v>663</v>
      </c>
      <c r="P161" s="150">
        <v>0</v>
      </c>
      <c r="Q161" s="150">
        <v>20675.345729907101</v>
      </c>
      <c r="R161" s="150">
        <v>2533.7810501832701</v>
      </c>
      <c r="S161" s="150"/>
      <c r="T161" s="150">
        <v>35981.740520541302</v>
      </c>
      <c r="U161" s="150">
        <v>7347.8309560737798</v>
      </c>
      <c r="V161" s="150">
        <v>27299.556255072101</v>
      </c>
      <c r="W161" s="150"/>
      <c r="X161" s="150">
        <v>30344.214452399501</v>
      </c>
    </row>
    <row r="162" spans="1:24" x14ac:dyDescent="0.2">
      <c r="A162" s="159">
        <v>40269</v>
      </c>
      <c r="B162" s="160">
        <f t="shared" si="16"/>
        <v>17153.170000000002</v>
      </c>
      <c r="C162" s="160">
        <f t="shared" si="17"/>
        <v>65034.27</v>
      </c>
      <c r="D162" s="156">
        <f t="shared" si="22"/>
        <v>-3.6243075911905787E-2</v>
      </c>
      <c r="E162" s="156">
        <f t="shared" si="23"/>
        <v>-0.10475925348692505</v>
      </c>
      <c r="G162" s="161">
        <f t="shared" si="18"/>
        <v>18625.430000000004</v>
      </c>
      <c r="H162" s="161">
        <f t="shared" si="19"/>
        <v>71943.167499999996</v>
      </c>
      <c r="J162" s="161">
        <f t="shared" si="20"/>
        <v>18659.405416666668</v>
      </c>
      <c r="K162" s="161">
        <f t="shared" si="21"/>
        <v>71583.166666666657</v>
      </c>
      <c r="L162" s="147">
        <v>2006</v>
      </c>
      <c r="M162" s="148" t="s">
        <v>665</v>
      </c>
      <c r="N162" s="144" t="s">
        <v>663</v>
      </c>
      <c r="O162" s="144" t="s">
        <v>663</v>
      </c>
      <c r="P162" s="150">
        <v>0</v>
      </c>
      <c r="Q162" s="150">
        <v>21629.002400086702</v>
      </c>
      <c r="R162" s="150">
        <v>2550.0784708747401</v>
      </c>
      <c r="S162" s="150"/>
      <c r="T162" s="150">
        <v>39703.504576441999</v>
      </c>
      <c r="U162" s="150">
        <v>7634.9628501975403</v>
      </c>
      <c r="V162" s="150">
        <v>57211.669783585399</v>
      </c>
      <c r="W162" s="150"/>
      <c r="X162" s="150">
        <v>38479.131399514801</v>
      </c>
    </row>
    <row r="163" spans="1:24" x14ac:dyDescent="0.2">
      <c r="A163" s="159">
        <v>40299</v>
      </c>
      <c r="B163" s="160">
        <f t="shared" si="16"/>
        <v>19084.89</v>
      </c>
      <c r="C163" s="160">
        <f t="shared" si="17"/>
        <v>74359.950000000012</v>
      </c>
      <c r="D163" s="156">
        <f t="shared" si="22"/>
        <v>-3.1838174602077385E-2</v>
      </c>
      <c r="E163" s="156">
        <f t="shared" si="23"/>
        <v>-0.10066429639977381</v>
      </c>
      <c r="G163" s="161">
        <f t="shared" si="18"/>
        <v>18570.378333333338</v>
      </c>
      <c r="H163" s="161">
        <f t="shared" si="19"/>
        <v>71530.955000000002</v>
      </c>
      <c r="J163" s="161">
        <f t="shared" si="20"/>
        <v>18597.904166666671</v>
      </c>
      <c r="K163" s="161">
        <f t="shared" si="21"/>
        <v>71737.061249999999</v>
      </c>
      <c r="L163" s="147">
        <v>2006</v>
      </c>
      <c r="M163" s="148" t="s">
        <v>666</v>
      </c>
      <c r="N163" s="144" t="s">
        <v>663</v>
      </c>
      <c r="O163" s="144" t="s">
        <v>663</v>
      </c>
      <c r="P163" s="150">
        <v>0</v>
      </c>
      <c r="Q163" s="150">
        <v>24348.3010952697</v>
      </c>
      <c r="R163" s="150">
        <v>2915.3639930244199</v>
      </c>
      <c r="S163" s="150"/>
      <c r="T163" s="150">
        <v>44500.057544169103</v>
      </c>
      <c r="U163" s="150">
        <v>7267.3553505578402</v>
      </c>
      <c r="V163" s="150">
        <v>53870.039322823301</v>
      </c>
      <c r="W163" s="150"/>
      <c r="X163" s="150">
        <v>13937.125299482401</v>
      </c>
    </row>
    <row r="164" spans="1:24" x14ac:dyDescent="0.2">
      <c r="A164" s="159">
        <v>40330</v>
      </c>
      <c r="B164" s="160">
        <f t="shared" si="16"/>
        <v>20675.2</v>
      </c>
      <c r="C164" s="160">
        <f t="shared" si="17"/>
        <v>69971.679999999993</v>
      </c>
      <c r="D164" s="156">
        <f t="shared" si="22"/>
        <v>-3.1853165286089835E-2</v>
      </c>
      <c r="E164" s="156">
        <f t="shared" si="23"/>
        <v>-0.15233397233986945</v>
      </c>
      <c r="G164" s="161">
        <f t="shared" si="18"/>
        <v>18523.84</v>
      </c>
      <c r="H164" s="161">
        <f t="shared" si="19"/>
        <v>70779.62</v>
      </c>
      <c r="J164" s="161">
        <f t="shared" si="20"/>
        <v>18547.109166666669</v>
      </c>
      <c r="K164" s="161">
        <f t="shared" si="21"/>
        <v>71155.287500000006</v>
      </c>
      <c r="L164" s="147">
        <v>2006</v>
      </c>
      <c r="M164" s="148" t="s">
        <v>667</v>
      </c>
      <c r="N164" s="144" t="s">
        <v>663</v>
      </c>
      <c r="O164" s="144" t="s">
        <v>663</v>
      </c>
      <c r="P164" s="150">
        <v>0</v>
      </c>
      <c r="Q164" s="150">
        <v>25585.9601897963</v>
      </c>
      <c r="R164" s="150">
        <v>2917.3664433529698</v>
      </c>
      <c r="S164" s="150"/>
      <c r="T164" s="150">
        <v>44890.257679466296</v>
      </c>
      <c r="U164" s="150">
        <v>6856.6564634428496</v>
      </c>
      <c r="V164" s="150">
        <v>87910.123736559501</v>
      </c>
      <c r="W164" s="150"/>
      <c r="X164" s="150">
        <v>33948.258415906297</v>
      </c>
    </row>
    <row r="165" spans="1:24" x14ac:dyDescent="0.2">
      <c r="A165" s="159">
        <v>40360</v>
      </c>
      <c r="B165" s="160">
        <f t="shared" si="16"/>
        <v>24410.28</v>
      </c>
      <c r="C165" s="160">
        <f t="shared" si="17"/>
        <v>117895</v>
      </c>
      <c r="D165" s="156">
        <f t="shared" si="22"/>
        <v>-2.9645825060852893E-2</v>
      </c>
      <c r="E165" s="156">
        <f t="shared" si="23"/>
        <v>-0.15110030814358033</v>
      </c>
      <c r="G165" s="161">
        <f t="shared" si="18"/>
        <v>18490.454166666666</v>
      </c>
      <c r="H165" s="161">
        <f t="shared" si="19"/>
        <v>69564.024999999994</v>
      </c>
      <c r="J165" s="161">
        <f t="shared" si="20"/>
        <v>18507.147083333333</v>
      </c>
      <c r="K165" s="161">
        <f t="shared" si="21"/>
        <v>70171.822499999995</v>
      </c>
      <c r="L165" s="147">
        <v>2006</v>
      </c>
      <c r="M165" s="148" t="s">
        <v>668</v>
      </c>
      <c r="N165" s="144" t="s">
        <v>663</v>
      </c>
      <c r="O165" s="144" t="s">
        <v>663</v>
      </c>
      <c r="P165" s="150">
        <v>0</v>
      </c>
      <c r="Q165" s="150">
        <v>21616.074134459101</v>
      </c>
      <c r="R165" s="150">
        <v>2536.5873997021199</v>
      </c>
      <c r="S165" s="150"/>
      <c r="T165" s="150">
        <v>37703.618465356398</v>
      </c>
      <c r="U165" s="150">
        <v>7861.5197701911402</v>
      </c>
      <c r="V165" s="150">
        <v>22489.808976875898</v>
      </c>
      <c r="W165" s="150"/>
      <c r="X165" s="150">
        <v>27854.622443733399</v>
      </c>
    </row>
    <row r="166" spans="1:24" x14ac:dyDescent="0.2">
      <c r="A166" s="159">
        <v>40391</v>
      </c>
      <c r="B166" s="160">
        <f t="shared" si="16"/>
        <v>25156.2</v>
      </c>
      <c r="C166" s="160">
        <f t="shared" si="17"/>
        <v>90641.959999999992</v>
      </c>
      <c r="D166" s="156">
        <f t="shared" si="22"/>
        <v>-3.408769703298653E-2</v>
      </c>
      <c r="E166" s="156">
        <f t="shared" si="23"/>
        <v>-0.20547323687508223</v>
      </c>
      <c r="G166" s="161">
        <f t="shared" si="18"/>
        <v>18413.675833333335</v>
      </c>
      <c r="H166" s="161">
        <f t="shared" si="19"/>
        <v>68541.557499999995</v>
      </c>
      <c r="J166" s="161">
        <f t="shared" si="20"/>
        <v>18452.065000000002</v>
      </c>
      <c r="K166" s="161">
        <f t="shared" si="21"/>
        <v>69052.791249999995</v>
      </c>
      <c r="L166" s="147">
        <v>2006</v>
      </c>
      <c r="M166" s="148" t="s">
        <v>669</v>
      </c>
      <c r="N166" s="144" t="s">
        <v>663</v>
      </c>
      <c r="O166" s="144" t="s">
        <v>663</v>
      </c>
      <c r="P166" s="150">
        <v>0</v>
      </c>
      <c r="Q166" s="150">
        <v>19326.480597055299</v>
      </c>
      <c r="R166" s="150">
        <v>2403.55451442499</v>
      </c>
      <c r="S166" s="150"/>
      <c r="T166" s="150">
        <v>33412.755633722198</v>
      </c>
      <c r="U166" s="150">
        <v>6966.1452926469501</v>
      </c>
      <c r="V166" s="150">
        <v>46917.308706092001</v>
      </c>
      <c r="W166" s="150"/>
      <c r="X166" s="150">
        <v>20537.3899570266</v>
      </c>
    </row>
    <row r="167" spans="1:24" x14ac:dyDescent="0.2">
      <c r="A167" s="159">
        <v>40422</v>
      </c>
      <c r="B167" s="160">
        <f t="shared" si="16"/>
        <v>20784.29</v>
      </c>
      <c r="C167" s="160">
        <f t="shared" si="17"/>
        <v>65871.22</v>
      </c>
      <c r="D167" s="156">
        <f t="shared" si="22"/>
        <v>-3.0807294126632301E-2</v>
      </c>
      <c r="E167" s="156">
        <f t="shared" si="23"/>
        <v>-0.23343794097585879</v>
      </c>
      <c r="G167" s="161">
        <f t="shared" si="18"/>
        <v>18280.155833333334</v>
      </c>
      <c r="H167" s="161">
        <f t="shared" si="19"/>
        <v>67232.70166666666</v>
      </c>
      <c r="J167" s="161">
        <f t="shared" si="20"/>
        <v>18346.915833333333</v>
      </c>
      <c r="K167" s="161">
        <f t="shared" si="21"/>
        <v>67887.129583333328</v>
      </c>
      <c r="L167" s="147">
        <v>2006</v>
      </c>
      <c r="M167" s="148" t="s">
        <v>670</v>
      </c>
      <c r="N167" s="144" t="s">
        <v>663</v>
      </c>
      <c r="O167" s="144" t="s">
        <v>663</v>
      </c>
      <c r="P167" s="150">
        <v>0</v>
      </c>
      <c r="Q167" s="150">
        <v>15908.7332799533</v>
      </c>
      <c r="R167" s="150">
        <v>2158.8838929820099</v>
      </c>
      <c r="S167" s="150"/>
      <c r="T167" s="150">
        <v>28644.465311999898</v>
      </c>
      <c r="U167" s="150">
        <v>6403.2903875956999</v>
      </c>
      <c r="V167" s="150">
        <v>32852.942117882398</v>
      </c>
      <c r="W167" s="150"/>
      <c r="X167" s="150">
        <v>22794.730264696002</v>
      </c>
    </row>
    <row r="168" spans="1:24" x14ac:dyDescent="0.2">
      <c r="A168" s="159">
        <v>40452</v>
      </c>
      <c r="B168" s="160">
        <f t="shared" si="16"/>
        <v>18247.36</v>
      </c>
      <c r="C168" s="160">
        <f t="shared" si="17"/>
        <v>61575.880000000005</v>
      </c>
      <c r="D168" s="156">
        <f t="shared" si="22"/>
        <v>-3.5007667821100763E-2</v>
      </c>
      <c r="E168" s="156">
        <f t="shared" si="23"/>
        <v>-0.22656496629800893</v>
      </c>
      <c r="G168" s="161">
        <f t="shared" si="18"/>
        <v>18267.626666666667</v>
      </c>
      <c r="H168" s="161">
        <f t="shared" si="19"/>
        <v>66224.210833333331</v>
      </c>
      <c r="J168" s="161">
        <f t="shared" si="20"/>
        <v>18273.891250000001</v>
      </c>
      <c r="K168" s="161">
        <f t="shared" si="21"/>
        <v>66728.456249999988</v>
      </c>
      <c r="L168" s="147">
        <v>2006</v>
      </c>
      <c r="M168" s="148" t="s">
        <v>671</v>
      </c>
      <c r="N168" s="144" t="s">
        <v>663</v>
      </c>
      <c r="O168" s="144" t="s">
        <v>663</v>
      </c>
      <c r="P168" s="150">
        <v>0</v>
      </c>
      <c r="Q168" s="150">
        <v>15670.8962992463</v>
      </c>
      <c r="R168" s="150">
        <v>2171.2724198996598</v>
      </c>
      <c r="S168" s="150"/>
      <c r="T168" s="150">
        <v>26365.7608737636</v>
      </c>
      <c r="U168" s="150">
        <v>5802.42737229452</v>
      </c>
      <c r="V168" s="150">
        <v>30266.468945872799</v>
      </c>
      <c r="W168" s="150"/>
      <c r="X168" s="150">
        <v>13044.0204088058</v>
      </c>
    </row>
    <row r="169" spans="1:24" x14ac:dyDescent="0.2">
      <c r="A169" s="159">
        <v>40483</v>
      </c>
      <c r="B169" s="160">
        <f t="shared" si="16"/>
        <v>15113.37</v>
      </c>
      <c r="C169" s="160">
        <f t="shared" si="17"/>
        <v>57739.75</v>
      </c>
      <c r="D169" s="156">
        <f t="shared" si="22"/>
        <v>-3.4437952126026961E-2</v>
      </c>
      <c r="E169" s="156">
        <f t="shared" si="23"/>
        <v>-0.25346269562938917</v>
      </c>
      <c r="G169" s="161">
        <f t="shared" si="18"/>
        <v>18191.626666666667</v>
      </c>
      <c r="H169" s="161">
        <f t="shared" si="19"/>
        <v>63929.88749999999</v>
      </c>
      <c r="J169" s="161">
        <f t="shared" si="20"/>
        <v>18229.626666666667</v>
      </c>
      <c r="K169" s="161">
        <f t="shared" si="21"/>
        <v>65077.049166666664</v>
      </c>
      <c r="L169" s="147">
        <v>2007</v>
      </c>
      <c r="M169" s="148" t="s">
        <v>447</v>
      </c>
      <c r="N169" s="144" t="s">
        <v>663</v>
      </c>
      <c r="O169" s="144" t="s">
        <v>663</v>
      </c>
      <c r="P169" s="149"/>
      <c r="Q169" s="150">
        <v>15647.09</v>
      </c>
      <c r="R169" s="150">
        <v>2022.9</v>
      </c>
      <c r="S169" s="151"/>
      <c r="T169" s="150">
        <v>27792.11</v>
      </c>
      <c r="U169" s="150">
        <v>7314.17</v>
      </c>
      <c r="V169" s="150">
        <v>18916.38</v>
      </c>
      <c r="W169" s="151">
        <v>2.1683283337330102E-3</v>
      </c>
      <c r="X169" s="150">
        <v>27384.66</v>
      </c>
    </row>
    <row r="170" spans="1:24" x14ac:dyDescent="0.2">
      <c r="A170" s="159">
        <v>40513</v>
      </c>
      <c r="B170" s="160">
        <f t="shared" si="16"/>
        <v>15222.789999999999</v>
      </c>
      <c r="C170" s="160">
        <f t="shared" si="17"/>
        <v>52148.61</v>
      </c>
      <c r="D170" s="156">
        <f t="shared" si="22"/>
        <v>-3.6239254504507934E-2</v>
      </c>
      <c r="E170" s="156">
        <f t="shared" si="23"/>
        <v>-0.27758203889956923</v>
      </c>
      <c r="G170" s="161">
        <f t="shared" si="18"/>
        <v>18165.0625</v>
      </c>
      <c r="H170" s="161">
        <f t="shared" si="19"/>
        <v>63037.93499999999</v>
      </c>
      <c r="J170" s="161">
        <f t="shared" si="20"/>
        <v>18178.344583333332</v>
      </c>
      <c r="K170" s="161">
        <f t="shared" si="21"/>
        <v>63483.91124999999</v>
      </c>
      <c r="L170" s="147">
        <v>2007</v>
      </c>
      <c r="M170" s="148" t="s">
        <v>449</v>
      </c>
      <c r="N170" s="144" t="s">
        <v>663</v>
      </c>
      <c r="O170" s="144" t="s">
        <v>663</v>
      </c>
      <c r="P170" s="149"/>
      <c r="Q170" s="150">
        <v>15039.52</v>
      </c>
      <c r="R170" s="150">
        <v>1930.86</v>
      </c>
      <c r="S170" s="151"/>
      <c r="T170" s="150">
        <v>28383.42</v>
      </c>
      <c r="U170" s="150">
        <v>6598.76</v>
      </c>
      <c r="V170" s="150">
        <v>42949.52</v>
      </c>
      <c r="W170" s="151">
        <v>1.84127391473696E-3</v>
      </c>
      <c r="X170" s="150">
        <v>23991.53</v>
      </c>
    </row>
    <row r="171" spans="1:24" x14ac:dyDescent="0.2">
      <c r="A171" s="159">
        <v>40544</v>
      </c>
      <c r="B171" s="160">
        <f t="shared" si="16"/>
        <v>13721.15</v>
      </c>
      <c r="C171" s="160">
        <f t="shared" si="17"/>
        <v>41740.1</v>
      </c>
      <c r="D171" s="156">
        <f t="shared" si="22"/>
        <v>-3.9019762281110815E-2</v>
      </c>
      <c r="E171" s="156">
        <f t="shared" si="23"/>
        <v>-0.28500800560010542</v>
      </c>
      <c r="G171" s="161">
        <f t="shared" si="18"/>
        <v>18042.868333333332</v>
      </c>
      <c r="H171" s="161">
        <f t="shared" si="19"/>
        <v>59019.305833333317</v>
      </c>
      <c r="J171" s="161">
        <f t="shared" si="20"/>
        <v>18103.965416666666</v>
      </c>
      <c r="K171" s="161">
        <f t="shared" si="21"/>
        <v>61028.620416666658</v>
      </c>
      <c r="L171" s="147">
        <v>2007</v>
      </c>
      <c r="M171" s="148" t="s">
        <v>450</v>
      </c>
      <c r="N171" s="144" t="s">
        <v>663</v>
      </c>
      <c r="O171" s="144" t="s">
        <v>663</v>
      </c>
      <c r="P171" s="149"/>
      <c r="Q171" s="150">
        <v>17732.36</v>
      </c>
      <c r="R171" s="150">
        <v>2358.02</v>
      </c>
      <c r="S171" s="151"/>
      <c r="T171" s="150">
        <v>32839.99</v>
      </c>
      <c r="U171" s="150">
        <v>7017.15</v>
      </c>
      <c r="V171" s="150">
        <v>47675.27</v>
      </c>
      <c r="W171" s="151">
        <v>4.9731640405709498E-3</v>
      </c>
      <c r="X171" s="150">
        <v>21819.57</v>
      </c>
    </row>
    <row r="172" spans="1:24" x14ac:dyDescent="0.2">
      <c r="A172" s="159">
        <v>40575</v>
      </c>
      <c r="B172" s="160">
        <f t="shared" si="16"/>
        <v>13990.79</v>
      </c>
      <c r="C172" s="160">
        <f t="shared" si="17"/>
        <v>50358.55</v>
      </c>
      <c r="D172" s="156">
        <f t="shared" si="22"/>
        <v>-4.0012988684026141E-2</v>
      </c>
      <c r="E172" s="156">
        <f t="shared" si="23"/>
        <v>-0.2822227916417045</v>
      </c>
      <c r="G172" s="161">
        <f t="shared" si="18"/>
        <v>18083.355000000003</v>
      </c>
      <c r="H172" s="161">
        <f t="shared" si="19"/>
        <v>56789.557499999995</v>
      </c>
      <c r="J172" s="161">
        <f t="shared" si="20"/>
        <v>18063.111666666668</v>
      </c>
      <c r="K172" s="161">
        <f t="shared" si="21"/>
        <v>57904.431666666656</v>
      </c>
      <c r="L172" s="147">
        <v>2007</v>
      </c>
      <c r="M172" s="148" t="s">
        <v>451</v>
      </c>
      <c r="N172" s="144" t="s">
        <v>663</v>
      </c>
      <c r="O172" s="144" t="s">
        <v>663</v>
      </c>
      <c r="P172" s="149"/>
      <c r="Q172" s="150">
        <v>17771.97</v>
      </c>
      <c r="R172" s="150">
        <v>2196.11</v>
      </c>
      <c r="S172" s="151"/>
      <c r="T172" s="150">
        <v>31484.01</v>
      </c>
      <c r="U172" s="150">
        <v>6107.54</v>
      </c>
      <c r="V172" s="150">
        <v>55316.959999999999</v>
      </c>
      <c r="W172" s="151">
        <v>4.3302354617052504E-3</v>
      </c>
      <c r="X172" s="150">
        <v>21390.67</v>
      </c>
    </row>
    <row r="173" spans="1:24" x14ac:dyDescent="0.2">
      <c r="A173" s="159">
        <v>40603</v>
      </c>
      <c r="B173" s="160">
        <f t="shared" si="16"/>
        <v>15802.380000000001</v>
      </c>
      <c r="C173" s="160">
        <f t="shared" si="17"/>
        <v>59455.45</v>
      </c>
      <c r="D173" s="156">
        <f t="shared" si="22"/>
        <v>-3.8459277391246993E-2</v>
      </c>
      <c r="E173" s="156">
        <f t="shared" si="23"/>
        <v>-0.26800916850092482</v>
      </c>
      <c r="G173" s="161">
        <f t="shared" si="18"/>
        <v>18038.969166666669</v>
      </c>
      <c r="H173" s="161">
        <f t="shared" si="19"/>
        <v>55086.491666666669</v>
      </c>
      <c r="J173" s="161">
        <f t="shared" si="20"/>
        <v>18061.162083333336</v>
      </c>
      <c r="K173" s="161">
        <f t="shared" si="21"/>
        <v>55938.024583333332</v>
      </c>
      <c r="L173" s="147">
        <v>2007</v>
      </c>
      <c r="M173" s="148" t="s">
        <v>664</v>
      </c>
      <c r="N173" s="144" t="s">
        <v>663</v>
      </c>
      <c r="O173" s="144" t="s">
        <v>663</v>
      </c>
      <c r="P173" s="149"/>
      <c r="Q173" s="150">
        <v>20218.5</v>
      </c>
      <c r="R173" s="150">
        <v>2520.42</v>
      </c>
      <c r="S173" s="151"/>
      <c r="T173" s="150">
        <v>38013.599999999999</v>
      </c>
      <c r="U173" s="150">
        <v>6949.59</v>
      </c>
      <c r="V173" s="150">
        <v>17156.96</v>
      </c>
      <c r="W173" s="151">
        <v>4.6404359053925396E-3</v>
      </c>
      <c r="X173" s="150">
        <v>14952.4</v>
      </c>
    </row>
    <row r="174" spans="1:24" x14ac:dyDescent="0.2">
      <c r="A174" s="159">
        <v>40634</v>
      </c>
      <c r="B174" s="160">
        <f t="shared" si="16"/>
        <v>17002.82</v>
      </c>
      <c r="C174" s="160">
        <f t="shared" si="17"/>
        <v>52932.380000000005</v>
      </c>
      <c r="D174" s="156">
        <f t="shared" si="22"/>
        <v>-3.2254648449158596E-2</v>
      </c>
      <c r="E174" s="156">
        <f t="shared" si="23"/>
        <v>-0.26978419058523129</v>
      </c>
      <c r="G174" s="161">
        <f t="shared" si="18"/>
        <v>17984.008333333335</v>
      </c>
      <c r="H174" s="161">
        <f t="shared" si="19"/>
        <v>53708.258333333339</v>
      </c>
      <c r="J174" s="161">
        <f t="shared" si="20"/>
        <v>18011.488750000004</v>
      </c>
      <c r="K174" s="161">
        <f t="shared" si="21"/>
        <v>54397.375</v>
      </c>
      <c r="L174" s="147">
        <v>2007</v>
      </c>
      <c r="M174" s="148" t="s">
        <v>665</v>
      </c>
      <c r="N174" s="144" t="s">
        <v>663</v>
      </c>
      <c r="O174" s="144" t="s">
        <v>663</v>
      </c>
      <c r="P174" s="149"/>
      <c r="Q174" s="150">
        <v>21762.43</v>
      </c>
      <c r="R174" s="150">
        <v>2672.21</v>
      </c>
      <c r="S174" s="151"/>
      <c r="T174" s="150">
        <v>40091.71</v>
      </c>
      <c r="U174" s="150">
        <v>7022.65</v>
      </c>
      <c r="V174" s="150">
        <v>54340.67</v>
      </c>
      <c r="W174" s="151">
        <v>8.3891819302341093E-3</v>
      </c>
      <c r="X174" s="150">
        <v>27522.17</v>
      </c>
    </row>
    <row r="175" spans="1:24" x14ac:dyDescent="0.2">
      <c r="A175" s="159">
        <v>40664</v>
      </c>
      <c r="B175" s="160">
        <f t="shared" si="16"/>
        <v>18172.89</v>
      </c>
      <c r="C175" s="160">
        <f t="shared" si="17"/>
        <v>46828.07</v>
      </c>
      <c r="D175" s="156">
        <f t="shared" si="22"/>
        <v>-3.535338836207147E-2</v>
      </c>
      <c r="E175" s="156">
        <f t="shared" si="23"/>
        <v>-0.27538455755852531</v>
      </c>
      <c r="G175" s="161">
        <f t="shared" si="18"/>
        <v>17897.401666666668</v>
      </c>
      <c r="H175" s="161">
        <f t="shared" si="19"/>
        <v>51675.246666666666</v>
      </c>
      <c r="J175" s="161">
        <f t="shared" si="20"/>
        <v>17940.705000000002</v>
      </c>
      <c r="K175" s="161">
        <f t="shared" si="21"/>
        <v>52691.752500000002</v>
      </c>
      <c r="L175" s="147">
        <v>2007</v>
      </c>
      <c r="M175" s="148" t="s">
        <v>666</v>
      </c>
      <c r="N175" s="144" t="s">
        <v>663</v>
      </c>
      <c r="O175" s="144" t="s">
        <v>663</v>
      </c>
      <c r="P175" s="149"/>
      <c r="Q175" s="150">
        <v>23722.080000000002</v>
      </c>
      <c r="R175" s="150">
        <v>2774.91</v>
      </c>
      <c r="S175" s="151"/>
      <c r="T175" s="150">
        <v>42372.36</v>
      </c>
      <c r="U175" s="150">
        <v>6250.27</v>
      </c>
      <c r="V175" s="150">
        <v>57856.75</v>
      </c>
      <c r="W175" s="151">
        <v>1.81640971114655E-3</v>
      </c>
      <c r="X175" s="150">
        <v>22422.13</v>
      </c>
    </row>
    <row r="176" spans="1:24" x14ac:dyDescent="0.2">
      <c r="A176" s="159">
        <v>40695</v>
      </c>
      <c r="B176" s="160">
        <f t="shared" si="16"/>
        <v>20356.43</v>
      </c>
      <c r="C176" s="160">
        <f t="shared" si="17"/>
        <v>59268.25</v>
      </c>
      <c r="D176" s="156">
        <f t="shared" si="22"/>
        <v>-3.3032459255980084E-2</v>
      </c>
      <c r="E176" s="156">
        <f t="shared" si="23"/>
        <v>-0.2537686174821856</v>
      </c>
      <c r="G176" s="161">
        <f t="shared" si="18"/>
        <v>17801.044166666667</v>
      </c>
      <c r="H176" s="161">
        <f t="shared" si="19"/>
        <v>50606.861666666664</v>
      </c>
      <c r="J176" s="161">
        <f t="shared" si="20"/>
        <v>17849.222916666666</v>
      </c>
      <c r="K176" s="161">
        <f t="shared" si="21"/>
        <v>51141.054166666669</v>
      </c>
      <c r="L176" s="147">
        <v>2007</v>
      </c>
      <c r="M176" s="148" t="s">
        <v>667</v>
      </c>
      <c r="N176" s="144" t="s">
        <v>663</v>
      </c>
      <c r="O176" s="144" t="s">
        <v>663</v>
      </c>
      <c r="P176" s="149"/>
      <c r="Q176" s="150">
        <v>25696.959999999999</v>
      </c>
      <c r="R176" s="150">
        <v>3085.6</v>
      </c>
      <c r="S176" s="151"/>
      <c r="T176" s="150">
        <v>42432.44</v>
      </c>
      <c r="U176" s="150">
        <v>5814.33</v>
      </c>
      <c r="V176" s="150">
        <v>107845.2</v>
      </c>
      <c r="W176" s="151">
        <v>3.7494609664377502E-3</v>
      </c>
      <c r="X176" s="150">
        <v>36180.67</v>
      </c>
    </row>
    <row r="177" spans="1:24" x14ac:dyDescent="0.2">
      <c r="A177" s="159">
        <v>40725</v>
      </c>
      <c r="B177" s="160">
        <f t="shared" si="16"/>
        <v>22943.95</v>
      </c>
      <c r="C177" s="160">
        <f t="shared" si="17"/>
        <v>69671.45</v>
      </c>
      <c r="D177" s="156">
        <f t="shared" si="22"/>
        <v>-3.029414294610866E-2</v>
      </c>
      <c r="E177" s="156">
        <f t="shared" si="23"/>
        <v>-0.25665116039519154</v>
      </c>
      <c r="G177" s="161">
        <f t="shared" si="18"/>
        <v>17750.595833333329</v>
      </c>
      <c r="H177" s="161">
        <f t="shared" si="19"/>
        <v>49931.471666666672</v>
      </c>
      <c r="J177" s="161">
        <f t="shared" si="20"/>
        <v>17775.82</v>
      </c>
      <c r="K177" s="161">
        <f t="shared" si="21"/>
        <v>50269.166666666672</v>
      </c>
      <c r="L177" s="147">
        <v>2007</v>
      </c>
      <c r="M177" s="148" t="s">
        <v>668</v>
      </c>
      <c r="N177" s="144" t="s">
        <v>663</v>
      </c>
      <c r="O177" s="144" t="s">
        <v>663</v>
      </c>
      <c r="P177" s="149"/>
      <c r="Q177" s="150">
        <v>20460</v>
      </c>
      <c r="R177" s="150">
        <v>2626</v>
      </c>
      <c r="S177" s="151"/>
      <c r="T177" s="150">
        <v>38262.68</v>
      </c>
      <c r="U177" s="150">
        <v>6653</v>
      </c>
      <c r="V177" s="150">
        <v>36800</v>
      </c>
      <c r="W177" s="151">
        <v>1.04083247804529E-2</v>
      </c>
      <c r="X177" s="150">
        <v>30446</v>
      </c>
    </row>
    <row r="178" spans="1:24" x14ac:dyDescent="0.2">
      <c r="A178" s="159">
        <v>40756</v>
      </c>
      <c r="B178" s="160">
        <f t="shared" si="16"/>
        <v>25642.039999999997</v>
      </c>
      <c r="C178" s="160">
        <f t="shared" si="17"/>
        <v>63884.979999999996</v>
      </c>
      <c r="D178" s="156">
        <f t="shared" si="22"/>
        <v>-2.3835271572211991E-2</v>
      </c>
      <c r="E178" s="156">
        <f t="shared" si="23"/>
        <v>-0.23130586634172956</v>
      </c>
      <c r="G178" s="161">
        <f t="shared" si="18"/>
        <v>17705.499166666665</v>
      </c>
      <c r="H178" s="161">
        <f t="shared" si="19"/>
        <v>50171.791666666664</v>
      </c>
      <c r="J178" s="161">
        <f t="shared" si="20"/>
        <v>17728.047499999997</v>
      </c>
      <c r="K178" s="161">
        <f t="shared" si="21"/>
        <v>50051.631666666668</v>
      </c>
      <c r="L178" s="147">
        <v>2007</v>
      </c>
      <c r="M178" s="148" t="s">
        <v>669</v>
      </c>
      <c r="N178" s="144" t="s">
        <v>663</v>
      </c>
      <c r="O178" s="144" t="s">
        <v>663</v>
      </c>
      <c r="P178" s="149"/>
      <c r="Q178" s="150">
        <v>19491</v>
      </c>
      <c r="R178" s="150">
        <v>2366</v>
      </c>
      <c r="S178" s="151"/>
      <c r="T178" s="150">
        <v>36271.06</v>
      </c>
      <c r="U178" s="150">
        <v>6709</v>
      </c>
      <c r="V178" s="150">
        <v>19677</v>
      </c>
      <c r="W178" s="151">
        <v>1.24842855435812E-2</v>
      </c>
      <c r="X178" s="150">
        <v>19981</v>
      </c>
    </row>
    <row r="179" spans="1:24" x14ac:dyDescent="0.2">
      <c r="A179" s="159">
        <v>40787</v>
      </c>
      <c r="B179" s="160">
        <f t="shared" si="16"/>
        <v>20251.66</v>
      </c>
      <c r="C179" s="160">
        <f t="shared" si="17"/>
        <v>45434.43</v>
      </c>
      <c r="D179" s="156">
        <f t="shared" si="22"/>
        <v>-2.520646749455524E-2</v>
      </c>
      <c r="E179" s="156">
        <f t="shared" si="23"/>
        <v>-0.20511860829343476</v>
      </c>
      <c r="G179" s="161">
        <f t="shared" si="18"/>
        <v>17690.535833333332</v>
      </c>
      <c r="H179" s="161">
        <f t="shared" si="19"/>
        <v>49094.381666666661</v>
      </c>
      <c r="J179" s="161">
        <f t="shared" si="20"/>
        <v>17698.017499999998</v>
      </c>
      <c r="K179" s="161">
        <f t="shared" si="21"/>
        <v>49633.086666666662</v>
      </c>
      <c r="L179" s="147">
        <v>2007</v>
      </c>
      <c r="M179" s="148" t="s">
        <v>670</v>
      </c>
      <c r="N179" s="144" t="s">
        <v>663</v>
      </c>
      <c r="O179" s="144" t="s">
        <v>663</v>
      </c>
      <c r="P179" s="149"/>
      <c r="Q179" s="150">
        <v>15631</v>
      </c>
      <c r="R179" s="150">
        <v>1984</v>
      </c>
      <c r="S179" s="151"/>
      <c r="T179" s="150">
        <v>29589</v>
      </c>
      <c r="U179" s="150">
        <v>6645</v>
      </c>
      <c r="V179" s="150">
        <v>33466</v>
      </c>
      <c r="W179" s="151">
        <v>2.1430258850528201E-2</v>
      </c>
      <c r="X179" s="150">
        <v>16995</v>
      </c>
    </row>
    <row r="180" spans="1:24" x14ac:dyDescent="0.2">
      <c r="A180" s="159">
        <v>40817</v>
      </c>
      <c r="B180" s="160">
        <f t="shared" si="16"/>
        <v>17587.830000000002</v>
      </c>
      <c r="C180" s="160">
        <f t="shared" si="17"/>
        <v>45037.08</v>
      </c>
      <c r="D180" s="156">
        <f t="shared" si="22"/>
        <v>-2.921138832628245E-2</v>
      </c>
      <c r="E180" s="156">
        <f t="shared" si="23"/>
        <v>-0.17568269534923797</v>
      </c>
      <c r="G180" s="161">
        <f t="shared" si="18"/>
        <v>17621.804166666669</v>
      </c>
      <c r="H180" s="161">
        <f t="shared" si="19"/>
        <v>47987.085833333324</v>
      </c>
      <c r="J180" s="161">
        <f t="shared" si="20"/>
        <v>17656.169999999998</v>
      </c>
      <c r="K180" s="161">
        <f t="shared" si="21"/>
        <v>48540.733749999992</v>
      </c>
      <c r="L180" s="147">
        <v>2007</v>
      </c>
      <c r="M180" s="148" t="s">
        <v>671</v>
      </c>
      <c r="N180" s="144" t="s">
        <v>663</v>
      </c>
      <c r="O180" s="144" t="s">
        <v>663</v>
      </c>
      <c r="P180" s="149"/>
      <c r="Q180" s="150">
        <v>15289.73</v>
      </c>
      <c r="R180" s="150">
        <v>2046.69</v>
      </c>
      <c r="S180" s="151"/>
      <c r="T180" s="150">
        <v>28026.34</v>
      </c>
      <c r="U180" s="150">
        <v>6943.94</v>
      </c>
      <c r="V180" s="150">
        <v>44023.519999999997</v>
      </c>
      <c r="W180" s="151">
        <v>1.68361817037775E-2</v>
      </c>
      <c r="X180" s="150">
        <v>27421</v>
      </c>
    </row>
    <row r="181" spans="1:24" x14ac:dyDescent="0.2">
      <c r="A181" s="159">
        <v>40848</v>
      </c>
      <c r="B181" s="160">
        <f t="shared" si="16"/>
        <v>14074.09</v>
      </c>
      <c r="C181" s="160">
        <f t="shared" si="17"/>
        <v>33343.61</v>
      </c>
      <c r="D181" s="156">
        <f t="shared" si="22"/>
        <v>-2.7972026999913635E-2</v>
      </c>
      <c r="E181" s="156">
        <f t="shared" si="23"/>
        <v>-0.16371780813968562</v>
      </c>
      <c r="G181" s="161">
        <f t="shared" si="18"/>
        <v>17590.712500000001</v>
      </c>
      <c r="H181" s="161">
        <f t="shared" si="19"/>
        <v>47706.488333333335</v>
      </c>
      <c r="J181" s="161">
        <f t="shared" si="20"/>
        <v>17606.258333333335</v>
      </c>
      <c r="K181" s="161">
        <f t="shared" si="21"/>
        <v>47846.787083333329</v>
      </c>
      <c r="L181" s="147">
        <v>2008</v>
      </c>
      <c r="M181" s="148" t="s">
        <v>447</v>
      </c>
      <c r="N181" s="144" t="s">
        <v>663</v>
      </c>
      <c r="O181" s="144" t="s">
        <v>663</v>
      </c>
      <c r="P181" s="149"/>
      <c r="Q181" s="150">
        <v>14861.05</v>
      </c>
      <c r="R181" s="150">
        <v>1734.92</v>
      </c>
      <c r="S181" s="151"/>
      <c r="T181" s="150">
        <v>28321.599999999999</v>
      </c>
      <c r="U181" s="150">
        <v>6749.24</v>
      </c>
      <c r="V181" s="150">
        <v>50681.31</v>
      </c>
      <c r="W181" s="151">
        <v>1.9257789929112E-2</v>
      </c>
      <c r="X181" s="150">
        <v>10850.3</v>
      </c>
    </row>
    <row r="182" spans="1:24" x14ac:dyDescent="0.2">
      <c r="A182" s="159">
        <v>40878</v>
      </c>
      <c r="B182" s="160">
        <f t="shared" si="16"/>
        <v>14066.5</v>
      </c>
      <c r="C182" s="160">
        <f t="shared" si="17"/>
        <v>39327.99</v>
      </c>
      <c r="D182" s="156">
        <f t="shared" si="22"/>
        <v>-2.9414698092581792E-2</v>
      </c>
      <c r="E182" s="156">
        <f t="shared" si="23"/>
        <v>-0.12611215402035802</v>
      </c>
      <c r="G182" s="161">
        <f t="shared" si="18"/>
        <v>17614.767500000002</v>
      </c>
      <c r="H182" s="161">
        <f t="shared" si="19"/>
        <v>46859.175833333335</v>
      </c>
      <c r="J182" s="161">
        <f t="shared" si="20"/>
        <v>17602.740000000002</v>
      </c>
      <c r="K182" s="161">
        <f t="shared" si="21"/>
        <v>47282.832083333335</v>
      </c>
      <c r="L182" s="147">
        <v>2008</v>
      </c>
      <c r="M182" s="148" t="s">
        <v>449</v>
      </c>
      <c r="N182" s="144" t="s">
        <v>663</v>
      </c>
      <c r="O182" s="144" t="s">
        <v>663</v>
      </c>
      <c r="P182" s="149"/>
      <c r="Q182" s="150">
        <v>15122.04</v>
      </c>
      <c r="R182" s="150">
        <v>1870.16</v>
      </c>
      <c r="S182" s="151"/>
      <c r="T182" s="150">
        <v>30235.63</v>
      </c>
      <c r="U182" s="150">
        <v>7371.83</v>
      </c>
      <c r="V182" s="150">
        <v>47840</v>
      </c>
      <c r="W182" s="151">
        <v>2.0682353780860599E-2</v>
      </c>
      <c r="X182" s="150">
        <v>30006.76</v>
      </c>
    </row>
    <row r="183" spans="1:24" x14ac:dyDescent="0.2">
      <c r="A183" s="159">
        <v>40909</v>
      </c>
      <c r="B183" s="160">
        <f t="shared" si="16"/>
        <v>13115.77</v>
      </c>
      <c r="C183" s="160">
        <f t="shared" si="17"/>
        <v>33635.420000000006</v>
      </c>
      <c r="D183" s="156">
        <f t="shared" si="22"/>
        <v>-2.8387192455423871E-2</v>
      </c>
      <c r="E183" s="156">
        <f t="shared" si="23"/>
        <v>-0.11725532805712757</v>
      </c>
      <c r="G183" s="161">
        <f t="shared" si="18"/>
        <v>17612.811666666668</v>
      </c>
      <c r="H183" s="161">
        <f t="shared" si="19"/>
        <v>45367.794166666659</v>
      </c>
      <c r="J183" s="161">
        <f t="shared" si="20"/>
        <v>17613.789583333335</v>
      </c>
      <c r="K183" s="161">
        <f t="shared" si="21"/>
        <v>46113.485000000001</v>
      </c>
      <c r="L183" s="147">
        <v>2008</v>
      </c>
      <c r="M183" s="148" t="s">
        <v>450</v>
      </c>
      <c r="N183" s="144" t="s">
        <v>663</v>
      </c>
      <c r="O183" s="144" t="s">
        <v>663</v>
      </c>
      <c r="P183" s="149"/>
      <c r="Q183" s="150">
        <v>16342.25</v>
      </c>
      <c r="R183" s="150">
        <v>2043.21</v>
      </c>
      <c r="S183" s="151"/>
      <c r="T183" s="150">
        <v>30628.51</v>
      </c>
      <c r="U183" s="150">
        <v>6101.81</v>
      </c>
      <c r="V183" s="150">
        <v>16821.16</v>
      </c>
      <c r="W183" s="151">
        <v>2.4910545618717E-2</v>
      </c>
      <c r="X183" s="150">
        <v>19803.39</v>
      </c>
    </row>
    <row r="184" spans="1:24" x14ac:dyDescent="0.2">
      <c r="A184" s="159">
        <v>40940</v>
      </c>
      <c r="B184" s="160">
        <f t="shared" si="16"/>
        <v>13449.63</v>
      </c>
      <c r="C184" s="160">
        <f t="shared" si="17"/>
        <v>53242.39</v>
      </c>
      <c r="D184" s="156">
        <f t="shared" si="22"/>
        <v>-2.8490452081068707E-2</v>
      </c>
      <c r="E184" s="156">
        <f t="shared" si="23"/>
        <v>-9.8619297655390015E-2</v>
      </c>
      <c r="G184" s="161">
        <f t="shared" si="18"/>
        <v>17627.537500000002</v>
      </c>
      <c r="H184" s="161">
        <f t="shared" si="19"/>
        <v>45140.962500000001</v>
      </c>
      <c r="J184" s="161">
        <f t="shared" si="20"/>
        <v>17620.174583333333</v>
      </c>
      <c r="K184" s="161">
        <f t="shared" si="21"/>
        <v>45254.378333333327</v>
      </c>
      <c r="L184" s="147">
        <v>2008</v>
      </c>
      <c r="M184" s="148" t="s">
        <v>451</v>
      </c>
      <c r="N184" s="144" t="s">
        <v>663</v>
      </c>
      <c r="O184" s="144" t="s">
        <v>663</v>
      </c>
      <c r="P184" s="149"/>
      <c r="Q184" s="150">
        <v>17143.849999999999</v>
      </c>
      <c r="R184" s="150">
        <v>2019.2</v>
      </c>
      <c r="S184" s="151"/>
      <c r="T184" s="150">
        <v>34569.120000000003</v>
      </c>
      <c r="U184" s="150">
        <v>6368.86</v>
      </c>
      <c r="V184" s="150">
        <v>24558.880000000001</v>
      </c>
      <c r="W184" s="151">
        <v>2.4539324023945E-2</v>
      </c>
      <c r="X184" s="150">
        <v>28548.33</v>
      </c>
    </row>
    <row r="185" spans="1:24" x14ac:dyDescent="0.2">
      <c r="A185" s="159">
        <v>40969</v>
      </c>
      <c r="B185" s="160">
        <f t="shared" si="16"/>
        <v>15622.82</v>
      </c>
      <c r="C185" s="160">
        <f t="shared" si="17"/>
        <v>46526.53</v>
      </c>
      <c r="D185" s="156">
        <f t="shared" si="22"/>
        <v>-3.1241000030169608E-2</v>
      </c>
      <c r="E185" s="156">
        <f t="shared" si="23"/>
        <v>-0.13593983338911397</v>
      </c>
      <c r="G185" s="161">
        <f t="shared" si="18"/>
        <v>17512.025833333333</v>
      </c>
      <c r="H185" s="161">
        <f t="shared" si="19"/>
        <v>45408.748333333329</v>
      </c>
      <c r="J185" s="161">
        <f t="shared" si="20"/>
        <v>17569.781666666669</v>
      </c>
      <c r="K185" s="161">
        <f t="shared" si="21"/>
        <v>45274.855416666665</v>
      </c>
      <c r="L185" s="147">
        <v>2008</v>
      </c>
      <c r="M185" s="148" t="s">
        <v>664</v>
      </c>
      <c r="N185" s="144" t="s">
        <v>663</v>
      </c>
      <c r="O185" s="144" t="s">
        <v>663</v>
      </c>
      <c r="P185" s="149"/>
      <c r="Q185" s="150">
        <v>18798.37</v>
      </c>
      <c r="R185" s="150">
        <v>2030.51</v>
      </c>
      <c r="S185" s="151"/>
      <c r="T185" s="150">
        <v>37317.980000000003</v>
      </c>
      <c r="U185" s="150">
        <v>6436.26</v>
      </c>
      <c r="V185" s="150">
        <v>36290.089999999997</v>
      </c>
      <c r="W185" s="151">
        <v>2.74225232780957E-2</v>
      </c>
      <c r="X185" s="150">
        <v>17250.419999999998</v>
      </c>
    </row>
    <row r="186" spans="1:24" x14ac:dyDescent="0.2">
      <c r="A186" s="159">
        <v>41000</v>
      </c>
      <c r="B186" s="160">
        <f t="shared" si="16"/>
        <v>16178.039999999999</v>
      </c>
      <c r="C186" s="160">
        <f t="shared" si="17"/>
        <v>39644.83</v>
      </c>
      <c r="D186" s="156">
        <f t="shared" si="22"/>
        <v>-3.5223071017775442E-2</v>
      </c>
      <c r="E186" s="156">
        <f t="shared" si="23"/>
        <v>-0.12722431680828117</v>
      </c>
      <c r="G186" s="161">
        <f t="shared" si="18"/>
        <v>17480.959166666664</v>
      </c>
      <c r="H186" s="161">
        <f t="shared" si="19"/>
        <v>44915.26</v>
      </c>
      <c r="J186" s="161">
        <f t="shared" si="20"/>
        <v>17496.4925</v>
      </c>
      <c r="K186" s="161">
        <f t="shared" si="21"/>
        <v>45162.004166666666</v>
      </c>
      <c r="L186" s="147">
        <v>2008</v>
      </c>
      <c r="M186" s="148" t="s">
        <v>665</v>
      </c>
      <c r="N186" s="144" t="s">
        <v>663</v>
      </c>
      <c r="O186" s="144" t="s">
        <v>663</v>
      </c>
      <c r="P186" s="149"/>
      <c r="Q186" s="150">
        <v>19338.03</v>
      </c>
      <c r="R186" s="150">
        <v>2201.64</v>
      </c>
      <c r="S186" s="151"/>
      <c r="T186" s="150">
        <v>39351.050000000003</v>
      </c>
      <c r="U186" s="150">
        <v>6224.55</v>
      </c>
      <c r="V186" s="150">
        <v>52402.19</v>
      </c>
      <c r="W186" s="151">
        <v>2.3412081761477799E-2</v>
      </c>
      <c r="X186" s="150">
        <v>21568.65</v>
      </c>
    </row>
    <row r="187" spans="1:24" x14ac:dyDescent="0.2">
      <c r="A187" s="159">
        <v>41030</v>
      </c>
      <c r="B187" s="160">
        <f t="shared" si="16"/>
        <v>17799.79</v>
      </c>
      <c r="C187" s="160">
        <f t="shared" si="17"/>
        <v>43460.899999999994</v>
      </c>
      <c r="D187" s="156">
        <f t="shared" si="22"/>
        <v>-3.1479419554325982E-2</v>
      </c>
      <c r="E187" s="156">
        <f t="shared" si="23"/>
        <v>-0.10038647029739922</v>
      </c>
      <c r="G187" s="161">
        <f t="shared" si="18"/>
        <v>17370.954999999998</v>
      </c>
      <c r="H187" s="161">
        <f t="shared" si="19"/>
        <v>45158.37</v>
      </c>
      <c r="J187" s="161">
        <f t="shared" si="20"/>
        <v>17425.957083333331</v>
      </c>
      <c r="K187" s="161">
        <f t="shared" si="21"/>
        <v>45036.815000000002</v>
      </c>
      <c r="L187" s="147">
        <v>2008</v>
      </c>
      <c r="M187" s="148" t="s">
        <v>666</v>
      </c>
      <c r="N187" s="144" t="s">
        <v>663</v>
      </c>
      <c r="O187" s="144" t="s">
        <v>663</v>
      </c>
      <c r="P187" s="149"/>
      <c r="Q187" s="150">
        <v>23182.240000000002</v>
      </c>
      <c r="R187" s="150">
        <v>2341.6999999999998</v>
      </c>
      <c r="S187" s="151"/>
      <c r="T187" s="150">
        <v>47082.02</v>
      </c>
      <c r="U187" s="150">
        <v>5930.48</v>
      </c>
      <c r="V187" s="150">
        <v>50647.8</v>
      </c>
      <c r="W187" s="151">
        <v>2.6279410193215499E-2</v>
      </c>
      <c r="X187" s="150">
        <v>39092.720000000001</v>
      </c>
    </row>
    <row r="188" spans="1:24" x14ac:dyDescent="0.2">
      <c r="A188" s="159">
        <v>41061</v>
      </c>
      <c r="B188" s="160">
        <f t="shared" si="16"/>
        <v>20645.09</v>
      </c>
      <c r="C188" s="160">
        <f t="shared" si="17"/>
        <v>49100.5</v>
      </c>
      <c r="D188" s="156">
        <f t="shared" si="22"/>
        <v>-2.7478562906420256E-2</v>
      </c>
      <c r="E188" s="156">
        <f t="shared" si="23"/>
        <v>-9.540466770190914E-2</v>
      </c>
      <c r="G188" s="161">
        <f t="shared" si="18"/>
        <v>17295.7225</v>
      </c>
      <c r="H188" s="161">
        <f t="shared" si="19"/>
        <v>44672.937499999993</v>
      </c>
      <c r="J188" s="161">
        <f t="shared" si="20"/>
        <v>17333.338749999999</v>
      </c>
      <c r="K188" s="161">
        <f t="shared" si="21"/>
        <v>44915.653749999998</v>
      </c>
      <c r="L188" s="147">
        <v>2008</v>
      </c>
      <c r="M188" s="148" t="s">
        <v>667</v>
      </c>
      <c r="N188" s="144" t="s">
        <v>663</v>
      </c>
      <c r="O188" s="144" t="s">
        <v>663</v>
      </c>
      <c r="P188" s="149"/>
      <c r="Q188" s="150">
        <v>23695.19</v>
      </c>
      <c r="R188" s="150">
        <v>2437.23</v>
      </c>
      <c r="S188" s="151"/>
      <c r="T188" s="150">
        <v>44760.47</v>
      </c>
      <c r="U188" s="150">
        <v>5286.65</v>
      </c>
      <c r="V188" s="150">
        <v>55568.27</v>
      </c>
      <c r="W188" s="151">
        <v>3.0195860515717599E-2</v>
      </c>
      <c r="X188" s="150">
        <v>30018.63</v>
      </c>
    </row>
    <row r="189" spans="1:24" x14ac:dyDescent="0.2">
      <c r="A189" s="159">
        <v>41091</v>
      </c>
      <c r="B189" s="160">
        <f t="shared" si="16"/>
        <v>22920.48</v>
      </c>
      <c r="C189" s="160">
        <f t="shared" si="17"/>
        <v>51774.869999999995</v>
      </c>
      <c r="D189" s="156">
        <f t="shared" si="22"/>
        <v>-3.7866948854136107E-2</v>
      </c>
      <c r="E189" s="156">
        <f t="shared" si="23"/>
        <v>-7.755569253414285E-2</v>
      </c>
      <c r="G189" s="161">
        <f t="shared" si="18"/>
        <v>17244.873333333329</v>
      </c>
      <c r="H189" s="161">
        <f t="shared" si="19"/>
        <v>45007.264999999992</v>
      </c>
      <c r="J189" s="161">
        <f t="shared" si="20"/>
        <v>17270.297916666663</v>
      </c>
      <c r="K189" s="161">
        <f t="shared" si="21"/>
        <v>44840.101249999992</v>
      </c>
      <c r="L189" s="147">
        <v>2008</v>
      </c>
      <c r="M189" s="148" t="s">
        <v>668</v>
      </c>
      <c r="N189" s="144" t="s">
        <v>663</v>
      </c>
      <c r="O189" s="144" t="s">
        <v>663</v>
      </c>
      <c r="P189" s="149"/>
      <c r="Q189" s="150">
        <v>19909.830000000002</v>
      </c>
      <c r="R189" s="150">
        <v>1967.33</v>
      </c>
      <c r="S189" s="151"/>
      <c r="T189" s="150">
        <v>37899.949999999997</v>
      </c>
      <c r="U189" s="150">
        <v>5933.25</v>
      </c>
      <c r="V189" s="150">
        <v>12735.69</v>
      </c>
      <c r="W189" s="151">
        <v>2.25800528992793E-2</v>
      </c>
      <c r="X189" s="150">
        <v>37313.599999999999</v>
      </c>
    </row>
    <row r="190" spans="1:24" x14ac:dyDescent="0.2">
      <c r="A190" s="159">
        <v>41122</v>
      </c>
      <c r="B190" s="160">
        <f t="shared" si="16"/>
        <v>25818.75</v>
      </c>
      <c r="C190" s="160">
        <f t="shared" si="17"/>
        <v>61163</v>
      </c>
      <c r="D190" s="156">
        <f t="shared" si="22"/>
        <v>-3.558948140685847E-2</v>
      </c>
      <c r="E190" s="156">
        <f t="shared" si="23"/>
        <v>-3.3644975722774362E-2</v>
      </c>
      <c r="G190" s="161">
        <f t="shared" si="18"/>
        <v>17152.361666666664</v>
      </c>
      <c r="H190" s="161">
        <f t="shared" si="19"/>
        <v>43351.446666666663</v>
      </c>
      <c r="J190" s="161">
        <f t="shared" si="20"/>
        <v>17198.617499999997</v>
      </c>
      <c r="K190" s="161">
        <f t="shared" si="21"/>
        <v>44179.355833333328</v>
      </c>
      <c r="L190" s="147">
        <v>2008</v>
      </c>
      <c r="M190" s="148" t="s">
        <v>669</v>
      </c>
      <c r="N190" s="144" t="s">
        <v>663</v>
      </c>
      <c r="O190" s="144" t="s">
        <v>663</v>
      </c>
      <c r="P190" s="149"/>
      <c r="Q190" s="150">
        <v>17972.41</v>
      </c>
      <c r="R190" s="150">
        <v>1843.88</v>
      </c>
      <c r="S190" s="151"/>
      <c r="T190" s="150">
        <v>33351.360000000001</v>
      </c>
      <c r="U190" s="150">
        <v>6413.23</v>
      </c>
      <c r="V190" s="150">
        <v>11995.67</v>
      </c>
      <c r="W190" s="151">
        <v>2.0559363397631501E-2</v>
      </c>
      <c r="X190" s="150">
        <v>26711.71</v>
      </c>
    </row>
    <row r="191" spans="1:24" x14ac:dyDescent="0.2">
      <c r="A191" s="159">
        <v>41153</v>
      </c>
      <c r="B191" s="160">
        <f t="shared" si="16"/>
        <v>18865.52</v>
      </c>
      <c r="C191" s="160">
        <f t="shared" si="17"/>
        <v>48647.86</v>
      </c>
      <c r="D191" s="156">
        <f t="shared" si="22"/>
        <v>-4.2778001937782473E-2</v>
      </c>
      <c r="E191" s="156">
        <f t="shared" si="23"/>
        <v>-2.1597752447864549E-2</v>
      </c>
      <c r="G191" s="161">
        <f t="shared" si="18"/>
        <v>17067.420833333334</v>
      </c>
      <c r="H191" s="161">
        <f t="shared" si="19"/>
        <v>42848.382499999992</v>
      </c>
      <c r="J191" s="161">
        <f t="shared" si="20"/>
        <v>17109.891250000001</v>
      </c>
      <c r="K191" s="161">
        <f t="shared" si="21"/>
        <v>43099.914583333331</v>
      </c>
      <c r="L191" s="147">
        <v>2008</v>
      </c>
      <c r="M191" s="148" t="s">
        <v>670</v>
      </c>
      <c r="N191" s="144" t="s">
        <v>663</v>
      </c>
      <c r="O191" s="144" t="s">
        <v>663</v>
      </c>
      <c r="P191" s="149"/>
      <c r="Q191" s="150">
        <v>14812.56</v>
      </c>
      <c r="R191" s="150">
        <v>1587</v>
      </c>
      <c r="S191" s="151"/>
      <c r="T191" s="150">
        <v>26512.63</v>
      </c>
      <c r="U191" s="150">
        <v>5818.76</v>
      </c>
      <c r="V191" s="150">
        <v>53386.37</v>
      </c>
      <c r="W191" s="151">
        <v>1.5492387760731099E-2</v>
      </c>
      <c r="X191" s="150">
        <v>4065.58</v>
      </c>
    </row>
    <row r="192" spans="1:24" x14ac:dyDescent="0.2">
      <c r="A192" s="159">
        <v>41183</v>
      </c>
      <c r="B192" s="160">
        <f t="shared" si="16"/>
        <v>17215.03</v>
      </c>
      <c r="C192" s="160">
        <f t="shared" si="17"/>
        <v>39115.22</v>
      </c>
      <c r="D192" s="156">
        <f t="shared" si="22"/>
        <v>-3.6899357398732291E-2</v>
      </c>
      <c r="E192" s="156">
        <f t="shared" si="23"/>
        <v>-3.2800948157970633E-2</v>
      </c>
      <c r="G192" s="161">
        <f t="shared" si="18"/>
        <v>17067.079999999998</v>
      </c>
      <c r="H192" s="161">
        <f t="shared" si="19"/>
        <v>43169.831666666665</v>
      </c>
      <c r="J192" s="161">
        <f t="shared" si="20"/>
        <v>17067.250416666666</v>
      </c>
      <c r="K192" s="161">
        <f t="shared" si="21"/>
        <v>43009.107083333329</v>
      </c>
      <c r="L192" s="147">
        <v>2008</v>
      </c>
      <c r="M192" s="148" t="s">
        <v>671</v>
      </c>
      <c r="N192" s="144" t="s">
        <v>663</v>
      </c>
      <c r="O192" s="144" t="s">
        <v>663</v>
      </c>
      <c r="P192" s="149"/>
      <c r="Q192" s="150">
        <v>15183.66</v>
      </c>
      <c r="R192" s="150">
        <v>1707.09</v>
      </c>
      <c r="S192" s="151"/>
      <c r="T192" s="150">
        <v>26456.87</v>
      </c>
      <c r="U192" s="150">
        <v>6224.45</v>
      </c>
      <c r="V192" s="150">
        <v>49899.68</v>
      </c>
      <c r="W192" s="151">
        <v>1.54601059249703E-2</v>
      </c>
      <c r="X192" s="150">
        <v>21627.13</v>
      </c>
    </row>
    <row r="193" spans="1:24" x14ac:dyDescent="0.2">
      <c r="A193" s="159">
        <v>41214</v>
      </c>
      <c r="B193" s="160">
        <f t="shared" si="16"/>
        <v>12754.039999999999</v>
      </c>
      <c r="C193" s="160">
        <f t="shared" si="17"/>
        <v>36260.93</v>
      </c>
      <c r="D193" s="156">
        <f t="shared" si="22"/>
        <v>-3.4283349535883079E-2</v>
      </c>
      <c r="E193" s="156">
        <f t="shared" si="23"/>
        <v>-2.2162122628255787E-2</v>
      </c>
      <c r="G193" s="161">
        <f t="shared" si="18"/>
        <v>17107.344999999998</v>
      </c>
      <c r="H193" s="161">
        <f t="shared" si="19"/>
        <v>43155.066666666658</v>
      </c>
      <c r="J193" s="161">
        <f t="shared" si="20"/>
        <v>17087.212499999998</v>
      </c>
      <c r="K193" s="161">
        <f t="shared" si="21"/>
        <v>43162.449166666658</v>
      </c>
      <c r="L193" s="147">
        <v>2009</v>
      </c>
      <c r="M193" s="148" t="s">
        <v>447</v>
      </c>
      <c r="N193" s="144" t="s">
        <v>663</v>
      </c>
      <c r="O193" s="144" t="s">
        <v>663</v>
      </c>
      <c r="P193" s="149"/>
      <c r="Q193" s="150">
        <v>13988.83</v>
      </c>
      <c r="R193" s="150">
        <v>1472.7</v>
      </c>
      <c r="S193" s="151">
        <v>3.2029171757258203E-2</v>
      </c>
      <c r="T193" s="150">
        <v>24987.439999999999</v>
      </c>
      <c r="U193" s="150">
        <v>6403.93</v>
      </c>
      <c r="V193" s="150">
        <v>53688.59</v>
      </c>
      <c r="W193" s="151">
        <v>2.0447921718129598E-2</v>
      </c>
      <c r="X193" s="150">
        <v>21867.759999999998</v>
      </c>
    </row>
    <row r="194" spans="1:24" x14ac:dyDescent="0.2">
      <c r="A194" s="159">
        <v>41244</v>
      </c>
      <c r="B194" s="160">
        <f t="shared" si="16"/>
        <v>13163.71</v>
      </c>
      <c r="C194" s="160">
        <f t="shared" si="17"/>
        <v>33502.800000000003</v>
      </c>
      <c r="D194" s="156">
        <f t="shared" si="22"/>
        <v>-2.5713228393794862E-2</v>
      </c>
      <c r="E194" s="156">
        <f t="shared" si="23"/>
        <v>-2.0919193200876762E-2</v>
      </c>
      <c r="G194" s="161">
        <f t="shared" si="18"/>
        <v>16947.750000000004</v>
      </c>
      <c r="H194" s="161">
        <f t="shared" si="19"/>
        <v>43224.979999999996</v>
      </c>
      <c r="J194" s="161">
        <f t="shared" si="20"/>
        <v>17027.547500000001</v>
      </c>
      <c r="K194" s="161">
        <f t="shared" si="21"/>
        <v>43190.023333333331</v>
      </c>
      <c r="L194" s="147">
        <v>2009</v>
      </c>
      <c r="M194" s="148" t="s">
        <v>449</v>
      </c>
      <c r="N194" s="144" t="s">
        <v>663</v>
      </c>
      <c r="O194" s="144" t="s">
        <v>663</v>
      </c>
      <c r="P194" s="149"/>
      <c r="Q194" s="150">
        <v>14059.16</v>
      </c>
      <c r="R194" s="150">
        <v>1438.17</v>
      </c>
      <c r="S194" s="151">
        <v>4.16200726189608E-2</v>
      </c>
      <c r="T194" s="150">
        <v>26512.7</v>
      </c>
      <c r="U194" s="150">
        <v>6327.86</v>
      </c>
      <c r="V194" s="150">
        <v>27152.6</v>
      </c>
      <c r="W194" s="151">
        <v>3.60556691511114E-2</v>
      </c>
      <c r="X194" s="150">
        <v>21013.29</v>
      </c>
    </row>
    <row r="195" spans="1:24" x14ac:dyDescent="0.2">
      <c r="A195" s="159">
        <v>41275</v>
      </c>
      <c r="B195" s="160">
        <f t="shared" ref="B195:B258" si="24">SUM(P241:R241)</f>
        <v>12505.58</v>
      </c>
      <c r="C195" s="160">
        <f t="shared" ref="C195:C258" si="25">SUM(T241:V241)</f>
        <v>37647.35</v>
      </c>
      <c r="D195" s="156">
        <f t="shared" si="22"/>
        <v>-2.2304551505918924E-2</v>
      </c>
      <c r="E195" s="156">
        <f t="shared" si="23"/>
        <v>-6.9865004959657195E-3</v>
      </c>
      <c r="G195" s="161">
        <f t="shared" si="18"/>
        <v>16985.980833333335</v>
      </c>
      <c r="H195" s="161">
        <f t="shared" si="19"/>
        <v>43841.395833333336</v>
      </c>
      <c r="J195" s="161">
        <f t="shared" si="20"/>
        <v>16966.865416666667</v>
      </c>
      <c r="K195" s="161">
        <f t="shared" si="21"/>
        <v>43533.187916666662</v>
      </c>
      <c r="L195" s="147">
        <v>2009</v>
      </c>
      <c r="M195" s="148" t="s">
        <v>450</v>
      </c>
      <c r="N195" s="144" t="s">
        <v>663</v>
      </c>
      <c r="O195" s="144" t="s">
        <v>663</v>
      </c>
      <c r="P195" s="149"/>
      <c r="Q195" s="150">
        <v>16030.44</v>
      </c>
      <c r="R195" s="150">
        <v>1746.93</v>
      </c>
      <c r="S195" s="151">
        <v>3.9289838710675401E-2</v>
      </c>
      <c r="T195" s="150">
        <v>30280.69</v>
      </c>
      <c r="U195" s="150">
        <v>6468.9</v>
      </c>
      <c r="V195" s="150">
        <v>29661.51</v>
      </c>
      <c r="W195" s="151">
        <v>3.8615812842745401E-2</v>
      </c>
      <c r="X195" s="150">
        <v>12127.04</v>
      </c>
    </row>
    <row r="196" spans="1:24" x14ac:dyDescent="0.2">
      <c r="A196" s="159">
        <v>41306</v>
      </c>
      <c r="B196" s="160">
        <f t="shared" si="24"/>
        <v>12339.49</v>
      </c>
      <c r="C196" s="160">
        <f t="shared" si="25"/>
        <v>33372.57</v>
      </c>
      <c r="D196" s="156">
        <f t="shared" si="22"/>
        <v>-2.0076739715107261E-2</v>
      </c>
      <c r="E196" s="156">
        <f t="shared" si="23"/>
        <v>-1.3057373441080156E-2</v>
      </c>
      <c r="G196" s="161">
        <f t="shared" si="18"/>
        <v>16873.466666666667</v>
      </c>
      <c r="H196" s="161">
        <f t="shared" si="19"/>
        <v>44166.019166666665</v>
      </c>
      <c r="J196" s="161">
        <f t="shared" si="20"/>
        <v>16929.723750000001</v>
      </c>
      <c r="K196" s="161">
        <f t="shared" si="21"/>
        <v>44003.707500000004</v>
      </c>
      <c r="L196" s="147">
        <v>2009</v>
      </c>
      <c r="M196" s="148" t="s">
        <v>451</v>
      </c>
      <c r="N196" s="144" t="s">
        <v>663</v>
      </c>
      <c r="O196" s="144" t="s">
        <v>663</v>
      </c>
      <c r="P196" s="149"/>
      <c r="Q196" s="150">
        <v>16686.2</v>
      </c>
      <c r="R196" s="150">
        <v>1657.84</v>
      </c>
      <c r="S196" s="151">
        <v>4.5188518995815503E-2</v>
      </c>
      <c r="T196" s="150">
        <v>31000.93</v>
      </c>
      <c r="U196" s="150">
        <v>6126.86</v>
      </c>
      <c r="V196" s="150">
        <v>45466.41</v>
      </c>
      <c r="W196" s="151">
        <v>4.54042942409765E-2</v>
      </c>
      <c r="X196" s="150">
        <v>17948.89</v>
      </c>
    </row>
    <row r="197" spans="1:24" x14ac:dyDescent="0.2">
      <c r="A197" s="159">
        <v>41334</v>
      </c>
      <c r="B197" s="160">
        <f t="shared" si="24"/>
        <v>14603.53</v>
      </c>
      <c r="C197" s="160">
        <f t="shared" si="25"/>
        <v>40489.760000000002</v>
      </c>
      <c r="D197" s="156">
        <f t="shared" si="22"/>
        <v>-1.3639278245162867E-2</v>
      </c>
      <c r="E197" s="156">
        <f t="shared" si="23"/>
        <v>3.4384511889415048E-2</v>
      </c>
      <c r="G197" s="161">
        <f t="shared" si="18"/>
        <v>16865.843333333334</v>
      </c>
      <c r="H197" s="161">
        <f t="shared" si="19"/>
        <v>43919.298333333332</v>
      </c>
      <c r="J197" s="161">
        <f t="shared" si="20"/>
        <v>16869.654999999999</v>
      </c>
      <c r="K197" s="161">
        <f t="shared" si="21"/>
        <v>44042.658750000002</v>
      </c>
      <c r="L197" s="147">
        <v>2009</v>
      </c>
      <c r="M197" s="148" t="s">
        <v>664</v>
      </c>
      <c r="N197" s="144" t="s">
        <v>663</v>
      </c>
      <c r="O197" s="144" t="s">
        <v>663</v>
      </c>
      <c r="P197" s="149"/>
      <c r="Q197" s="150">
        <v>18110.580000000002</v>
      </c>
      <c r="R197" s="150">
        <v>1912.81</v>
      </c>
      <c r="S197" s="151">
        <v>4.8996698361266501E-2</v>
      </c>
      <c r="T197" s="150">
        <v>35248.089999999997</v>
      </c>
      <c r="U197" s="150">
        <v>5959.8</v>
      </c>
      <c r="V197" s="150">
        <v>11769.11</v>
      </c>
      <c r="W197" s="151">
        <v>4.4190828642482798E-2</v>
      </c>
      <c r="X197" s="150">
        <v>16991.55</v>
      </c>
    </row>
    <row r="198" spans="1:24" x14ac:dyDescent="0.2">
      <c r="A198" s="159">
        <v>41365</v>
      </c>
      <c r="B198" s="160">
        <f t="shared" si="24"/>
        <v>16173.95</v>
      </c>
      <c r="C198" s="160">
        <f t="shared" si="25"/>
        <v>43502.22</v>
      </c>
      <c r="D198" s="156">
        <f t="shared" si="22"/>
        <v>-8.6202733717090085E-3</v>
      </c>
      <c r="E198" s="156">
        <f t="shared" si="23"/>
        <v>4.4004305957951573E-2</v>
      </c>
      <c r="G198" s="161">
        <f t="shared" si="18"/>
        <v>16881.653333333332</v>
      </c>
      <c r="H198" s="161">
        <f t="shared" si="19"/>
        <v>43919.842500000006</v>
      </c>
      <c r="J198" s="161">
        <f t="shared" si="20"/>
        <v>16873.748333333333</v>
      </c>
      <c r="K198" s="161">
        <f t="shared" si="21"/>
        <v>43919.570416666669</v>
      </c>
      <c r="L198" s="147">
        <v>2009</v>
      </c>
      <c r="M198" s="148" t="s">
        <v>665</v>
      </c>
      <c r="N198" s="144" t="s">
        <v>663</v>
      </c>
      <c r="O198" s="144" t="s">
        <v>663</v>
      </c>
      <c r="P198" s="149"/>
      <c r="Q198" s="150">
        <v>19612.11</v>
      </c>
      <c r="R198" s="150">
        <v>1904.52</v>
      </c>
      <c r="S198" s="151">
        <v>3.8638950430434499E-2</v>
      </c>
      <c r="T198" s="150">
        <v>39378.71</v>
      </c>
      <c r="U198" s="150">
        <v>5745.7</v>
      </c>
      <c r="V198" s="150">
        <v>38771.089999999997</v>
      </c>
      <c r="W198" s="151">
        <v>4.1373013034644898E-2</v>
      </c>
      <c r="X198" s="150">
        <v>15169.34</v>
      </c>
    </row>
    <row r="199" spans="1:24" x14ac:dyDescent="0.2">
      <c r="A199" s="159">
        <v>41395</v>
      </c>
      <c r="B199" s="160">
        <f t="shared" si="24"/>
        <v>18282.969999999998</v>
      </c>
      <c r="C199" s="160">
        <f t="shared" si="25"/>
        <v>43283.72</v>
      </c>
      <c r="D199" s="156">
        <f t="shared" si="22"/>
        <v>-5.0253177462108445E-3</v>
      </c>
      <c r="E199" s="156">
        <f t="shared" si="23"/>
        <v>4.0455643812062014E-2</v>
      </c>
      <c r="G199" s="161">
        <f t="shared" si="18"/>
        <v>16924.291666666668</v>
      </c>
      <c r="H199" s="161">
        <f t="shared" si="19"/>
        <v>44213.693333333329</v>
      </c>
      <c r="J199" s="161">
        <f t="shared" si="20"/>
        <v>16902.9725</v>
      </c>
      <c r="K199" s="161">
        <f t="shared" si="21"/>
        <v>44066.767916666664</v>
      </c>
      <c r="L199" s="147">
        <v>2009</v>
      </c>
      <c r="M199" s="148" t="s">
        <v>666</v>
      </c>
      <c r="N199" s="144" t="s">
        <v>663</v>
      </c>
      <c r="O199" s="144" t="s">
        <v>663</v>
      </c>
      <c r="P199" s="149"/>
      <c r="Q199" s="150">
        <v>22680.69</v>
      </c>
      <c r="R199" s="150">
        <v>2214.63</v>
      </c>
      <c r="S199" s="151">
        <v>4.1178020607889401E-2</v>
      </c>
      <c r="T199" s="150">
        <v>45578.2</v>
      </c>
      <c r="U199" s="150">
        <v>6438.74</v>
      </c>
      <c r="V199" s="150">
        <v>65590.83</v>
      </c>
      <c r="W199" s="151">
        <v>4.3908369486472802E-2</v>
      </c>
      <c r="X199" s="150">
        <v>19809.05</v>
      </c>
    </row>
    <row r="200" spans="1:24" x14ac:dyDescent="0.2">
      <c r="A200" s="159">
        <v>41426</v>
      </c>
      <c r="B200" s="160">
        <f t="shared" si="24"/>
        <v>18729.95</v>
      </c>
      <c r="C200" s="160">
        <f t="shared" si="25"/>
        <v>49939.460000000006</v>
      </c>
      <c r="D200" s="156">
        <f t="shared" si="22"/>
        <v>-7.6307379471604042E-3</v>
      </c>
      <c r="E200" s="156">
        <f t="shared" si="23"/>
        <v>3.8265051148880236E-2</v>
      </c>
      <c r="G200" s="161">
        <f t="shared" ref="G200:G263" si="26">AVERAGE(B195:B206)</f>
        <v>16909.949166666669</v>
      </c>
      <c r="H200" s="161">
        <f t="shared" ref="H200:H263" si="27">AVERAGE(C195:C206)</f>
        <v>44360.829999999994</v>
      </c>
      <c r="J200" s="161">
        <f t="shared" si="20"/>
        <v>16917.120416666668</v>
      </c>
      <c r="K200" s="161">
        <f t="shared" si="21"/>
        <v>44287.261666666658</v>
      </c>
      <c r="L200" s="147">
        <v>2009</v>
      </c>
      <c r="M200" s="148" t="s">
        <v>667</v>
      </c>
      <c r="N200" s="144" t="s">
        <v>663</v>
      </c>
      <c r="O200" s="144" t="s">
        <v>663</v>
      </c>
      <c r="P200" s="149"/>
      <c r="Q200" s="150">
        <v>23222.22</v>
      </c>
      <c r="R200" s="150">
        <v>2191.39</v>
      </c>
      <c r="S200" s="151">
        <v>3.88476883055969E-2</v>
      </c>
      <c r="T200" s="150">
        <v>45111.33</v>
      </c>
      <c r="U200" s="150">
        <v>5095.1499999999996</v>
      </c>
      <c r="V200" s="150">
        <v>42822.21</v>
      </c>
      <c r="W200" s="151">
        <v>4.6291654118022198E-2</v>
      </c>
      <c r="X200" s="150">
        <v>38347.82</v>
      </c>
    </row>
    <row r="201" spans="1:24" x14ac:dyDescent="0.2">
      <c r="A201" s="159">
        <v>41456</v>
      </c>
      <c r="B201" s="160">
        <f t="shared" si="24"/>
        <v>23379.25</v>
      </c>
      <c r="C201" s="160">
        <f t="shared" si="25"/>
        <v>59171.86</v>
      </c>
      <c r="D201" s="156">
        <f t="shared" si="22"/>
        <v>5.9209924621261845E-3</v>
      </c>
      <c r="E201" s="156">
        <f t="shared" si="23"/>
        <v>3.8584440447784418E-2</v>
      </c>
      <c r="G201" s="161">
        <f t="shared" si="26"/>
        <v>16898.6525</v>
      </c>
      <c r="H201" s="161">
        <f t="shared" si="27"/>
        <v>44419.58833333334</v>
      </c>
      <c r="J201" s="161">
        <f t="shared" ref="J201:J264" si="28">AVERAGE(G200:G201)</f>
        <v>16904.300833333335</v>
      </c>
      <c r="K201" s="161">
        <f t="shared" ref="K201:K264" si="29">AVERAGE(H200:H201)</f>
        <v>44390.209166666667</v>
      </c>
      <c r="L201" s="147">
        <v>2009</v>
      </c>
      <c r="M201" s="148" t="s">
        <v>668</v>
      </c>
      <c r="N201" s="144" t="s">
        <v>663</v>
      </c>
      <c r="O201" s="144" t="s">
        <v>663</v>
      </c>
      <c r="P201" s="149"/>
      <c r="Q201" s="150">
        <v>18550</v>
      </c>
      <c r="R201" s="150">
        <v>1811.67</v>
      </c>
      <c r="S201" s="151">
        <v>3.7688951839411997E-2</v>
      </c>
      <c r="T201" s="150">
        <v>35690.910000000003</v>
      </c>
      <c r="U201" s="150">
        <v>5787.01</v>
      </c>
      <c r="V201" s="150">
        <v>58716.639999999999</v>
      </c>
      <c r="W201" s="151">
        <v>4.6570496697875899E-2</v>
      </c>
      <c r="X201" s="150">
        <v>26264.92</v>
      </c>
    </row>
    <row r="202" spans="1:24" x14ac:dyDescent="0.2">
      <c r="A202" s="159">
        <v>41487</v>
      </c>
      <c r="B202" s="160">
        <f t="shared" si="24"/>
        <v>24468.579999999998</v>
      </c>
      <c r="C202" s="160">
        <f t="shared" si="25"/>
        <v>65058.48</v>
      </c>
      <c r="D202" s="156">
        <f t="shared" si="22"/>
        <v>1.2701650974231704E-3</v>
      </c>
      <c r="E202" s="156">
        <f t="shared" si="23"/>
        <v>1.1879183819325956E-2</v>
      </c>
      <c r="G202" s="161">
        <f t="shared" si="26"/>
        <v>16918.415833333333</v>
      </c>
      <c r="H202" s="161">
        <f t="shared" si="27"/>
        <v>44842.065000000002</v>
      </c>
      <c r="J202" s="161">
        <f t="shared" si="28"/>
        <v>16908.534166666665</v>
      </c>
      <c r="K202" s="161">
        <f t="shared" si="29"/>
        <v>44630.826666666675</v>
      </c>
      <c r="L202" s="147">
        <v>2009</v>
      </c>
      <c r="M202" s="148" t="s">
        <v>669</v>
      </c>
      <c r="N202" s="144" t="s">
        <v>663</v>
      </c>
      <c r="O202" s="144" t="s">
        <v>663</v>
      </c>
      <c r="P202" s="149"/>
      <c r="Q202" s="150">
        <v>17320.52</v>
      </c>
      <c r="R202" s="150">
        <v>1742.25</v>
      </c>
      <c r="S202" s="151">
        <v>4.62807871049171E-2</v>
      </c>
      <c r="T202" s="150">
        <v>32748.54</v>
      </c>
      <c r="U202" s="150">
        <v>5344.75</v>
      </c>
      <c r="V202" s="150">
        <v>14842.57</v>
      </c>
      <c r="W202" s="151">
        <v>4.9612859595720003E-2</v>
      </c>
      <c r="X202" s="150">
        <v>23705.71</v>
      </c>
    </row>
    <row r="203" spans="1:24" x14ac:dyDescent="0.2">
      <c r="A203" s="159">
        <v>41518</v>
      </c>
      <c r="B203" s="160">
        <f t="shared" si="24"/>
        <v>18774.04</v>
      </c>
      <c r="C203" s="160">
        <f t="shared" si="25"/>
        <v>45687.21</v>
      </c>
      <c r="D203" s="156">
        <f t="shared" si="22"/>
        <v>8.1409372505945043E-3</v>
      </c>
      <c r="E203" s="156">
        <f t="shared" si="23"/>
        <v>-1.8684726755333614E-2</v>
      </c>
      <c r="G203" s="161">
        <f t="shared" si="26"/>
        <v>16920.294999999998</v>
      </c>
      <c r="H203" s="161">
        <f t="shared" si="27"/>
        <v>44733.895833333336</v>
      </c>
      <c r="J203" s="161">
        <f t="shared" si="28"/>
        <v>16919.355416666665</v>
      </c>
      <c r="K203" s="161">
        <f t="shared" si="29"/>
        <v>44787.980416666673</v>
      </c>
      <c r="L203" s="147">
        <v>2009</v>
      </c>
      <c r="M203" s="148" t="s">
        <v>670</v>
      </c>
      <c r="N203" s="144" t="s">
        <v>663</v>
      </c>
      <c r="O203" s="144" t="s">
        <v>663</v>
      </c>
      <c r="P203" s="149"/>
      <c r="Q203" s="150">
        <v>14236.16</v>
      </c>
      <c r="R203" s="150">
        <v>1537.83</v>
      </c>
      <c r="S203" s="151">
        <v>5.1044789555464397E-2</v>
      </c>
      <c r="T203" s="150">
        <v>26457.24</v>
      </c>
      <c r="U203" s="150">
        <v>5436.58</v>
      </c>
      <c r="V203" s="150">
        <v>30792.48</v>
      </c>
      <c r="W203" s="151">
        <v>5.5712041621540899E-2</v>
      </c>
      <c r="X203" s="150">
        <v>14274.75</v>
      </c>
    </row>
    <row r="204" spans="1:24" x14ac:dyDescent="0.2">
      <c r="A204" s="159">
        <v>41548</v>
      </c>
      <c r="B204" s="160">
        <f t="shared" si="24"/>
        <v>17404.75</v>
      </c>
      <c r="C204" s="160">
        <f t="shared" si="25"/>
        <v>39121.75</v>
      </c>
      <c r="D204" s="156">
        <f t="shared" si="22"/>
        <v>1.7639645650687097E-2</v>
      </c>
      <c r="E204" s="156">
        <f t="shared" si="23"/>
        <v>-1.1404401990484092E-2</v>
      </c>
      <c r="G204" s="161">
        <f t="shared" si="26"/>
        <v>16981.3125</v>
      </c>
      <c r="H204" s="161">
        <f t="shared" si="27"/>
        <v>44916.295000000006</v>
      </c>
      <c r="J204" s="161">
        <f t="shared" si="28"/>
        <v>16950.803749999999</v>
      </c>
      <c r="K204" s="161">
        <f t="shared" si="29"/>
        <v>44825.095416666671</v>
      </c>
      <c r="L204" s="147">
        <v>2009</v>
      </c>
      <c r="M204" s="148" t="s">
        <v>671</v>
      </c>
      <c r="N204" s="144" t="s">
        <v>663</v>
      </c>
      <c r="O204" s="144" t="s">
        <v>663</v>
      </c>
      <c r="P204" s="149"/>
      <c r="Q204" s="150">
        <v>14312.3</v>
      </c>
      <c r="R204" s="150">
        <v>1468.95</v>
      </c>
      <c r="S204" s="151">
        <v>5.54696237623762E-2</v>
      </c>
      <c r="T204" s="150">
        <v>25612.04</v>
      </c>
      <c r="U204" s="150">
        <v>5827.44</v>
      </c>
      <c r="V204" s="150">
        <v>29725.15</v>
      </c>
      <c r="W204" s="151">
        <v>5.3410535158315703E-2</v>
      </c>
      <c r="X204" s="150">
        <v>9080.35</v>
      </c>
    </row>
    <row r="205" spans="1:24" x14ac:dyDescent="0.2">
      <c r="A205" s="159">
        <v>41579</v>
      </c>
      <c r="B205" s="160">
        <f t="shared" si="24"/>
        <v>13265.7</v>
      </c>
      <c r="C205" s="160">
        <f t="shared" si="25"/>
        <v>39787.14</v>
      </c>
      <c r="D205" s="156">
        <f t="shared" si="22"/>
        <v>1.8293873664822824E-2</v>
      </c>
      <c r="E205" s="156">
        <f t="shared" si="23"/>
        <v>4.2795766704610827E-3</v>
      </c>
      <c r="G205" s="161">
        <f t="shared" si="26"/>
        <v>16976.803333333333</v>
      </c>
      <c r="H205" s="161">
        <f t="shared" si="27"/>
        <v>44806.397499999999</v>
      </c>
      <c r="J205" s="161">
        <f t="shared" si="28"/>
        <v>16979.057916666665</v>
      </c>
      <c r="K205" s="161">
        <f t="shared" si="29"/>
        <v>44861.346250000002</v>
      </c>
      <c r="L205" s="147">
        <v>2010</v>
      </c>
      <c r="M205" s="148" t="s">
        <v>447</v>
      </c>
      <c r="N205" s="144" t="s">
        <v>663</v>
      </c>
      <c r="O205" s="144" t="s">
        <v>663</v>
      </c>
      <c r="P205" s="149"/>
      <c r="Q205" s="150">
        <v>12875.04</v>
      </c>
      <c r="R205" s="150">
        <v>1246.74</v>
      </c>
      <c r="S205" s="151">
        <v>6.30409197707371E-2</v>
      </c>
      <c r="T205" s="150">
        <v>23170.07</v>
      </c>
      <c r="U205" s="150">
        <v>5334.68</v>
      </c>
      <c r="V205" s="150">
        <v>27822.49</v>
      </c>
      <c r="W205" s="151">
        <v>5.2465456288882197E-2</v>
      </c>
      <c r="X205" s="150">
        <v>20855.73</v>
      </c>
    </row>
    <row r="206" spans="1:24" x14ac:dyDescent="0.2">
      <c r="A206" s="159">
        <v>41609</v>
      </c>
      <c r="B206" s="160">
        <f t="shared" si="24"/>
        <v>12991.6</v>
      </c>
      <c r="C206" s="160">
        <f t="shared" si="25"/>
        <v>35268.44</v>
      </c>
      <c r="D206" s="156">
        <f t="shared" si="22"/>
        <v>1.4764921230085992E-2</v>
      </c>
      <c r="E206" s="156">
        <f t="shared" si="23"/>
        <v>-3.4075039196002077E-3</v>
      </c>
      <c r="G206" s="161">
        <f t="shared" si="26"/>
        <v>17048.0975</v>
      </c>
      <c r="H206" s="161">
        <f t="shared" si="27"/>
        <v>44892.791666666664</v>
      </c>
      <c r="J206" s="161">
        <f t="shared" si="28"/>
        <v>17012.450416666667</v>
      </c>
      <c r="K206" s="161">
        <f t="shared" si="29"/>
        <v>44849.594583333332</v>
      </c>
      <c r="L206" s="147">
        <v>2010</v>
      </c>
      <c r="M206" s="148" t="s">
        <v>449</v>
      </c>
      <c r="N206" s="144" t="s">
        <v>663</v>
      </c>
      <c r="O206" s="144" t="s">
        <v>663</v>
      </c>
      <c r="P206" s="149"/>
      <c r="Q206" s="150">
        <v>13563.25</v>
      </c>
      <c r="R206" s="150">
        <v>1348.88</v>
      </c>
      <c r="S206" s="151">
        <v>6.1133453101602502E-2</v>
      </c>
      <c r="T206" s="150">
        <v>26003.14</v>
      </c>
      <c r="U206" s="150">
        <v>5823.79</v>
      </c>
      <c r="V206" s="150">
        <v>30801.23</v>
      </c>
      <c r="W206" s="151">
        <v>5.45805418280252E-2</v>
      </c>
      <c r="X206" s="150">
        <v>11733.66</v>
      </c>
    </row>
    <row r="207" spans="1:24" x14ac:dyDescent="0.2">
      <c r="A207" s="159">
        <v>41640</v>
      </c>
      <c r="B207" s="160">
        <f t="shared" si="24"/>
        <v>12370.02</v>
      </c>
      <c r="C207" s="160">
        <f t="shared" si="25"/>
        <v>38352.449999999997</v>
      </c>
      <c r="D207" s="156">
        <f t="shared" ref="D207:D270" si="30">(SUM(B207:B218)/SUM(B195:B206))-1</f>
        <v>1.8217381788896425E-2</v>
      </c>
      <c r="E207" s="156">
        <f t="shared" ref="E207:E270" si="31">(SUM(C207:C218)/SUM(C195:C206))-1</f>
        <v>-6.0293243686678766E-3</v>
      </c>
      <c r="G207" s="161">
        <f t="shared" si="26"/>
        <v>17007.555833333336</v>
      </c>
      <c r="H207" s="161">
        <f t="shared" si="27"/>
        <v>44362.195833333331</v>
      </c>
      <c r="J207" s="161">
        <f t="shared" si="28"/>
        <v>17027.826666666668</v>
      </c>
      <c r="K207" s="161">
        <f t="shared" si="29"/>
        <v>44627.493749999994</v>
      </c>
      <c r="L207" s="147">
        <v>2010</v>
      </c>
      <c r="M207" s="148" t="s">
        <v>450</v>
      </c>
      <c r="N207" s="144" t="s">
        <v>663</v>
      </c>
      <c r="O207" s="144" t="s">
        <v>663</v>
      </c>
      <c r="P207" s="149"/>
      <c r="Q207" s="150">
        <v>15785.07</v>
      </c>
      <c r="R207" s="150">
        <v>1619.55</v>
      </c>
      <c r="S207" s="151">
        <v>6.4416804273807804E-2</v>
      </c>
      <c r="T207" s="150">
        <v>30387.58</v>
      </c>
      <c r="U207" s="150">
        <v>7849.65</v>
      </c>
      <c r="V207" s="150">
        <v>36924.49</v>
      </c>
      <c r="W207" s="151">
        <v>5.45240813957516E-2</v>
      </c>
      <c r="X207" s="150">
        <v>22783.8</v>
      </c>
    </row>
    <row r="208" spans="1:24" x14ac:dyDescent="0.2">
      <c r="A208" s="159">
        <v>41671</v>
      </c>
      <c r="B208" s="160">
        <f t="shared" si="24"/>
        <v>12576.65</v>
      </c>
      <c r="C208" s="160">
        <f t="shared" si="25"/>
        <v>38442.29</v>
      </c>
      <c r="D208" s="156">
        <f t="shared" si="30"/>
        <v>2.1225311702614436E-2</v>
      </c>
      <c r="E208" s="156">
        <f t="shared" si="31"/>
        <v>-2.0779308588071421E-3</v>
      </c>
      <c r="G208" s="161">
        <f t="shared" si="26"/>
        <v>17010.8325</v>
      </c>
      <c r="H208" s="161">
        <f t="shared" si="27"/>
        <v>43340.789166666669</v>
      </c>
      <c r="J208" s="161">
        <f t="shared" si="28"/>
        <v>17009.194166666668</v>
      </c>
      <c r="K208" s="161">
        <f t="shared" si="29"/>
        <v>43851.4925</v>
      </c>
      <c r="L208" s="147">
        <v>2010</v>
      </c>
      <c r="M208" s="148" t="s">
        <v>451</v>
      </c>
      <c r="N208" s="144" t="s">
        <v>663</v>
      </c>
      <c r="O208" s="144" t="s">
        <v>663</v>
      </c>
      <c r="P208" s="149"/>
      <c r="Q208" s="150">
        <v>15646.26</v>
      </c>
      <c r="R208" s="150">
        <v>1506.91</v>
      </c>
      <c r="S208" s="151">
        <v>7.0419636720209705E-2</v>
      </c>
      <c r="T208" s="150">
        <v>29541.19</v>
      </c>
      <c r="U208" s="150">
        <v>5566.29</v>
      </c>
      <c r="V208" s="150">
        <v>29926.79</v>
      </c>
      <c r="W208" s="151">
        <v>5.4894479599928797E-2</v>
      </c>
      <c r="X208" s="150">
        <v>15540.77</v>
      </c>
    </row>
    <row r="209" spans="1:24" x14ac:dyDescent="0.2">
      <c r="A209" s="159">
        <v>41699</v>
      </c>
      <c r="B209" s="160">
        <f t="shared" si="24"/>
        <v>14626.08</v>
      </c>
      <c r="C209" s="160">
        <f t="shared" si="25"/>
        <v>39191.730000000003</v>
      </c>
      <c r="D209" s="156">
        <f t="shared" si="30"/>
        <v>1.8631472538874094E-2</v>
      </c>
      <c r="E209" s="156">
        <f t="shared" si="31"/>
        <v>-1.2272944313930889E-2</v>
      </c>
      <c r="G209" s="161">
        <f t="shared" si="26"/>
        <v>17163.350833333334</v>
      </c>
      <c r="H209" s="161">
        <f t="shared" si="27"/>
        <v>43418.424999999996</v>
      </c>
      <c r="J209" s="161">
        <f t="shared" si="28"/>
        <v>17087.091666666667</v>
      </c>
      <c r="K209" s="161">
        <f t="shared" si="29"/>
        <v>43379.607083333336</v>
      </c>
      <c r="L209" s="147">
        <v>2010</v>
      </c>
      <c r="M209" s="148" t="s">
        <v>664</v>
      </c>
      <c r="N209" s="144" t="s">
        <v>663</v>
      </c>
      <c r="O209" s="144" t="s">
        <v>663</v>
      </c>
      <c r="P209" s="149"/>
      <c r="Q209" s="150">
        <v>17512.3</v>
      </c>
      <c r="R209" s="150">
        <v>1572.59</v>
      </c>
      <c r="S209" s="151">
        <v>6.7278354761279704E-2</v>
      </c>
      <c r="T209" s="150">
        <v>34086.080000000002</v>
      </c>
      <c r="U209" s="150">
        <v>6388.66</v>
      </c>
      <c r="V209" s="150">
        <v>33885.21</v>
      </c>
      <c r="W209" s="151">
        <v>5.67267552016281E-2</v>
      </c>
      <c r="X209" s="150">
        <v>9395.99</v>
      </c>
    </row>
    <row r="210" spans="1:24" x14ac:dyDescent="0.2">
      <c r="A210" s="159">
        <v>41730</v>
      </c>
      <c r="B210" s="160">
        <f t="shared" si="24"/>
        <v>16906.16</v>
      </c>
      <c r="C210" s="160">
        <f t="shared" si="25"/>
        <v>45691.01</v>
      </c>
      <c r="D210" s="156">
        <f t="shared" si="30"/>
        <v>1.9854411521784909E-2</v>
      </c>
      <c r="E210" s="156">
        <f t="shared" si="31"/>
        <v>4.5283521490742107E-3</v>
      </c>
      <c r="G210" s="161">
        <f t="shared" si="26"/>
        <v>17190.484166666665</v>
      </c>
      <c r="H210" s="161">
        <f t="shared" si="27"/>
        <v>44107.800833333335</v>
      </c>
      <c r="J210" s="161">
        <f t="shared" si="28"/>
        <v>17176.9175</v>
      </c>
      <c r="K210" s="161">
        <f t="shared" si="29"/>
        <v>43763.112916666665</v>
      </c>
      <c r="L210" s="147">
        <v>2010</v>
      </c>
      <c r="M210" s="148" t="s">
        <v>665</v>
      </c>
      <c r="N210" s="144" t="s">
        <v>663</v>
      </c>
      <c r="O210" s="144" t="s">
        <v>663</v>
      </c>
      <c r="P210" s="149"/>
      <c r="Q210" s="150">
        <v>18924.97</v>
      </c>
      <c r="R210" s="150">
        <v>1750.23</v>
      </c>
      <c r="S210" s="151">
        <v>6.9192075530103703E-2</v>
      </c>
      <c r="T210" s="150">
        <v>38472.089999999997</v>
      </c>
      <c r="U210" s="150">
        <v>5595.01</v>
      </c>
      <c r="V210" s="150">
        <v>25904.58</v>
      </c>
      <c r="W210" s="151">
        <v>5.6311694614240897E-2</v>
      </c>
      <c r="X210" s="150">
        <v>16901.02</v>
      </c>
    </row>
    <row r="211" spans="1:24" x14ac:dyDescent="0.2">
      <c r="A211" s="159">
        <v>41760</v>
      </c>
      <c r="B211" s="160">
        <f t="shared" si="24"/>
        <v>18228.86</v>
      </c>
      <c r="C211" s="160">
        <f t="shared" si="25"/>
        <v>41964.95</v>
      </c>
      <c r="D211" s="156">
        <f t="shared" si="30"/>
        <v>1.4574207186085708E-2</v>
      </c>
      <c r="E211" s="156">
        <f t="shared" si="31"/>
        <v>2.6267564291904133E-3</v>
      </c>
      <c r="G211" s="161">
        <f t="shared" si="26"/>
        <v>17174.177500000002</v>
      </c>
      <c r="H211" s="161">
        <f t="shared" si="27"/>
        <v>44063.034999999996</v>
      </c>
      <c r="J211" s="161">
        <f t="shared" si="28"/>
        <v>17182.330833333333</v>
      </c>
      <c r="K211" s="161">
        <f t="shared" si="29"/>
        <v>44085.417916666665</v>
      </c>
      <c r="L211" s="147">
        <v>2010</v>
      </c>
      <c r="M211" s="148" t="s">
        <v>666</v>
      </c>
      <c r="N211" s="144" t="s">
        <v>663</v>
      </c>
      <c r="O211" s="144" t="s">
        <v>663</v>
      </c>
      <c r="P211" s="149"/>
      <c r="Q211" s="150">
        <v>22441.77</v>
      </c>
      <c r="R211" s="150">
        <v>1968.51</v>
      </c>
      <c r="S211" s="151">
        <v>7.0846790778311394E-2</v>
      </c>
      <c r="T211" s="150">
        <v>45278.61</v>
      </c>
      <c r="U211" s="150">
        <v>5968.06</v>
      </c>
      <c r="V211" s="150">
        <v>66648.33</v>
      </c>
      <c r="W211" s="151">
        <v>5.3814827237409602E-2</v>
      </c>
      <c r="X211" s="150">
        <v>31604.28</v>
      </c>
    </row>
    <row r="212" spans="1:24" x14ac:dyDescent="0.2">
      <c r="A212" s="159">
        <v>41791</v>
      </c>
      <c r="B212" s="160">
        <f t="shared" si="24"/>
        <v>19585.48</v>
      </c>
      <c r="C212" s="160">
        <f t="shared" si="25"/>
        <v>50976.189999999995</v>
      </c>
      <c r="D212" s="156">
        <f t="shared" si="30"/>
        <v>1.6618558538994632E-2</v>
      </c>
      <c r="E212" s="156">
        <f t="shared" si="31"/>
        <v>8.7795126428837911E-3</v>
      </c>
      <c r="G212" s="161">
        <f t="shared" si="26"/>
        <v>17218.004166666666</v>
      </c>
      <c r="H212" s="161">
        <f t="shared" si="27"/>
        <v>44093.364166666666</v>
      </c>
      <c r="J212" s="161">
        <f t="shared" si="28"/>
        <v>17196.090833333335</v>
      </c>
      <c r="K212" s="161">
        <f t="shared" si="29"/>
        <v>44078.199583333335</v>
      </c>
      <c r="L212" s="147">
        <v>2010</v>
      </c>
      <c r="M212" s="148" t="s">
        <v>667</v>
      </c>
      <c r="N212" s="144" t="s">
        <v>663</v>
      </c>
      <c r="O212" s="144" t="s">
        <v>663</v>
      </c>
      <c r="P212" s="149"/>
      <c r="Q212" s="150">
        <v>23168.639999999999</v>
      </c>
      <c r="R212" s="150">
        <v>1987.56</v>
      </c>
      <c r="S212" s="151">
        <v>6.7260953562143705E-2</v>
      </c>
      <c r="T212" s="150">
        <v>44455.32</v>
      </c>
      <c r="U212" s="150">
        <v>5394.2</v>
      </c>
      <c r="V212" s="150">
        <v>40792.44</v>
      </c>
      <c r="W212" s="151">
        <v>5.1550407734506698E-2</v>
      </c>
      <c r="X212" s="150">
        <v>8686.7099999999991</v>
      </c>
    </row>
    <row r="213" spans="1:24" x14ac:dyDescent="0.2">
      <c r="A213" s="159">
        <v>41821</v>
      </c>
      <c r="B213" s="160">
        <f t="shared" si="24"/>
        <v>22892.75</v>
      </c>
      <c r="C213" s="160">
        <f t="shared" si="25"/>
        <v>52804.71</v>
      </c>
      <c r="D213" s="156">
        <f t="shared" si="30"/>
        <v>1.9405928823827301E-2</v>
      </c>
      <c r="E213" s="156">
        <f t="shared" si="31"/>
        <v>1.3678328090905412E-2</v>
      </c>
      <c r="G213" s="161">
        <f t="shared" si="26"/>
        <v>17257.331666666669</v>
      </c>
      <c r="H213" s="161">
        <f t="shared" si="27"/>
        <v>44327.287499999999</v>
      </c>
      <c r="J213" s="161">
        <f t="shared" si="28"/>
        <v>17237.667916666665</v>
      </c>
      <c r="K213" s="161">
        <f t="shared" si="29"/>
        <v>44210.325833333336</v>
      </c>
      <c r="L213" s="147">
        <v>2010</v>
      </c>
      <c r="M213" s="148" t="s">
        <v>668</v>
      </c>
      <c r="N213" s="144" t="s">
        <v>663</v>
      </c>
      <c r="O213" s="144" t="s">
        <v>663</v>
      </c>
      <c r="P213" s="149"/>
      <c r="Q213" s="150">
        <v>18977.95</v>
      </c>
      <c r="R213" s="150">
        <v>1806.34</v>
      </c>
      <c r="S213" s="151">
        <v>7.0068787531351803E-2</v>
      </c>
      <c r="T213" s="150">
        <v>35848.78</v>
      </c>
      <c r="U213" s="150">
        <v>5325.56</v>
      </c>
      <c r="V213" s="150">
        <v>24696.880000000001</v>
      </c>
      <c r="W213" s="151">
        <v>6.17372123607468E-2</v>
      </c>
      <c r="X213" s="150">
        <v>5458.52</v>
      </c>
    </row>
    <row r="214" spans="1:24" x14ac:dyDescent="0.2">
      <c r="A214" s="159">
        <v>41852</v>
      </c>
      <c r="B214" s="160">
        <f t="shared" si="24"/>
        <v>24507.9</v>
      </c>
      <c r="C214" s="160">
        <f t="shared" si="25"/>
        <v>52801.599999999999</v>
      </c>
      <c r="D214" s="156">
        <f t="shared" si="30"/>
        <v>3.1278401898528818E-2</v>
      </c>
      <c r="E214" s="156">
        <f t="shared" si="31"/>
        <v>4.7778668906060862E-2</v>
      </c>
      <c r="G214" s="161">
        <f t="shared" si="26"/>
        <v>17233.630833333333</v>
      </c>
      <c r="H214" s="161">
        <f t="shared" si="27"/>
        <v>44291.720833333333</v>
      </c>
      <c r="J214" s="161">
        <f t="shared" si="28"/>
        <v>17245.481250000001</v>
      </c>
      <c r="K214" s="161">
        <f t="shared" si="29"/>
        <v>44309.504166666666</v>
      </c>
      <c r="L214" s="147">
        <v>2010</v>
      </c>
      <c r="M214" s="148" t="s">
        <v>669</v>
      </c>
      <c r="N214" s="144" t="s">
        <v>663</v>
      </c>
      <c r="O214" s="144" t="s">
        <v>663</v>
      </c>
      <c r="P214" s="149"/>
      <c r="Q214" s="150">
        <v>16807.52</v>
      </c>
      <c r="R214" s="150">
        <v>1439.84</v>
      </c>
      <c r="S214" s="151">
        <v>7.2678458692106707E-2</v>
      </c>
      <c r="T214" s="150">
        <v>31513.06</v>
      </c>
      <c r="U214" s="150">
        <v>6258.51</v>
      </c>
      <c r="V214" s="150">
        <v>23804.31</v>
      </c>
      <c r="W214" s="151">
        <v>6.7540611846085105E-2</v>
      </c>
      <c r="X214" s="150">
        <v>18417.36</v>
      </c>
    </row>
    <row r="215" spans="1:24" x14ac:dyDescent="0.2">
      <c r="A215" s="159">
        <v>41883</v>
      </c>
      <c r="B215" s="160">
        <f t="shared" si="24"/>
        <v>20604.260000000002</v>
      </c>
      <c r="C215" s="160">
        <f t="shared" si="25"/>
        <v>46618.84</v>
      </c>
      <c r="D215" s="156">
        <f t="shared" si="30"/>
        <v>3.5785138675605621E-2</v>
      </c>
      <c r="E215" s="156">
        <f t="shared" si="31"/>
        <v>0.1028060998812379</v>
      </c>
      <c r="G215" s="161">
        <f t="shared" si="26"/>
        <v>17256.237499999999</v>
      </c>
      <c r="H215" s="161">
        <f t="shared" si="27"/>
        <v>44936.466666666674</v>
      </c>
      <c r="J215" s="161">
        <f t="shared" si="28"/>
        <v>17244.934166666666</v>
      </c>
      <c r="K215" s="161">
        <f t="shared" si="29"/>
        <v>44614.09375</v>
      </c>
      <c r="L215" s="147">
        <v>2010</v>
      </c>
      <c r="M215" s="148" t="s">
        <v>670</v>
      </c>
      <c r="N215" s="144" t="s">
        <v>663</v>
      </c>
      <c r="O215" s="144" t="s">
        <v>663</v>
      </c>
      <c r="P215" s="149"/>
      <c r="Q215" s="150">
        <v>13847.68</v>
      </c>
      <c r="R215" s="150">
        <v>1265.69</v>
      </c>
      <c r="S215" s="151">
        <v>7.3367488521752594E-2</v>
      </c>
      <c r="T215" s="150">
        <v>26670.54</v>
      </c>
      <c r="U215" s="150">
        <v>6486.98</v>
      </c>
      <c r="V215" s="150">
        <v>24582.23</v>
      </c>
      <c r="W215" s="151">
        <v>7.0388538474321805E-2</v>
      </c>
      <c r="X215" s="150">
        <v>17043.25</v>
      </c>
    </row>
    <row r="216" spans="1:24" x14ac:dyDescent="0.2">
      <c r="A216" s="159">
        <v>41913</v>
      </c>
      <c r="B216" s="160">
        <f t="shared" si="24"/>
        <v>17730.350000000002</v>
      </c>
      <c r="C216" s="160">
        <f t="shared" si="25"/>
        <v>47394.26</v>
      </c>
      <c r="D216" s="156">
        <f t="shared" si="30"/>
        <v>2.4981621450084868E-2</v>
      </c>
      <c r="E216" s="156">
        <f t="shared" si="31"/>
        <v>0.11174597343562476</v>
      </c>
      <c r="G216" s="161">
        <f t="shared" si="26"/>
        <v>17228.801666666666</v>
      </c>
      <c r="H216" s="161">
        <f t="shared" si="27"/>
        <v>45034.279166666667</v>
      </c>
      <c r="J216" s="161">
        <f t="shared" si="28"/>
        <v>17242.519583333335</v>
      </c>
      <c r="K216" s="161">
        <f t="shared" si="29"/>
        <v>44985.372916666674</v>
      </c>
      <c r="L216" s="147">
        <v>2010</v>
      </c>
      <c r="M216" s="148" t="s">
        <v>671</v>
      </c>
      <c r="N216" s="144" t="s">
        <v>663</v>
      </c>
      <c r="O216" s="144" t="s">
        <v>663</v>
      </c>
      <c r="P216" s="149"/>
      <c r="Q216" s="150">
        <v>13901.05</v>
      </c>
      <c r="R216" s="150">
        <v>1321.74</v>
      </c>
      <c r="S216" s="151">
        <v>5.6789195673066499E-2</v>
      </c>
      <c r="T216" s="150">
        <v>26347.31</v>
      </c>
      <c r="U216" s="150">
        <v>6249.22</v>
      </c>
      <c r="V216" s="150">
        <v>19552.080000000002</v>
      </c>
      <c r="W216" s="151">
        <v>7.4353700624466001E-2</v>
      </c>
      <c r="X216" s="150">
        <v>23434.65</v>
      </c>
    </row>
    <row r="217" spans="1:24" x14ac:dyDescent="0.2">
      <c r="A217" s="159">
        <v>41944</v>
      </c>
      <c r="B217" s="160">
        <f t="shared" si="24"/>
        <v>13070.02</v>
      </c>
      <c r="C217" s="160">
        <f t="shared" si="25"/>
        <v>39249.949999999997</v>
      </c>
      <c r="D217" s="156">
        <f t="shared" si="30"/>
        <v>2.6157737170578788E-2</v>
      </c>
      <c r="E217" s="156">
        <f t="shared" si="31"/>
        <v>8.4978184414506774E-2</v>
      </c>
      <c r="G217" s="161">
        <f t="shared" si="26"/>
        <v>17258.933333333334</v>
      </c>
      <c r="H217" s="161">
        <f t="shared" si="27"/>
        <v>45199.775833333326</v>
      </c>
      <c r="J217" s="161">
        <f t="shared" si="28"/>
        <v>17243.8675</v>
      </c>
      <c r="K217" s="161">
        <f t="shared" si="29"/>
        <v>45117.027499999997</v>
      </c>
      <c r="L217" s="147">
        <v>2011</v>
      </c>
      <c r="M217" s="148" t="s">
        <v>447</v>
      </c>
      <c r="N217" s="144" t="s">
        <v>663</v>
      </c>
      <c r="O217" s="144" t="s">
        <v>663</v>
      </c>
      <c r="P217" s="149"/>
      <c r="Q217" s="150">
        <v>12652.47</v>
      </c>
      <c r="R217" s="150">
        <v>1068.68</v>
      </c>
      <c r="S217" s="151">
        <v>6.5713879667520597E-2</v>
      </c>
      <c r="T217" s="150">
        <v>23853.5</v>
      </c>
      <c r="U217" s="150">
        <v>5873.43</v>
      </c>
      <c r="V217" s="150">
        <v>12013.17</v>
      </c>
      <c r="W217" s="151">
        <v>7.3621900350053407E-2</v>
      </c>
      <c r="X217" s="150">
        <v>16261.06</v>
      </c>
    </row>
    <row r="218" spans="1:24" x14ac:dyDescent="0.2">
      <c r="A218" s="159">
        <v>41974</v>
      </c>
      <c r="B218" s="160">
        <f t="shared" si="24"/>
        <v>13517.52</v>
      </c>
      <c r="C218" s="160">
        <f t="shared" si="25"/>
        <v>35632.39</v>
      </c>
      <c r="D218" s="156">
        <f t="shared" si="30"/>
        <v>3.039631252598074E-2</v>
      </c>
      <c r="E218" s="156">
        <f t="shared" si="31"/>
        <v>8.1313963053158078E-2</v>
      </c>
      <c r="G218" s="161">
        <f t="shared" si="26"/>
        <v>17378.931666666667</v>
      </c>
      <c r="H218" s="161">
        <f t="shared" si="27"/>
        <v>45506.85</v>
      </c>
      <c r="J218" s="161">
        <f t="shared" si="28"/>
        <v>17318.932500000003</v>
      </c>
      <c r="K218" s="161">
        <f t="shared" si="29"/>
        <v>45353.312916666662</v>
      </c>
      <c r="L218" s="147">
        <v>2011</v>
      </c>
      <c r="M218" s="148" t="s">
        <v>449</v>
      </c>
      <c r="N218" s="144" t="s">
        <v>663</v>
      </c>
      <c r="O218" s="144" t="s">
        <v>663</v>
      </c>
      <c r="P218" s="149"/>
      <c r="Q218" s="150">
        <v>12928.59</v>
      </c>
      <c r="R218" s="150">
        <v>1062.2</v>
      </c>
      <c r="S218" s="151">
        <v>6.8001878378561906E-2</v>
      </c>
      <c r="T218" s="150">
        <v>25285.439999999999</v>
      </c>
      <c r="U218" s="150">
        <v>5930.32</v>
      </c>
      <c r="V218" s="150">
        <v>19142.79</v>
      </c>
      <c r="W218" s="151">
        <v>7.3054987259733306E-2</v>
      </c>
      <c r="X218" s="150">
        <v>17415.939999999999</v>
      </c>
    </row>
    <row r="219" spans="1:24" x14ac:dyDescent="0.2">
      <c r="A219" s="159">
        <v>42005</v>
      </c>
      <c r="B219" s="160">
        <f t="shared" si="24"/>
        <v>12841.95</v>
      </c>
      <c r="C219" s="160">
        <f t="shared" si="25"/>
        <v>41159.53</v>
      </c>
      <c r="D219" s="156">
        <f t="shared" si="30"/>
        <v>2.9723295939497518E-2</v>
      </c>
      <c r="E219" s="156">
        <f t="shared" si="31"/>
        <v>9.344163030427266E-2</v>
      </c>
      <c r="G219" s="161">
        <f t="shared" si="26"/>
        <v>17539.525000000001</v>
      </c>
      <c r="H219" s="161">
        <f t="shared" si="27"/>
        <v>46481.762500000004</v>
      </c>
      <c r="J219" s="161">
        <f t="shared" si="28"/>
        <v>17459.228333333333</v>
      </c>
      <c r="K219" s="161">
        <f t="shared" si="29"/>
        <v>45994.306250000001</v>
      </c>
      <c r="L219" s="147">
        <v>2011</v>
      </c>
      <c r="M219" s="148" t="s">
        <v>450</v>
      </c>
      <c r="N219" s="144" t="s">
        <v>663</v>
      </c>
      <c r="O219" s="144" t="s">
        <v>663</v>
      </c>
      <c r="P219" s="149"/>
      <c r="Q219" s="150">
        <v>14624.11</v>
      </c>
      <c r="R219" s="150">
        <v>1178.27</v>
      </c>
      <c r="S219" s="151">
        <v>6.4746576148656101E-2</v>
      </c>
      <c r="T219" s="150">
        <v>28150.45</v>
      </c>
      <c r="U219" s="150">
        <v>5861.86</v>
      </c>
      <c r="V219" s="150">
        <v>25443.14</v>
      </c>
      <c r="W219" s="151">
        <v>7.4921337541901903E-2</v>
      </c>
      <c r="X219" s="150">
        <v>22611.23</v>
      </c>
    </row>
    <row r="220" spans="1:24" x14ac:dyDescent="0.2">
      <c r="A220" s="159">
        <v>42036</v>
      </c>
      <c r="B220" s="160">
        <f t="shared" si="24"/>
        <v>12292.24</v>
      </c>
      <c r="C220" s="160">
        <f t="shared" si="25"/>
        <v>38015.49</v>
      </c>
      <c r="D220" s="156">
        <f t="shared" si="30"/>
        <v>2.6269221419804145E-2</v>
      </c>
      <c r="E220" s="156">
        <f t="shared" si="31"/>
        <v>8.5751788143288987E-2</v>
      </c>
      <c r="G220" s="161">
        <f t="shared" si="26"/>
        <v>17619.567500000001</v>
      </c>
      <c r="H220" s="161">
        <f t="shared" si="27"/>
        <v>47796.486666666671</v>
      </c>
      <c r="J220" s="161">
        <f t="shared" si="28"/>
        <v>17579.546249999999</v>
      </c>
      <c r="K220" s="161">
        <f t="shared" si="29"/>
        <v>47139.124583333338</v>
      </c>
      <c r="L220" s="147">
        <v>2011</v>
      </c>
      <c r="M220" s="148" t="s">
        <v>451</v>
      </c>
      <c r="N220" s="144" t="s">
        <v>663</v>
      </c>
      <c r="O220" s="144" t="s">
        <v>663</v>
      </c>
      <c r="P220" s="149"/>
      <c r="Q220" s="150">
        <v>15676.47</v>
      </c>
      <c r="R220" s="150">
        <v>1326.35</v>
      </c>
      <c r="S220" s="151">
        <v>7.5523942498950197E-2</v>
      </c>
      <c r="T220" s="150">
        <v>29617.77</v>
      </c>
      <c r="U220" s="150">
        <v>4992.53</v>
      </c>
      <c r="V220" s="150">
        <v>18322.080000000002</v>
      </c>
      <c r="W220" s="151">
        <v>7.1954728543778698E-2</v>
      </c>
      <c r="X220" s="150">
        <v>9467.5400000000009</v>
      </c>
    </row>
    <row r="221" spans="1:24" x14ac:dyDescent="0.2">
      <c r="A221" s="159">
        <v>42064</v>
      </c>
      <c r="B221" s="160">
        <f t="shared" si="24"/>
        <v>14897.36</v>
      </c>
      <c r="C221" s="160">
        <f t="shared" si="25"/>
        <v>46928.68</v>
      </c>
      <c r="D221" s="156">
        <f t="shared" si="30"/>
        <v>3.4432771155739506E-2</v>
      </c>
      <c r="E221" s="156">
        <f t="shared" si="31"/>
        <v>8.3900123170122187E-2</v>
      </c>
      <c r="G221" s="161">
        <f t="shared" si="26"/>
        <v>17592.119166666667</v>
      </c>
      <c r="H221" s="161">
        <f t="shared" si="27"/>
        <v>48270.259166666663</v>
      </c>
      <c r="J221" s="161">
        <f t="shared" si="28"/>
        <v>17605.843333333334</v>
      </c>
      <c r="K221" s="161">
        <f t="shared" si="29"/>
        <v>48033.372916666667</v>
      </c>
      <c r="L221" s="147">
        <v>2011</v>
      </c>
      <c r="M221" s="148" t="s">
        <v>664</v>
      </c>
      <c r="N221" s="144" t="s">
        <v>663</v>
      </c>
      <c r="O221" s="144" t="s">
        <v>663</v>
      </c>
      <c r="P221" s="149"/>
      <c r="Q221" s="150">
        <v>16940.939999999999</v>
      </c>
      <c r="R221" s="150">
        <v>1231.95</v>
      </c>
      <c r="S221" s="151">
        <v>7.3682831954631295E-2</v>
      </c>
      <c r="T221" s="150">
        <v>33573.08</v>
      </c>
      <c r="U221" s="150">
        <v>5769.38</v>
      </c>
      <c r="V221" s="150">
        <v>7485.61</v>
      </c>
      <c r="W221" s="151">
        <v>7.1324406339841301E-2</v>
      </c>
      <c r="X221" s="150">
        <v>28050.07</v>
      </c>
    </row>
    <row r="222" spans="1:24" x14ac:dyDescent="0.2">
      <c r="A222" s="159">
        <v>42095</v>
      </c>
      <c r="B222" s="160">
        <f t="shared" si="24"/>
        <v>16576.93</v>
      </c>
      <c r="C222" s="160">
        <f t="shared" si="25"/>
        <v>46864.76</v>
      </c>
      <c r="D222" s="156">
        <f t="shared" si="30"/>
        <v>3.6356901864229352E-2</v>
      </c>
      <c r="E222" s="156">
        <f t="shared" si="31"/>
        <v>6.4138906485749381E-2</v>
      </c>
      <c r="G222" s="161">
        <f t="shared" si="26"/>
        <v>17640.148333333331</v>
      </c>
      <c r="H222" s="161">
        <f t="shared" si="27"/>
        <v>47856.001666666671</v>
      </c>
      <c r="J222" s="161">
        <f t="shared" si="28"/>
        <v>17616.133750000001</v>
      </c>
      <c r="K222" s="161">
        <f t="shared" si="29"/>
        <v>48063.130416666667</v>
      </c>
      <c r="L222" s="147">
        <v>2011</v>
      </c>
      <c r="M222" s="148" t="s">
        <v>665</v>
      </c>
      <c r="N222" s="144" t="s">
        <v>663</v>
      </c>
      <c r="O222" s="144" t="s">
        <v>663</v>
      </c>
      <c r="P222" s="149"/>
      <c r="Q222" s="150">
        <v>18957.03</v>
      </c>
      <c r="R222" s="150">
        <v>1399.4</v>
      </c>
      <c r="S222" s="151">
        <v>7.3876902777156903E-2</v>
      </c>
      <c r="T222" s="150">
        <v>37918.61</v>
      </c>
      <c r="U222" s="150">
        <v>5462.14</v>
      </c>
      <c r="V222" s="150">
        <v>15887.5</v>
      </c>
      <c r="W222" s="151">
        <v>7.15456078163203E-2</v>
      </c>
      <c r="X222" s="150">
        <v>16971.23</v>
      </c>
    </row>
    <row r="223" spans="1:24" x14ac:dyDescent="0.2">
      <c r="A223" s="159">
        <v>42125</v>
      </c>
      <c r="B223" s="160">
        <f t="shared" si="24"/>
        <v>18590.439999999999</v>
      </c>
      <c r="C223" s="160">
        <f t="shared" si="25"/>
        <v>43950.91</v>
      </c>
      <c r="D223" s="156">
        <f t="shared" si="30"/>
        <v>4.0406224809018898E-2</v>
      </c>
      <c r="E223" s="156">
        <f t="shared" si="31"/>
        <v>5.1823763509038168E-2</v>
      </c>
      <c r="G223" s="161">
        <f t="shared" si="26"/>
        <v>17696.209166666667</v>
      </c>
      <c r="H223" s="161">
        <f t="shared" si="27"/>
        <v>47645.975000000006</v>
      </c>
      <c r="J223" s="161">
        <f t="shared" si="28"/>
        <v>17668.178749999999</v>
      </c>
      <c r="K223" s="161">
        <f t="shared" si="29"/>
        <v>47750.988333333342</v>
      </c>
      <c r="L223" s="147">
        <v>2011</v>
      </c>
      <c r="M223" s="148" t="s">
        <v>666</v>
      </c>
      <c r="N223" s="144" t="s">
        <v>663</v>
      </c>
      <c r="O223" s="144" t="s">
        <v>663</v>
      </c>
      <c r="P223" s="149"/>
      <c r="Q223" s="150">
        <v>21462.22</v>
      </c>
      <c r="R223" s="150">
        <v>1481.73</v>
      </c>
      <c r="S223" s="151">
        <v>7.4858949744921896E-2</v>
      </c>
      <c r="T223" s="150">
        <v>42621.87</v>
      </c>
      <c r="U223" s="150">
        <v>5420.88</v>
      </c>
      <c r="V223" s="150">
        <v>21628.7</v>
      </c>
      <c r="W223" s="151">
        <v>7.53904040343608E-2</v>
      </c>
      <c r="X223" s="150">
        <v>20985</v>
      </c>
    </row>
    <row r="224" spans="1:24" x14ac:dyDescent="0.2">
      <c r="A224" s="159">
        <v>42156</v>
      </c>
      <c r="B224" s="160">
        <f t="shared" si="24"/>
        <v>21025.46</v>
      </c>
      <c r="C224" s="160">
        <f t="shared" si="25"/>
        <v>54661.08</v>
      </c>
      <c r="D224" s="156">
        <f t="shared" si="30"/>
        <v>4.3999870598414592E-2</v>
      </c>
      <c r="E224" s="156">
        <f t="shared" si="31"/>
        <v>6.1100579573302172E-2</v>
      </c>
      <c r="G224" s="161">
        <f t="shared" si="26"/>
        <v>17729.78</v>
      </c>
      <c r="H224" s="161">
        <f t="shared" si="27"/>
        <v>48213.52</v>
      </c>
      <c r="J224" s="161">
        <f t="shared" si="28"/>
        <v>17712.994583333333</v>
      </c>
      <c r="K224" s="161">
        <f t="shared" si="29"/>
        <v>47929.747499999998</v>
      </c>
      <c r="L224" s="147">
        <v>2011</v>
      </c>
      <c r="M224" s="148" t="s">
        <v>667</v>
      </c>
      <c r="N224" s="144" t="s">
        <v>663</v>
      </c>
      <c r="O224" s="144" t="s">
        <v>663</v>
      </c>
      <c r="P224" s="149"/>
      <c r="Q224" s="150">
        <v>23963.35</v>
      </c>
      <c r="R224" s="150">
        <v>1678.69</v>
      </c>
      <c r="S224" s="151">
        <v>7.5934286039644305E-2</v>
      </c>
      <c r="T224" s="150">
        <v>46021.26</v>
      </c>
      <c r="U224" s="150">
        <v>5552.63</v>
      </c>
      <c r="V224" s="150">
        <v>12311.09</v>
      </c>
      <c r="W224" s="151">
        <v>8.1246363093926605E-2</v>
      </c>
      <c r="X224" s="150">
        <v>18509.080000000002</v>
      </c>
    </row>
    <row r="225" spans="1:24" x14ac:dyDescent="0.2">
      <c r="A225" s="159">
        <v>42186</v>
      </c>
      <c r="B225" s="160">
        <f t="shared" si="24"/>
        <v>24819.870000000003</v>
      </c>
      <c r="C225" s="160">
        <f t="shared" si="25"/>
        <v>64503.66</v>
      </c>
      <c r="D225" s="156">
        <f t="shared" si="30"/>
        <v>3.918940548608707E-2</v>
      </c>
      <c r="E225" s="156">
        <f t="shared" si="31"/>
        <v>5.6027206160537801E-2</v>
      </c>
      <c r="G225" s="161">
        <f t="shared" si="26"/>
        <v>17710.668333333331</v>
      </c>
      <c r="H225" s="161">
        <f t="shared" si="27"/>
        <v>48128.431666666664</v>
      </c>
      <c r="J225" s="161">
        <f t="shared" si="28"/>
        <v>17720.224166666667</v>
      </c>
      <c r="K225" s="161">
        <f t="shared" si="29"/>
        <v>48170.97583333333</v>
      </c>
      <c r="L225" s="147">
        <v>2011</v>
      </c>
      <c r="M225" s="148" t="s">
        <v>668</v>
      </c>
      <c r="N225" s="144" t="s">
        <v>663</v>
      </c>
      <c r="O225" s="144" t="s">
        <v>663</v>
      </c>
      <c r="P225" s="149"/>
      <c r="Q225" s="150">
        <v>18939.25</v>
      </c>
      <c r="R225" s="150">
        <v>1312.41</v>
      </c>
      <c r="S225" s="151">
        <v>6.9538003304420504E-2</v>
      </c>
      <c r="T225" s="150">
        <v>35855.46</v>
      </c>
      <c r="U225" s="150">
        <v>4980.75</v>
      </c>
      <c r="V225" s="150">
        <v>4598.22</v>
      </c>
      <c r="W225" s="151">
        <v>7.6438846412791805E-2</v>
      </c>
      <c r="X225" s="150">
        <v>21316.799999999999</v>
      </c>
    </row>
    <row r="226" spans="1:24" x14ac:dyDescent="0.2">
      <c r="A226" s="159">
        <v>42217</v>
      </c>
      <c r="B226" s="160">
        <f t="shared" si="24"/>
        <v>25468.41</v>
      </c>
      <c r="C226" s="160">
        <f t="shared" si="25"/>
        <v>68578.290000000008</v>
      </c>
      <c r="D226" s="156">
        <f t="shared" si="30"/>
        <v>3.172268538249079E-2</v>
      </c>
      <c r="E226" s="156">
        <f t="shared" si="31"/>
        <v>3.1404216510364291E-2</v>
      </c>
      <c r="G226" s="161">
        <f t="shared" si="26"/>
        <v>17827.032499999998</v>
      </c>
      <c r="H226" s="161">
        <f t="shared" si="27"/>
        <v>48007.801666666666</v>
      </c>
      <c r="J226" s="161">
        <f t="shared" si="28"/>
        <v>17768.850416666664</v>
      </c>
      <c r="K226" s="161">
        <f t="shared" si="29"/>
        <v>48068.116666666669</v>
      </c>
      <c r="L226" s="147">
        <v>2011</v>
      </c>
      <c r="M226" s="148" t="s">
        <v>669</v>
      </c>
      <c r="N226" s="144" t="s">
        <v>663</v>
      </c>
      <c r="O226" s="144" t="s">
        <v>663</v>
      </c>
      <c r="P226" s="149"/>
      <c r="Q226" s="150">
        <v>16391.88</v>
      </c>
      <c r="R226" s="150">
        <v>1195.95</v>
      </c>
      <c r="S226" s="151">
        <v>7.0622129051736302E-2</v>
      </c>
      <c r="T226" s="150">
        <v>30388.34</v>
      </c>
      <c r="U226" s="150">
        <v>4922.3900000000003</v>
      </c>
      <c r="V226" s="150">
        <v>9726.35</v>
      </c>
      <c r="W226" s="151">
        <v>8.0010951568924099E-2</v>
      </c>
      <c r="X226" s="150">
        <v>15953.13</v>
      </c>
    </row>
    <row r="227" spans="1:24" x14ac:dyDescent="0.2">
      <c r="A227" s="159">
        <v>42248</v>
      </c>
      <c r="B227" s="160">
        <f t="shared" si="24"/>
        <v>20274.88</v>
      </c>
      <c r="C227" s="160">
        <f t="shared" si="25"/>
        <v>52304.11</v>
      </c>
      <c r="D227" s="156">
        <f t="shared" si="30"/>
        <v>3.2687994942743659E-2</v>
      </c>
      <c r="E227" s="156">
        <f t="shared" si="31"/>
        <v>3.8012731200744998E-3</v>
      </c>
      <c r="G227" s="161">
        <f t="shared" si="26"/>
        <v>17883.620833333331</v>
      </c>
      <c r="H227" s="161">
        <f t="shared" si="27"/>
        <v>47818.642500000009</v>
      </c>
      <c r="J227" s="161">
        <f t="shared" si="28"/>
        <v>17855.326666666664</v>
      </c>
      <c r="K227" s="161">
        <f t="shared" si="29"/>
        <v>47913.222083333341</v>
      </c>
      <c r="L227" s="147">
        <v>2011</v>
      </c>
      <c r="M227" s="148" t="s">
        <v>670</v>
      </c>
      <c r="N227" s="144" t="s">
        <v>663</v>
      </c>
      <c r="O227" s="144" t="s">
        <v>663</v>
      </c>
      <c r="P227" s="149"/>
      <c r="Q227" s="150">
        <v>13060.95</v>
      </c>
      <c r="R227" s="150">
        <v>1013.14</v>
      </c>
      <c r="S227" s="151">
        <v>6.7362081669223403E-2</v>
      </c>
      <c r="T227" s="150">
        <v>24377.98</v>
      </c>
      <c r="U227" s="150">
        <v>4570.93</v>
      </c>
      <c r="V227" s="150">
        <v>4394.7</v>
      </c>
      <c r="W227" s="151">
        <v>8.3258333955479505E-2</v>
      </c>
      <c r="X227" s="150">
        <v>12960.91</v>
      </c>
    </row>
    <row r="228" spans="1:24" x14ac:dyDescent="0.2">
      <c r="A228" s="159">
        <v>42278</v>
      </c>
      <c r="B228" s="160">
        <f t="shared" si="24"/>
        <v>18306.699999999997</v>
      </c>
      <c r="C228" s="160">
        <f t="shared" si="25"/>
        <v>42423.17</v>
      </c>
      <c r="D228" s="156">
        <f t="shared" si="30"/>
        <v>4.1402345737861834E-2</v>
      </c>
      <c r="E228" s="156">
        <f t="shared" si="31"/>
        <v>-3.1404603155313904E-3</v>
      </c>
      <c r="G228" s="161">
        <f t="shared" si="26"/>
        <v>17924.952499999999</v>
      </c>
      <c r="H228" s="161">
        <f t="shared" si="27"/>
        <v>47368.125</v>
      </c>
      <c r="J228" s="161">
        <f t="shared" si="28"/>
        <v>17904.286666666667</v>
      </c>
      <c r="K228" s="161">
        <f t="shared" si="29"/>
        <v>47593.383750000008</v>
      </c>
      <c r="L228" s="147">
        <v>2011</v>
      </c>
      <c r="M228" s="148" t="s">
        <v>671</v>
      </c>
      <c r="N228" s="144" t="s">
        <v>663</v>
      </c>
      <c r="O228" s="144" t="s">
        <v>663</v>
      </c>
      <c r="P228" s="149"/>
      <c r="Q228" s="150">
        <v>13004.91</v>
      </c>
      <c r="R228" s="150">
        <v>1061.5899999999999</v>
      </c>
      <c r="S228" s="151">
        <v>6.7489425230156802E-2</v>
      </c>
      <c r="T228" s="150">
        <v>24229.87</v>
      </c>
      <c r="U228" s="150">
        <v>5435.91</v>
      </c>
      <c r="V228" s="150">
        <v>9662.2099999999991</v>
      </c>
      <c r="W228" s="151">
        <v>9.0731398889057194E-2</v>
      </c>
      <c r="X228" s="150">
        <v>15799.31</v>
      </c>
    </row>
    <row r="229" spans="1:24" x14ac:dyDescent="0.2">
      <c r="A229" s="159">
        <v>42309</v>
      </c>
      <c r="B229" s="160">
        <f t="shared" si="24"/>
        <v>13742.75</v>
      </c>
      <c r="C229" s="160">
        <f t="shared" si="25"/>
        <v>36729.629999999997</v>
      </c>
      <c r="D229" s="156">
        <f t="shared" si="30"/>
        <v>4.005531321590361E-2</v>
      </c>
      <c r="E229" s="156">
        <f t="shared" si="31"/>
        <v>1.3824006261005106E-2</v>
      </c>
      <c r="G229" s="161">
        <f t="shared" si="26"/>
        <v>18018.324166666665</v>
      </c>
      <c r="H229" s="161">
        <f t="shared" si="27"/>
        <v>47961.508333333331</v>
      </c>
      <c r="J229" s="161">
        <f t="shared" si="28"/>
        <v>17971.638333333332</v>
      </c>
      <c r="K229" s="161">
        <f t="shared" si="29"/>
        <v>47664.816666666666</v>
      </c>
      <c r="L229" s="147">
        <v>2012</v>
      </c>
      <c r="M229" s="148" t="s">
        <v>447</v>
      </c>
      <c r="N229" s="144" t="s">
        <v>663</v>
      </c>
      <c r="O229" s="144" t="s">
        <v>663</v>
      </c>
      <c r="P229" s="149"/>
      <c r="Q229" s="150">
        <v>12267.43</v>
      </c>
      <c r="R229" s="150">
        <v>848.34</v>
      </c>
      <c r="S229" s="151">
        <v>6.9991315797700002E-2</v>
      </c>
      <c r="T229" s="150">
        <v>22812.65</v>
      </c>
      <c r="U229" s="150">
        <v>4326.8999999999996</v>
      </c>
      <c r="V229" s="150">
        <v>6495.87</v>
      </c>
      <c r="W229" s="151">
        <v>9.8784227172204905E-2</v>
      </c>
      <c r="X229" s="150">
        <v>9159.19</v>
      </c>
    </row>
    <row r="230" spans="1:24" x14ac:dyDescent="0.2">
      <c r="A230" s="159">
        <v>42339</v>
      </c>
      <c r="B230" s="160">
        <f t="shared" si="24"/>
        <v>13920.369999999999</v>
      </c>
      <c r="C230" s="160">
        <f t="shared" si="25"/>
        <v>42442.93</v>
      </c>
      <c r="D230" s="156">
        <f t="shared" si="30"/>
        <v>3.9869320411419329E-2</v>
      </c>
      <c r="E230" s="156">
        <f t="shared" si="31"/>
        <v>2.2903840950538434E-2</v>
      </c>
      <c r="G230" s="161">
        <f t="shared" si="26"/>
        <v>18060.001666666667</v>
      </c>
      <c r="H230" s="161">
        <f t="shared" si="27"/>
        <v>48056.471666666672</v>
      </c>
      <c r="J230" s="161">
        <f t="shared" si="28"/>
        <v>18039.162916666668</v>
      </c>
      <c r="K230" s="161">
        <f t="shared" si="29"/>
        <v>48008.990000000005</v>
      </c>
      <c r="L230" s="147">
        <v>2012</v>
      </c>
      <c r="M230" s="148" t="s">
        <v>449</v>
      </c>
      <c r="N230" s="144" t="s">
        <v>663</v>
      </c>
      <c r="O230" s="144" t="s">
        <v>663</v>
      </c>
      <c r="P230" s="149"/>
      <c r="Q230" s="150">
        <v>12585.47</v>
      </c>
      <c r="R230" s="150">
        <v>864.16</v>
      </c>
      <c r="S230" s="151">
        <v>6.9778127725446698E-2</v>
      </c>
      <c r="T230" s="150">
        <v>25796.080000000002</v>
      </c>
      <c r="U230" s="150">
        <v>4825.47</v>
      </c>
      <c r="V230" s="150">
        <v>22620.84</v>
      </c>
      <c r="W230" s="151">
        <v>9.9127464327913403E-2</v>
      </c>
      <c r="X230" s="150">
        <v>33765.879999999997</v>
      </c>
    </row>
    <row r="231" spans="1:24" x14ac:dyDescent="0.2">
      <c r="A231" s="159">
        <v>42370</v>
      </c>
      <c r="B231" s="160">
        <f t="shared" si="24"/>
        <v>12612.61</v>
      </c>
      <c r="C231" s="160">
        <f t="shared" si="25"/>
        <v>40138.47</v>
      </c>
      <c r="D231" s="156">
        <f t="shared" si="30"/>
        <v>3.7151335211153214E-2</v>
      </c>
      <c r="E231" s="156">
        <f t="shared" si="31"/>
        <v>8.1016002703528933E-3</v>
      </c>
      <c r="G231" s="161">
        <f t="shared" si="26"/>
        <v>18095.925833333331</v>
      </c>
      <c r="H231" s="161">
        <f t="shared" si="27"/>
        <v>47941.485833333332</v>
      </c>
      <c r="J231" s="161">
        <f t="shared" si="28"/>
        <v>18077.963749999999</v>
      </c>
      <c r="K231" s="161">
        <f t="shared" si="29"/>
        <v>47998.978750000002</v>
      </c>
      <c r="L231" s="147">
        <v>2012</v>
      </c>
      <c r="M231" s="148" t="s">
        <v>450</v>
      </c>
      <c r="N231" s="144" t="s">
        <v>663</v>
      </c>
      <c r="O231" s="144" t="s">
        <v>663</v>
      </c>
      <c r="P231" s="149"/>
      <c r="Q231" s="150">
        <v>14599.61</v>
      </c>
      <c r="R231" s="150">
        <v>1023.21</v>
      </c>
      <c r="S231" s="151">
        <v>6.7814261445756904E-2</v>
      </c>
      <c r="T231" s="150">
        <v>27789</v>
      </c>
      <c r="U231" s="150">
        <v>4235.67</v>
      </c>
      <c r="V231" s="150">
        <v>14501.86</v>
      </c>
      <c r="W231" s="151">
        <v>0.10268775414732401</v>
      </c>
      <c r="X231" s="150">
        <v>12058.34</v>
      </c>
    </row>
    <row r="232" spans="1:24" x14ac:dyDescent="0.2">
      <c r="A232" s="159">
        <v>42401</v>
      </c>
      <c r="B232" s="160">
        <f t="shared" si="24"/>
        <v>13688.609999999999</v>
      </c>
      <c r="C232" s="160">
        <f t="shared" si="25"/>
        <v>36567.93</v>
      </c>
      <c r="D232" s="156">
        <f t="shared" si="30"/>
        <v>4.0023616650642246E-2</v>
      </c>
      <c r="E232" s="156">
        <f t="shared" si="31"/>
        <v>3.2057800622979915E-3</v>
      </c>
      <c r="G232" s="161">
        <f t="shared" si="26"/>
        <v>18195.515833333331</v>
      </c>
      <c r="H232" s="161">
        <f t="shared" si="27"/>
        <v>47978.174166666671</v>
      </c>
      <c r="J232" s="161">
        <f t="shared" si="28"/>
        <v>18145.720833333333</v>
      </c>
      <c r="K232" s="161">
        <f t="shared" si="29"/>
        <v>47959.83</v>
      </c>
      <c r="L232" s="147">
        <v>2012</v>
      </c>
      <c r="M232" s="148" t="s">
        <v>451</v>
      </c>
      <c r="N232" s="144" t="s">
        <v>663</v>
      </c>
      <c r="O232" s="144" t="s">
        <v>663</v>
      </c>
      <c r="P232" s="149"/>
      <c r="Q232" s="150">
        <v>15240.9</v>
      </c>
      <c r="R232" s="150">
        <v>937.14</v>
      </c>
      <c r="S232" s="151">
        <v>7.6678015383816606E-2</v>
      </c>
      <c r="T232" s="150">
        <v>29210.65</v>
      </c>
      <c r="U232" s="150">
        <v>3381.39</v>
      </c>
      <c r="V232" s="150">
        <v>7052.79</v>
      </c>
      <c r="W232" s="151">
        <v>0.112287470494494</v>
      </c>
      <c r="X232" s="150">
        <v>23841.86</v>
      </c>
    </row>
    <row r="233" spans="1:24" x14ac:dyDescent="0.2">
      <c r="A233" s="159">
        <v>42430</v>
      </c>
      <c r="B233" s="160">
        <f t="shared" si="24"/>
        <v>15576.42</v>
      </c>
      <c r="C233" s="160">
        <f t="shared" si="25"/>
        <v>44658.770000000004</v>
      </c>
      <c r="D233" s="156">
        <f t="shared" si="30"/>
        <v>3.2764940921416352E-2</v>
      </c>
      <c r="E233" s="156">
        <f t="shared" si="31"/>
        <v>1.5728398450238323E-2</v>
      </c>
      <c r="G233" s="161">
        <f t="shared" si="26"/>
        <v>18320.474166666663</v>
      </c>
      <c r="H233" s="161">
        <f t="shared" si="27"/>
        <v>48118.668333333335</v>
      </c>
      <c r="J233" s="161">
        <f t="shared" si="28"/>
        <v>18257.994999999995</v>
      </c>
      <c r="K233" s="161">
        <f t="shared" si="29"/>
        <v>48048.421249999999</v>
      </c>
      <c r="L233" s="147">
        <v>2012</v>
      </c>
      <c r="M233" s="148" t="s">
        <v>664</v>
      </c>
      <c r="N233" s="144" t="s">
        <v>663</v>
      </c>
      <c r="O233" s="144" t="s">
        <v>663</v>
      </c>
      <c r="P233" s="149"/>
      <c r="Q233" s="150">
        <v>16809.89</v>
      </c>
      <c r="R233" s="150">
        <v>989.9</v>
      </c>
      <c r="S233" s="151">
        <v>7.1028927869373704E-2</v>
      </c>
      <c r="T233" s="150">
        <v>32106.34</v>
      </c>
      <c r="U233" s="150">
        <v>3469.9</v>
      </c>
      <c r="V233" s="150">
        <v>7884.66</v>
      </c>
      <c r="W233" s="151">
        <v>0.11515108853889899</v>
      </c>
      <c r="X233" s="150">
        <v>38889.15</v>
      </c>
    </row>
    <row r="234" spans="1:24" x14ac:dyDescent="0.2">
      <c r="A234" s="159">
        <v>42461</v>
      </c>
      <c r="B234" s="160">
        <f t="shared" si="24"/>
        <v>17072.91</v>
      </c>
      <c r="C234" s="160">
        <f t="shared" si="25"/>
        <v>41458.549999999996</v>
      </c>
      <c r="D234" s="156">
        <f t="shared" si="30"/>
        <v>3.1889655082432355E-2</v>
      </c>
      <c r="E234" s="156">
        <f t="shared" si="31"/>
        <v>1.6463854377854359E-2</v>
      </c>
      <c r="G234" s="161">
        <f t="shared" si="26"/>
        <v>18346.73</v>
      </c>
      <c r="H234" s="161">
        <f t="shared" si="27"/>
        <v>48517.563333333332</v>
      </c>
      <c r="J234" s="161">
        <f t="shared" si="28"/>
        <v>18333.602083333331</v>
      </c>
      <c r="K234" s="161">
        <f t="shared" si="29"/>
        <v>48318.11583333333</v>
      </c>
      <c r="L234" s="147">
        <v>2012</v>
      </c>
      <c r="M234" s="148" t="s">
        <v>665</v>
      </c>
      <c r="N234" s="144" t="s">
        <v>663</v>
      </c>
      <c r="O234" s="144" t="s">
        <v>663</v>
      </c>
      <c r="P234" s="149"/>
      <c r="Q234" s="150">
        <v>19371.91</v>
      </c>
      <c r="R234" s="150">
        <v>1273.18</v>
      </c>
      <c r="S234" s="151">
        <v>7.0796978845817607E-2</v>
      </c>
      <c r="T234" s="150">
        <v>38027.870000000003</v>
      </c>
      <c r="U234" s="150">
        <v>3704.89</v>
      </c>
      <c r="V234" s="150">
        <v>7367.74</v>
      </c>
      <c r="W234" s="151">
        <v>0.124131590856916</v>
      </c>
      <c r="X234" s="150">
        <v>12875.04</v>
      </c>
    </row>
    <row r="235" spans="1:24" x14ac:dyDescent="0.2">
      <c r="A235" s="159">
        <v>42491</v>
      </c>
      <c r="B235" s="160">
        <f t="shared" si="24"/>
        <v>19710.899999999998</v>
      </c>
      <c r="C235" s="160">
        <f t="shared" si="25"/>
        <v>51071.51</v>
      </c>
      <c r="D235" s="156">
        <f t="shared" si="30"/>
        <v>3.2986791271366833E-2</v>
      </c>
      <c r="E235" s="156">
        <f t="shared" si="31"/>
        <v>3.6504963341206231E-2</v>
      </c>
      <c r="G235" s="161">
        <f t="shared" si="26"/>
        <v>18401.744999999999</v>
      </c>
      <c r="H235" s="161">
        <f t="shared" si="27"/>
        <v>48737.250833333332</v>
      </c>
      <c r="J235" s="161">
        <f t="shared" si="28"/>
        <v>18374.237499999999</v>
      </c>
      <c r="K235" s="161">
        <f t="shared" si="29"/>
        <v>48627.407083333332</v>
      </c>
      <c r="L235" s="147">
        <v>2012</v>
      </c>
      <c r="M235" s="148" t="s">
        <v>666</v>
      </c>
      <c r="N235" s="144" t="s">
        <v>663</v>
      </c>
      <c r="O235" s="144" t="s">
        <v>663</v>
      </c>
      <c r="P235" s="149"/>
      <c r="Q235" s="150">
        <v>21797.67</v>
      </c>
      <c r="R235" s="150">
        <v>1122.81</v>
      </c>
      <c r="S235" s="151">
        <v>6.7963236372013194E-2</v>
      </c>
      <c r="T235" s="150">
        <v>41946.59</v>
      </c>
      <c r="U235" s="150">
        <v>3492.17</v>
      </c>
      <c r="V235" s="150">
        <v>6336.11</v>
      </c>
      <c r="W235" s="151">
        <v>0.117742109668509</v>
      </c>
      <c r="X235" s="150">
        <v>28727.279999999999</v>
      </c>
    </row>
    <row r="236" spans="1:24" x14ac:dyDescent="0.2">
      <c r="A236" s="159">
        <v>42522</v>
      </c>
      <c r="B236" s="160">
        <f t="shared" si="24"/>
        <v>21525.59</v>
      </c>
      <c r="C236" s="160">
        <f t="shared" si="25"/>
        <v>55800.639999999999</v>
      </c>
      <c r="D236" s="156">
        <f t="shared" si="30"/>
        <v>2.9691301757669208E-2</v>
      </c>
      <c r="E236" s="156">
        <f t="shared" si="31"/>
        <v>2.9168060290013953E-2</v>
      </c>
      <c r="G236" s="161">
        <f t="shared" si="26"/>
        <v>18388.465</v>
      </c>
      <c r="H236" s="161">
        <f t="shared" si="27"/>
        <v>48604.126666666671</v>
      </c>
      <c r="J236" s="161">
        <f t="shared" si="28"/>
        <v>18395.105</v>
      </c>
      <c r="K236" s="161">
        <f t="shared" si="29"/>
        <v>48670.688750000001</v>
      </c>
      <c r="L236" s="147">
        <v>2012</v>
      </c>
      <c r="M236" s="148" t="s">
        <v>667</v>
      </c>
      <c r="N236" s="144" t="s">
        <v>663</v>
      </c>
      <c r="O236" s="144" t="s">
        <v>663</v>
      </c>
      <c r="P236" s="149"/>
      <c r="Q236" s="150">
        <v>24483.05</v>
      </c>
      <c r="R236" s="150">
        <v>1335.7</v>
      </c>
      <c r="S236" s="151">
        <v>6.9535124667150797E-2</v>
      </c>
      <c r="T236" s="150">
        <v>45810.27</v>
      </c>
      <c r="U236" s="150">
        <v>3801.09</v>
      </c>
      <c r="V236" s="150">
        <v>11551.64</v>
      </c>
      <c r="W236" s="151">
        <v>0.10550909217518301</v>
      </c>
      <c r="X236" s="150">
        <v>18519.099999999999</v>
      </c>
    </row>
    <row r="237" spans="1:24" x14ac:dyDescent="0.2">
      <c r="A237" s="159">
        <v>42552</v>
      </c>
      <c r="B237" s="160">
        <f t="shared" si="24"/>
        <v>25250.959999999999</v>
      </c>
      <c r="C237" s="160">
        <f t="shared" si="25"/>
        <v>63123.83</v>
      </c>
      <c r="D237" s="156">
        <f t="shared" si="30"/>
        <v>3.344282637109397E-2</v>
      </c>
      <c r="E237" s="156">
        <f t="shared" si="31"/>
        <v>2.8917090355121466E-2</v>
      </c>
      <c r="G237" s="161">
        <f t="shared" si="26"/>
        <v>18419.513333333332</v>
      </c>
      <c r="H237" s="161">
        <f t="shared" si="27"/>
        <v>48282.720833333333</v>
      </c>
      <c r="J237" s="161">
        <f t="shared" si="28"/>
        <v>18403.989166666666</v>
      </c>
      <c r="K237" s="161">
        <f t="shared" si="29"/>
        <v>48443.423750000002</v>
      </c>
      <c r="L237" s="147">
        <v>2012</v>
      </c>
      <c r="M237" s="148" t="s">
        <v>668</v>
      </c>
      <c r="N237" s="144" t="s">
        <v>663</v>
      </c>
      <c r="O237" s="144" t="s">
        <v>663</v>
      </c>
      <c r="P237" s="149"/>
      <c r="Q237" s="150">
        <v>17921.93</v>
      </c>
      <c r="R237" s="150">
        <v>943.59</v>
      </c>
      <c r="S237" s="151">
        <v>6.1928852212926003E-2</v>
      </c>
      <c r="T237" s="150">
        <v>33038.15</v>
      </c>
      <c r="U237" s="150">
        <v>3028.2</v>
      </c>
      <c r="V237" s="150">
        <v>12581.51</v>
      </c>
      <c r="W237" s="151">
        <v>9.9196232234553094E-2</v>
      </c>
      <c r="X237" s="150">
        <v>20344.86</v>
      </c>
    </row>
    <row r="238" spans="1:24" x14ac:dyDescent="0.2">
      <c r="A238" s="159">
        <v>42583</v>
      </c>
      <c r="B238" s="160">
        <f t="shared" si="24"/>
        <v>26663.49</v>
      </c>
      <c r="C238" s="160">
        <f t="shared" si="25"/>
        <v>69018.55</v>
      </c>
      <c r="D238" s="156">
        <f t="shared" si="30"/>
        <v>3.5263646591537023E-2</v>
      </c>
      <c r="E238" s="156">
        <f t="shared" si="31"/>
        <v>4.5447659693067299E-2</v>
      </c>
      <c r="G238" s="161">
        <f t="shared" si="26"/>
        <v>18411.134166666667</v>
      </c>
      <c r="H238" s="161">
        <f t="shared" si="27"/>
        <v>48762.887500000012</v>
      </c>
      <c r="J238" s="161">
        <f t="shared" si="28"/>
        <v>18415.32375</v>
      </c>
      <c r="K238" s="161">
        <f t="shared" si="29"/>
        <v>48522.804166666669</v>
      </c>
      <c r="L238" s="147">
        <v>2012</v>
      </c>
      <c r="M238" s="148" t="s">
        <v>669</v>
      </c>
      <c r="N238" s="144" t="s">
        <v>663</v>
      </c>
      <c r="O238" s="144" t="s">
        <v>663</v>
      </c>
      <c r="P238" s="149"/>
      <c r="Q238" s="150">
        <v>16192.17</v>
      </c>
      <c r="R238" s="150">
        <v>1022.86</v>
      </c>
      <c r="S238" s="151">
        <v>6.5348128931520894E-2</v>
      </c>
      <c r="T238" s="150">
        <v>30120.43</v>
      </c>
      <c r="U238" s="150">
        <v>3663.1</v>
      </c>
      <c r="V238" s="150">
        <v>5331.69</v>
      </c>
      <c r="W238" s="151">
        <v>0.104029391346671</v>
      </c>
      <c r="X238" s="150">
        <v>7751.2</v>
      </c>
    </row>
    <row r="239" spans="1:24" x14ac:dyDescent="0.2">
      <c r="A239" s="159">
        <v>42614</v>
      </c>
      <c r="B239" s="160">
        <f t="shared" si="24"/>
        <v>21774.38</v>
      </c>
      <c r="C239" s="160">
        <f t="shared" si="25"/>
        <v>53990.039999999994</v>
      </c>
      <c r="D239" s="156">
        <f t="shared" si="30"/>
        <v>3.4728657275860941E-2</v>
      </c>
      <c r="E239" s="156">
        <f t="shared" si="31"/>
        <v>4.9165220247977537E-2</v>
      </c>
      <c r="G239" s="161">
        <f t="shared" si="26"/>
        <v>18453.923333333332</v>
      </c>
      <c r="H239" s="161">
        <f t="shared" si="27"/>
        <v>48605.921666666683</v>
      </c>
      <c r="J239" s="161">
        <f t="shared" si="28"/>
        <v>18432.528749999998</v>
      </c>
      <c r="K239" s="161">
        <f t="shared" si="29"/>
        <v>48684.404583333351</v>
      </c>
      <c r="L239" s="147">
        <v>2012</v>
      </c>
      <c r="M239" s="148" t="s">
        <v>670</v>
      </c>
      <c r="N239" s="144" t="s">
        <v>663</v>
      </c>
      <c r="O239" s="144" t="s">
        <v>663</v>
      </c>
      <c r="P239" s="149"/>
      <c r="Q239" s="150">
        <v>12088.07</v>
      </c>
      <c r="R239" s="150">
        <v>665.97</v>
      </c>
      <c r="S239" s="151">
        <v>6.5153472938770801E-2</v>
      </c>
      <c r="T239" s="150">
        <v>23088.44</v>
      </c>
      <c r="U239" s="150">
        <v>3345.62</v>
      </c>
      <c r="V239" s="150">
        <v>9826.8700000000008</v>
      </c>
      <c r="W239" s="151">
        <v>0.133266691036727</v>
      </c>
      <c r="X239" s="150">
        <v>7573.18</v>
      </c>
    </row>
    <row r="240" spans="1:24" x14ac:dyDescent="0.2">
      <c r="A240" s="159">
        <v>42644</v>
      </c>
      <c r="B240" s="160">
        <f t="shared" si="24"/>
        <v>18621.77</v>
      </c>
      <c r="C240" s="160">
        <f t="shared" si="25"/>
        <v>47209.91</v>
      </c>
      <c r="D240" s="156">
        <f t="shared" si="30"/>
        <v>2.9838156026620544E-2</v>
      </c>
      <c r="E240" s="156">
        <f t="shared" si="31"/>
        <v>5.9263104434069014E-2</v>
      </c>
      <c r="G240" s="161">
        <f t="shared" si="26"/>
        <v>18516.239166666666</v>
      </c>
      <c r="H240" s="161">
        <f t="shared" si="27"/>
        <v>49097.296666666669</v>
      </c>
      <c r="J240" s="161">
        <f t="shared" si="28"/>
        <v>18485.081249999999</v>
      </c>
      <c r="K240" s="161">
        <f t="shared" si="29"/>
        <v>48851.609166666676</v>
      </c>
      <c r="L240" s="147">
        <v>2012</v>
      </c>
      <c r="M240" s="148" t="s">
        <v>671</v>
      </c>
      <c r="N240" s="144" t="s">
        <v>663</v>
      </c>
      <c r="O240" s="144" t="s">
        <v>663</v>
      </c>
      <c r="P240" s="149"/>
      <c r="Q240" s="150">
        <v>12408.21</v>
      </c>
      <c r="R240" s="150">
        <v>755.5</v>
      </c>
      <c r="S240" s="151">
        <v>6.2030385051022902E-2</v>
      </c>
      <c r="T240" s="150">
        <v>23179.759999999998</v>
      </c>
      <c r="U240" s="150">
        <v>4259.6000000000004</v>
      </c>
      <c r="V240" s="150">
        <v>6063.44</v>
      </c>
      <c r="W240" s="151">
        <v>0.124057798700245</v>
      </c>
      <c r="X240" s="150">
        <v>14932.25</v>
      </c>
    </row>
    <row r="241" spans="1:24" x14ac:dyDescent="0.2">
      <c r="A241" s="159">
        <v>42675</v>
      </c>
      <c r="B241" s="160">
        <f t="shared" si="24"/>
        <v>14402.929999999998</v>
      </c>
      <c r="C241" s="160">
        <f t="shared" si="25"/>
        <v>39365.879999999997</v>
      </c>
      <c r="D241" s="156">
        <f t="shared" si="30"/>
        <v>3.3676482584816814E-2</v>
      </c>
      <c r="E241" s="156">
        <f t="shared" si="31"/>
        <v>5.5182181792723828E-2</v>
      </c>
      <c r="G241" s="161">
        <f t="shared" si="26"/>
        <v>18553.311666666668</v>
      </c>
      <c r="H241" s="161">
        <f t="shared" si="27"/>
        <v>49360.452500000007</v>
      </c>
      <c r="J241" s="161">
        <f t="shared" si="28"/>
        <v>18534.775416666667</v>
      </c>
      <c r="K241" s="161">
        <f t="shared" si="29"/>
        <v>49228.874583333338</v>
      </c>
      <c r="L241" s="147">
        <v>2013</v>
      </c>
      <c r="M241" s="148" t="s">
        <v>447</v>
      </c>
      <c r="N241" s="144" t="s">
        <v>663</v>
      </c>
      <c r="O241" s="144" t="s">
        <v>663</v>
      </c>
      <c r="P241" s="149"/>
      <c r="Q241" s="150">
        <v>11909.71</v>
      </c>
      <c r="R241" s="150">
        <v>595.87</v>
      </c>
      <c r="S241" s="151">
        <v>8.0651197305522795E-2</v>
      </c>
      <c r="T241" s="150">
        <v>22503.47</v>
      </c>
      <c r="U241" s="150">
        <v>3385.32</v>
      </c>
      <c r="V241" s="150">
        <v>11758.56</v>
      </c>
      <c r="W241" s="151">
        <v>7.4051690694812794E-2</v>
      </c>
      <c r="X241" s="150">
        <v>7429.47</v>
      </c>
    </row>
    <row r="242" spans="1:24" x14ac:dyDescent="0.2">
      <c r="A242" s="159">
        <v>42705</v>
      </c>
      <c r="B242" s="160">
        <f t="shared" si="24"/>
        <v>13761.01</v>
      </c>
      <c r="C242" s="160">
        <f t="shared" si="25"/>
        <v>40845.440000000002</v>
      </c>
      <c r="D242" s="156">
        <f t="shared" si="30"/>
        <v>3.4480697346909395E-2</v>
      </c>
      <c r="E242" s="156">
        <f t="shared" si="31"/>
        <v>5.8854502821173549E-2</v>
      </c>
      <c r="G242" s="161">
        <f t="shared" si="26"/>
        <v>18663.979166666668</v>
      </c>
      <c r="H242" s="161">
        <f t="shared" si="27"/>
        <v>49446.125</v>
      </c>
      <c r="J242" s="161">
        <f t="shared" si="28"/>
        <v>18608.645416666666</v>
      </c>
      <c r="K242" s="161">
        <f t="shared" si="29"/>
        <v>49403.288750000007</v>
      </c>
      <c r="L242" s="147">
        <v>2013</v>
      </c>
      <c r="M242" s="148" t="s">
        <v>449</v>
      </c>
      <c r="N242" s="144" t="s">
        <v>663</v>
      </c>
      <c r="O242" s="144" t="s">
        <v>663</v>
      </c>
      <c r="P242" s="149"/>
      <c r="Q242" s="150">
        <v>11648.82</v>
      </c>
      <c r="R242" s="150">
        <v>690.67</v>
      </c>
      <c r="S242" s="151">
        <v>7.0081502558047404E-2</v>
      </c>
      <c r="T242" s="150">
        <v>22708.33</v>
      </c>
      <c r="U242" s="150">
        <v>3416.67</v>
      </c>
      <c r="V242" s="150">
        <v>7247.57</v>
      </c>
      <c r="W242" s="151">
        <v>5.3365879393156603E-2</v>
      </c>
      <c r="X242" s="150">
        <v>12893.72</v>
      </c>
    </row>
    <row r="243" spans="1:24" x14ac:dyDescent="0.2">
      <c r="A243" s="159">
        <v>42736</v>
      </c>
      <c r="B243" s="160">
        <f t="shared" si="24"/>
        <v>12985.19</v>
      </c>
      <c r="C243" s="160">
        <f t="shared" si="25"/>
        <v>36281.600000000006</v>
      </c>
      <c r="D243" s="156">
        <f t="shared" si="30"/>
        <v>3.694838947495982E-2</v>
      </c>
      <c r="E243" s="156">
        <f t="shared" si="31"/>
        <v>5.498108253908196E-2</v>
      </c>
      <c r="G243" s="161">
        <f t="shared" si="26"/>
        <v>18734.054166666665</v>
      </c>
      <c r="H243" s="161">
        <f t="shared" si="27"/>
        <v>50120.314166666671</v>
      </c>
      <c r="J243" s="161">
        <f t="shared" si="28"/>
        <v>18699.016666666666</v>
      </c>
      <c r="K243" s="161">
        <f t="shared" si="29"/>
        <v>49783.219583333339</v>
      </c>
      <c r="L243" s="147">
        <v>2013</v>
      </c>
      <c r="M243" s="148" t="s">
        <v>450</v>
      </c>
      <c r="N243" s="144" t="s">
        <v>663</v>
      </c>
      <c r="O243" s="144" t="s">
        <v>663</v>
      </c>
      <c r="P243" s="149"/>
      <c r="Q243" s="150">
        <v>13846.35</v>
      </c>
      <c r="R243" s="150">
        <v>757.18</v>
      </c>
      <c r="S243" s="151">
        <v>6.0434703116301301E-2</v>
      </c>
      <c r="T243" s="150">
        <v>25839.93</v>
      </c>
      <c r="U243" s="150">
        <v>3311.45</v>
      </c>
      <c r="V243" s="150">
        <v>11338.38</v>
      </c>
      <c r="W243" s="151">
        <v>5.61383099722019E-2</v>
      </c>
      <c r="X243" s="150">
        <v>5994.8</v>
      </c>
    </row>
    <row r="244" spans="1:24" x14ac:dyDescent="0.2">
      <c r="A244" s="159">
        <v>42767</v>
      </c>
      <c r="B244" s="160">
        <f t="shared" si="24"/>
        <v>13588.06</v>
      </c>
      <c r="C244" s="160">
        <f t="shared" si="25"/>
        <v>42329.93</v>
      </c>
      <c r="D244" s="156">
        <f t="shared" si="30"/>
        <v>3.7595998736123182E-2</v>
      </c>
      <c r="E244" s="156">
        <f t="shared" si="31"/>
        <v>7.2662658043729067E-2</v>
      </c>
      <c r="G244" s="161">
        <f t="shared" si="26"/>
        <v>18827.421666666665</v>
      </c>
      <c r="H244" s="161">
        <f t="shared" si="27"/>
        <v>50337.031666666669</v>
      </c>
      <c r="J244" s="161">
        <f t="shared" si="28"/>
        <v>18780.737916666665</v>
      </c>
      <c r="K244" s="161">
        <f t="shared" si="29"/>
        <v>50228.67291666667</v>
      </c>
      <c r="L244" s="147">
        <v>2013</v>
      </c>
      <c r="M244" s="148" t="s">
        <v>451</v>
      </c>
      <c r="N244" s="144" t="s">
        <v>663</v>
      </c>
      <c r="O244" s="144" t="s">
        <v>663</v>
      </c>
      <c r="P244" s="149"/>
      <c r="Q244" s="150">
        <v>15353.99</v>
      </c>
      <c r="R244" s="150">
        <v>819.96</v>
      </c>
      <c r="S244" s="151">
        <v>6.0320453568856097E-2</v>
      </c>
      <c r="T244" s="150">
        <v>28582.3</v>
      </c>
      <c r="U244" s="150">
        <v>3362.26</v>
      </c>
      <c r="V244" s="150">
        <v>11557.66</v>
      </c>
      <c r="W244" s="151">
        <v>6.5318046483313102E-2</v>
      </c>
      <c r="X244" s="150">
        <v>12057.94</v>
      </c>
    </row>
    <row r="245" spans="1:24" x14ac:dyDescent="0.2">
      <c r="A245" s="159">
        <v>42795</v>
      </c>
      <c r="B245" s="160">
        <f t="shared" si="24"/>
        <v>16089.890000000001</v>
      </c>
      <c r="C245" s="160">
        <f t="shared" si="25"/>
        <v>42775.18</v>
      </c>
      <c r="D245" s="156">
        <f t="shared" si="30"/>
        <v>3.9122476657128091E-2</v>
      </c>
      <c r="E245" s="156">
        <f t="shared" si="31"/>
        <v>6.7193365036063213E-2</v>
      </c>
      <c r="G245" s="161">
        <f t="shared" si="26"/>
        <v>18867.123333333337</v>
      </c>
      <c r="H245" s="161">
        <f t="shared" si="27"/>
        <v>50970.329999999994</v>
      </c>
      <c r="J245" s="161">
        <f t="shared" si="28"/>
        <v>18847.272499999999</v>
      </c>
      <c r="K245" s="161">
        <f t="shared" si="29"/>
        <v>50653.680833333332</v>
      </c>
      <c r="L245" s="147">
        <v>2013</v>
      </c>
      <c r="M245" s="148" t="s">
        <v>664</v>
      </c>
      <c r="N245" s="144" t="s">
        <v>663</v>
      </c>
      <c r="O245" s="144" t="s">
        <v>663</v>
      </c>
      <c r="P245" s="149"/>
      <c r="Q245" s="150">
        <v>17257.87</v>
      </c>
      <c r="R245" s="150">
        <v>1025.0999999999999</v>
      </c>
      <c r="S245" s="151">
        <v>5.1087432731115399E-2</v>
      </c>
      <c r="T245" s="150">
        <v>33488.99</v>
      </c>
      <c r="U245" s="150">
        <v>3304.04</v>
      </c>
      <c r="V245" s="150">
        <v>6490.69</v>
      </c>
      <c r="W245" s="151">
        <v>4.5907625162777403E-2</v>
      </c>
      <c r="X245" s="150">
        <v>6707.29</v>
      </c>
    </row>
    <row r="246" spans="1:24" x14ac:dyDescent="0.2">
      <c r="A246" s="159">
        <v>42826</v>
      </c>
      <c r="B246" s="160">
        <f t="shared" si="24"/>
        <v>17820.699999999997</v>
      </c>
      <c r="C246" s="160">
        <f t="shared" si="25"/>
        <v>47355.049999999996</v>
      </c>
      <c r="D246" s="156">
        <f t="shared" si="30"/>
        <v>3.8694843029766002E-2</v>
      </c>
      <c r="E246" s="156">
        <f t="shared" si="31"/>
        <v>7.9312232635028623E-2</v>
      </c>
      <c r="G246" s="161">
        <f t="shared" si="26"/>
        <v>18964.583333333336</v>
      </c>
      <c r="H246" s="161">
        <f t="shared" si="27"/>
        <v>51194.868333333325</v>
      </c>
      <c r="J246" s="161">
        <f t="shared" si="28"/>
        <v>18915.853333333336</v>
      </c>
      <c r="K246" s="161">
        <f t="shared" si="29"/>
        <v>51082.59916666666</v>
      </c>
      <c r="L246" s="147">
        <v>2013</v>
      </c>
      <c r="M246" s="148" t="s">
        <v>665</v>
      </c>
      <c r="N246" s="144" t="s">
        <v>663</v>
      </c>
      <c r="O246" s="144" t="s">
        <v>663</v>
      </c>
      <c r="P246" s="149"/>
      <c r="Q246" s="150">
        <v>17808.98</v>
      </c>
      <c r="R246" s="150">
        <v>920.97</v>
      </c>
      <c r="S246" s="151">
        <v>5.8257496683119803E-2</v>
      </c>
      <c r="T246" s="150">
        <v>35624.85</v>
      </c>
      <c r="U246" s="150">
        <v>3249.34</v>
      </c>
      <c r="V246" s="150">
        <v>11065.27</v>
      </c>
      <c r="W246" s="151">
        <v>3.87145489735395E-2</v>
      </c>
      <c r="X246" s="150">
        <v>14687.1</v>
      </c>
    </row>
    <row r="247" spans="1:24" x14ac:dyDescent="0.2">
      <c r="A247" s="159">
        <v>42856</v>
      </c>
      <c r="B247" s="160">
        <f t="shared" si="24"/>
        <v>20155.77</v>
      </c>
      <c r="C247" s="160">
        <f t="shared" si="25"/>
        <v>54229.380000000005</v>
      </c>
      <c r="D247" s="156">
        <f t="shared" si="30"/>
        <v>3.4572040299580165E-2</v>
      </c>
      <c r="E247" s="156">
        <f t="shared" si="31"/>
        <v>6.6991638168265588E-2</v>
      </c>
      <c r="G247" s="161">
        <f t="shared" si="26"/>
        <v>19036.250000000004</v>
      </c>
      <c r="H247" s="161">
        <f t="shared" si="27"/>
        <v>51605.657499999994</v>
      </c>
      <c r="J247" s="161">
        <f t="shared" si="28"/>
        <v>19000.416666666672</v>
      </c>
      <c r="K247" s="161">
        <f t="shared" si="29"/>
        <v>51400.262916666659</v>
      </c>
      <c r="L247" s="147">
        <v>2013</v>
      </c>
      <c r="M247" s="148" t="s">
        <v>666</v>
      </c>
      <c r="N247" s="144" t="s">
        <v>663</v>
      </c>
      <c r="O247" s="144" t="s">
        <v>663</v>
      </c>
      <c r="P247" s="149"/>
      <c r="Q247" s="150">
        <v>22197.14</v>
      </c>
      <c r="R247" s="150">
        <v>1182.1099999999999</v>
      </c>
      <c r="S247" s="151">
        <v>5.3417453511126298E-2</v>
      </c>
      <c r="T247" s="150">
        <v>43948.83</v>
      </c>
      <c r="U247" s="150">
        <v>3434.9</v>
      </c>
      <c r="V247" s="150">
        <v>11788.13</v>
      </c>
      <c r="W247" s="151">
        <v>3.6474691135122403E-2</v>
      </c>
      <c r="X247" s="150">
        <v>16984.47</v>
      </c>
    </row>
    <row r="248" spans="1:24" x14ac:dyDescent="0.2">
      <c r="A248" s="159">
        <v>42887</v>
      </c>
      <c r="B248" s="160">
        <f t="shared" si="24"/>
        <v>22853.600000000002</v>
      </c>
      <c r="C248" s="160">
        <f t="shared" si="25"/>
        <v>56828.71</v>
      </c>
      <c r="D248" s="156">
        <f t="shared" si="30"/>
        <v>3.4169596137688441E-2</v>
      </c>
      <c r="E248" s="156">
        <f t="shared" si="31"/>
        <v>5.677536080124046E-2</v>
      </c>
      <c r="G248" s="161">
        <f t="shared" si="26"/>
        <v>19067.889166666668</v>
      </c>
      <c r="H248" s="161">
        <f t="shared" si="27"/>
        <v>51276.434166666666</v>
      </c>
      <c r="J248" s="161">
        <f t="shared" si="28"/>
        <v>19052.069583333338</v>
      </c>
      <c r="K248" s="161">
        <f t="shared" si="29"/>
        <v>51441.04583333333</v>
      </c>
      <c r="L248" s="147">
        <v>2013</v>
      </c>
      <c r="M248" s="148" t="s">
        <v>667</v>
      </c>
      <c r="N248" s="144" t="s">
        <v>663</v>
      </c>
      <c r="O248" s="144" t="s">
        <v>663</v>
      </c>
      <c r="P248" s="149"/>
      <c r="Q248" s="150">
        <v>23159.89</v>
      </c>
      <c r="R248" s="150">
        <v>1308.69</v>
      </c>
      <c r="S248" s="151">
        <v>4.4754538269078097E-2</v>
      </c>
      <c r="T248" s="150">
        <v>44379.37</v>
      </c>
      <c r="U248" s="150">
        <v>3040.21</v>
      </c>
      <c r="V248" s="150">
        <v>17638.900000000001</v>
      </c>
      <c r="W248" s="151">
        <v>3.1429468241662699E-2</v>
      </c>
      <c r="X248" s="150">
        <v>17861.34</v>
      </c>
    </row>
    <row r="249" spans="1:24" x14ac:dyDescent="0.2">
      <c r="A249" s="159">
        <v>42917</v>
      </c>
      <c r="B249" s="160">
        <f t="shared" si="24"/>
        <v>26091.86</v>
      </c>
      <c r="C249" s="160">
        <f t="shared" si="25"/>
        <v>71214.099999999991</v>
      </c>
      <c r="D249" s="156">
        <f t="shared" si="30"/>
        <v>2.312533835786601E-2</v>
      </c>
      <c r="E249" s="156">
        <f t="shared" si="31"/>
        <v>4.8500868369361516E-2</v>
      </c>
      <c r="G249" s="161">
        <f t="shared" si="26"/>
        <v>19112.013333333332</v>
      </c>
      <c r="H249" s="161">
        <f t="shared" si="27"/>
        <v>51791.071666666663</v>
      </c>
      <c r="J249" s="161">
        <f t="shared" si="28"/>
        <v>19089.951249999998</v>
      </c>
      <c r="K249" s="161">
        <f t="shared" si="29"/>
        <v>51533.752916666665</v>
      </c>
      <c r="L249" s="147">
        <v>2013</v>
      </c>
      <c r="M249" s="152" t="s">
        <v>668</v>
      </c>
      <c r="N249" s="144" t="s">
        <v>663</v>
      </c>
      <c r="O249" s="144" t="s">
        <v>663</v>
      </c>
      <c r="P249" s="149"/>
      <c r="Q249" s="150">
        <v>17858.8</v>
      </c>
      <c r="R249" s="150">
        <v>915.24</v>
      </c>
      <c r="S249" s="151">
        <v>4.70239756600071E-2</v>
      </c>
      <c r="T249" s="150">
        <v>33215.839999999997</v>
      </c>
      <c r="U249" s="150">
        <v>3056.62</v>
      </c>
      <c r="V249" s="150">
        <v>9414.75</v>
      </c>
      <c r="W249" s="151">
        <v>2.2737645653399099E-2</v>
      </c>
      <c r="X249" s="150">
        <v>12711.3</v>
      </c>
    </row>
    <row r="250" spans="1:24" x14ac:dyDescent="0.2">
      <c r="A250" s="159">
        <v>42948</v>
      </c>
      <c r="B250" s="160">
        <f t="shared" si="24"/>
        <v>27783.9</v>
      </c>
      <c r="C250" s="160">
        <f t="shared" si="25"/>
        <v>71619.16</v>
      </c>
      <c r="D250" s="156">
        <f t="shared" si="30"/>
        <v>2.3034478433103134E-2</v>
      </c>
      <c r="E250" s="156">
        <f t="shared" si="31"/>
        <v>3.1483175891904081E-2</v>
      </c>
      <c r="G250" s="161">
        <f t="shared" si="26"/>
        <v>19131.423333333336</v>
      </c>
      <c r="H250" s="161">
        <f t="shared" si="27"/>
        <v>52039.429999999993</v>
      </c>
      <c r="J250" s="161">
        <f t="shared" si="28"/>
        <v>19121.718333333334</v>
      </c>
      <c r="K250" s="161">
        <f t="shared" si="29"/>
        <v>51915.250833333324</v>
      </c>
      <c r="L250" s="147">
        <v>2013</v>
      </c>
      <c r="M250" s="152" t="s">
        <v>669</v>
      </c>
      <c r="N250" s="144" t="s">
        <v>663</v>
      </c>
      <c r="O250" s="144" t="s">
        <v>663</v>
      </c>
      <c r="P250" s="149"/>
      <c r="Q250" s="150">
        <v>16558.87</v>
      </c>
      <c r="R250" s="150">
        <v>845.88</v>
      </c>
      <c r="S250" s="151">
        <v>6.3653887588158403E-2</v>
      </c>
      <c r="T250" s="150">
        <v>31105.32</v>
      </c>
      <c r="U250" s="150">
        <v>3445.61</v>
      </c>
      <c r="V250" s="150">
        <v>4570.82</v>
      </c>
      <c r="W250" s="151">
        <v>1.47730356093427E-2</v>
      </c>
      <c r="X250" s="150">
        <v>13484.44</v>
      </c>
    </row>
    <row r="251" spans="1:24" x14ac:dyDescent="0.2">
      <c r="A251" s="159">
        <v>42979</v>
      </c>
      <c r="B251" s="160">
        <f t="shared" si="24"/>
        <v>22250.800000000003</v>
      </c>
      <c r="C251" s="160">
        <f t="shared" si="25"/>
        <v>61589.62</v>
      </c>
      <c r="D251" s="156">
        <f t="shared" si="30"/>
        <v>2.5243277690793819E-2</v>
      </c>
      <c r="E251" s="156">
        <f t="shared" si="31"/>
        <v>3.0037329376361388E-2</v>
      </c>
      <c r="G251" s="161">
        <f t="shared" si="26"/>
        <v>19167.994999999999</v>
      </c>
      <c r="H251" s="161">
        <f t="shared" si="27"/>
        <v>52460.965833333328</v>
      </c>
      <c r="J251" s="161">
        <f t="shared" si="28"/>
        <v>19149.709166666667</v>
      </c>
      <c r="K251" s="161">
        <f t="shared" si="29"/>
        <v>52250.197916666657</v>
      </c>
      <c r="L251" s="147">
        <v>2013</v>
      </c>
      <c r="M251" s="152" t="s">
        <v>670</v>
      </c>
      <c r="N251" s="144" t="s">
        <v>663</v>
      </c>
      <c r="O251" s="144" t="s">
        <v>663</v>
      </c>
      <c r="P251" s="149"/>
      <c r="Q251" s="150">
        <v>12585.45</v>
      </c>
      <c r="R251" s="150">
        <v>680.25</v>
      </c>
      <c r="S251" s="151">
        <v>6.1858024830954997E-2</v>
      </c>
      <c r="T251" s="150">
        <v>23631.81</v>
      </c>
      <c r="U251" s="150">
        <v>3226.32</v>
      </c>
      <c r="V251" s="150">
        <v>12929.01</v>
      </c>
      <c r="W251" s="151">
        <v>2.6840517082694901E-2</v>
      </c>
      <c r="X251" s="150">
        <v>13242.06</v>
      </c>
    </row>
    <row r="252" spans="1:24" x14ac:dyDescent="0.2">
      <c r="A252" s="159">
        <v>43009</v>
      </c>
      <c r="B252" s="160">
        <f t="shared" si="24"/>
        <v>19791.29</v>
      </c>
      <c r="C252" s="160">
        <f t="shared" si="25"/>
        <v>49904.37</v>
      </c>
      <c r="D252" s="156">
        <f t="shared" si="30"/>
        <v>2.5625218965547703E-2</v>
      </c>
      <c r="E252" s="156">
        <f t="shared" si="31"/>
        <v>5.3604551249064603E-3</v>
      </c>
      <c r="G252" s="161">
        <f t="shared" si="26"/>
        <v>19156.383333333331</v>
      </c>
      <c r="H252" s="161">
        <f t="shared" si="27"/>
        <v>52386.404999999999</v>
      </c>
      <c r="J252" s="161">
        <f t="shared" si="28"/>
        <v>19162.189166666663</v>
      </c>
      <c r="K252" s="161">
        <f t="shared" si="29"/>
        <v>52423.68541666666</v>
      </c>
      <c r="L252" s="147">
        <v>2013</v>
      </c>
      <c r="M252" s="152" t="s">
        <v>671</v>
      </c>
      <c r="N252" s="144" t="s">
        <v>663</v>
      </c>
      <c r="O252" s="144" t="s">
        <v>663</v>
      </c>
      <c r="P252" s="149"/>
      <c r="Q252" s="150">
        <v>12200.87</v>
      </c>
      <c r="R252" s="150">
        <v>790.73</v>
      </c>
      <c r="S252" s="151">
        <v>6.4702577049786006E-2</v>
      </c>
      <c r="T252" s="150">
        <v>23077.25</v>
      </c>
      <c r="U252" s="150">
        <v>3892.81</v>
      </c>
      <c r="V252" s="150">
        <v>8298.3799999999992</v>
      </c>
      <c r="W252" s="151">
        <v>2.2640479259877201E-2</v>
      </c>
      <c r="X252" s="150">
        <v>11661.76</v>
      </c>
    </row>
    <row r="253" spans="1:24" x14ac:dyDescent="0.2">
      <c r="A253" s="159">
        <v>43040</v>
      </c>
      <c r="B253" s="160">
        <f t="shared" si="24"/>
        <v>15262.93</v>
      </c>
      <c r="C253" s="160">
        <f t="shared" si="25"/>
        <v>44295.35</v>
      </c>
      <c r="D253" s="156">
        <f t="shared" si="30"/>
        <v>2.4017181149071476E-2</v>
      </c>
      <c r="E253" s="156">
        <f t="shared" si="31"/>
        <v>-5.3678068840297133E-3</v>
      </c>
      <c r="G253" s="161">
        <f t="shared" si="26"/>
        <v>19187.270833333332</v>
      </c>
      <c r="H253" s="161">
        <f t="shared" si="27"/>
        <v>52162.909999999996</v>
      </c>
      <c r="J253" s="161">
        <f t="shared" si="28"/>
        <v>19171.82708333333</v>
      </c>
      <c r="K253" s="161">
        <f t="shared" si="29"/>
        <v>52274.657500000001</v>
      </c>
      <c r="L253" s="147">
        <v>2014</v>
      </c>
      <c r="M253" s="152" t="s">
        <v>447</v>
      </c>
      <c r="N253" s="144" t="s">
        <v>663</v>
      </c>
      <c r="O253" s="144" t="s">
        <v>663</v>
      </c>
      <c r="P253" s="149"/>
      <c r="Q253" s="150">
        <v>11791.45</v>
      </c>
      <c r="R253" s="150">
        <v>578.57000000000005</v>
      </c>
      <c r="S253" s="151">
        <v>7.9021699237349696E-2</v>
      </c>
      <c r="T253" s="150">
        <v>22311.439999999999</v>
      </c>
      <c r="U253" s="150">
        <v>3605.08</v>
      </c>
      <c r="V253" s="150">
        <v>12435.93</v>
      </c>
      <c r="W253" s="151">
        <v>2.47491869641762E-2</v>
      </c>
      <c r="X253" s="150">
        <v>13925.21</v>
      </c>
    </row>
    <row r="254" spans="1:24" x14ac:dyDescent="0.2">
      <c r="A254" s="159">
        <v>43070</v>
      </c>
      <c r="B254" s="160">
        <f t="shared" si="24"/>
        <v>14140.68</v>
      </c>
      <c r="C254" s="160">
        <f t="shared" si="25"/>
        <v>36894.76</v>
      </c>
      <c r="D254" s="156">
        <f t="shared" si="30"/>
        <v>1.9080613741326635E-2</v>
      </c>
      <c r="E254" s="156">
        <f t="shared" si="31"/>
        <v>-1.613739410903392E-2</v>
      </c>
      <c r="G254" s="161">
        <f t="shared" si="26"/>
        <v>19095.589999999997</v>
      </c>
      <c r="H254" s="161">
        <f t="shared" si="27"/>
        <v>51844.304999999993</v>
      </c>
      <c r="J254" s="161">
        <f t="shared" si="28"/>
        <v>19141.430416666662</v>
      </c>
      <c r="K254" s="161">
        <f t="shared" si="29"/>
        <v>52003.607499999998</v>
      </c>
      <c r="L254" s="147">
        <v>2014</v>
      </c>
      <c r="M254" s="152" t="s">
        <v>449</v>
      </c>
      <c r="N254" s="144" t="s">
        <v>663</v>
      </c>
      <c r="O254" s="144" t="s">
        <v>663</v>
      </c>
      <c r="P254" s="149"/>
      <c r="Q254" s="150">
        <v>11938.68</v>
      </c>
      <c r="R254" s="150">
        <v>637.97</v>
      </c>
      <c r="S254" s="151">
        <v>6.3307001467004298E-2</v>
      </c>
      <c r="T254" s="150">
        <v>22973.27</v>
      </c>
      <c r="U254" s="150">
        <v>3474.56</v>
      </c>
      <c r="V254" s="150">
        <v>11994.46</v>
      </c>
      <c r="W254" s="151">
        <v>2.9919989622722399E-2</v>
      </c>
      <c r="X254" s="150">
        <v>14174.48</v>
      </c>
    </row>
    <row r="255" spans="1:24" x14ac:dyDescent="0.2">
      <c r="A255" s="159">
        <v>43101</v>
      </c>
      <c r="B255" s="160">
        <f t="shared" si="24"/>
        <v>13514.68</v>
      </c>
      <c r="C255" s="160">
        <f t="shared" si="25"/>
        <v>42457.25</v>
      </c>
      <c r="D255" s="156">
        <f t="shared" si="30"/>
        <v>1.9549445846282376E-2</v>
      </c>
      <c r="E255" s="156">
        <f t="shared" si="31"/>
        <v>-9.6879461570722469E-3</v>
      </c>
      <c r="G255" s="161">
        <f t="shared" si="26"/>
        <v>19165.583333333332</v>
      </c>
      <c r="H255" s="161">
        <f t="shared" si="27"/>
        <v>51698.260833333326</v>
      </c>
      <c r="J255" s="161">
        <f t="shared" si="28"/>
        <v>19130.586666666662</v>
      </c>
      <c r="K255" s="161">
        <f t="shared" si="29"/>
        <v>51771.282916666663</v>
      </c>
      <c r="L255" s="147">
        <v>2014</v>
      </c>
      <c r="M255" s="152" t="s">
        <v>450</v>
      </c>
      <c r="N255" s="144" t="s">
        <v>663</v>
      </c>
      <c r="O255" s="144" t="s">
        <v>663</v>
      </c>
      <c r="P255" s="149"/>
      <c r="Q255" s="150">
        <v>13803.45</v>
      </c>
      <c r="R255" s="150">
        <v>822.63</v>
      </c>
      <c r="S255" s="151">
        <v>7.1300033912025607E-2</v>
      </c>
      <c r="T255" s="150">
        <v>26483.61</v>
      </c>
      <c r="U255" s="150">
        <v>3278.86</v>
      </c>
      <c r="V255" s="150">
        <v>9429.26</v>
      </c>
      <c r="W255" s="151">
        <v>3.8523826623334201E-2</v>
      </c>
      <c r="X255" s="150">
        <v>7231.4</v>
      </c>
    </row>
    <row r="256" spans="1:24" x14ac:dyDescent="0.2">
      <c r="A256" s="159">
        <v>43132</v>
      </c>
      <c r="B256" s="160">
        <f t="shared" si="24"/>
        <v>13820.98</v>
      </c>
      <c r="C256" s="160">
        <f t="shared" si="25"/>
        <v>45310.23</v>
      </c>
      <c r="D256" s="156">
        <f t="shared" si="30"/>
        <v>2.1228707109873568E-2</v>
      </c>
      <c r="E256" s="156">
        <f t="shared" si="31"/>
        <v>-1.7868057245259417E-2</v>
      </c>
      <c r="G256" s="161">
        <f t="shared" si="26"/>
        <v>19302.6875</v>
      </c>
      <c r="H256" s="161">
        <f t="shared" si="27"/>
        <v>51849.021666666667</v>
      </c>
      <c r="J256" s="161">
        <f t="shared" si="28"/>
        <v>19234.135416666664</v>
      </c>
      <c r="K256" s="161">
        <f t="shared" si="29"/>
        <v>51773.641250000001</v>
      </c>
      <c r="L256" s="147">
        <v>2014</v>
      </c>
      <c r="M256" s="152" t="s">
        <v>451</v>
      </c>
      <c r="N256" s="144" t="s">
        <v>663</v>
      </c>
      <c r="O256" s="144" t="s">
        <v>663</v>
      </c>
      <c r="P256" s="149"/>
      <c r="Q256" s="150">
        <v>16000.96</v>
      </c>
      <c r="R256" s="150">
        <v>905.2</v>
      </c>
      <c r="S256" s="151">
        <v>6.9882220445092194E-2</v>
      </c>
      <c r="T256" s="150">
        <v>29258</v>
      </c>
      <c r="U256" s="150">
        <v>3064.22</v>
      </c>
      <c r="V256" s="150">
        <v>13368.79</v>
      </c>
      <c r="W256" s="151">
        <v>3.8534076150112798E-2</v>
      </c>
      <c r="X256" s="150">
        <v>7310.87</v>
      </c>
    </row>
    <row r="257" spans="1:24" x14ac:dyDescent="0.2">
      <c r="A257" s="159">
        <v>43160</v>
      </c>
      <c r="B257" s="160">
        <f t="shared" si="24"/>
        <v>16528.75</v>
      </c>
      <c r="C257" s="160">
        <f t="shared" si="25"/>
        <v>47833.61</v>
      </c>
      <c r="D257" s="156">
        <f t="shared" si="30"/>
        <v>2.3497946746251497E-2</v>
      </c>
      <c r="E257" s="156">
        <f t="shared" si="31"/>
        <v>-2.6718378096506012E-2</v>
      </c>
      <c r="G257" s="161">
        <f t="shared" si="26"/>
        <v>19350.5975</v>
      </c>
      <c r="H257" s="161">
        <f t="shared" si="27"/>
        <v>51243.554166666669</v>
      </c>
      <c r="J257" s="161">
        <f t="shared" si="28"/>
        <v>19326.642500000002</v>
      </c>
      <c r="K257" s="161">
        <f t="shared" si="29"/>
        <v>51546.287916666668</v>
      </c>
      <c r="L257" s="147">
        <v>2014</v>
      </c>
      <c r="M257" s="152" t="s">
        <v>664</v>
      </c>
      <c r="N257" s="144" t="s">
        <v>663</v>
      </c>
      <c r="O257" s="144" t="s">
        <v>663</v>
      </c>
      <c r="P257" s="149"/>
      <c r="Q257" s="150">
        <v>17214.21</v>
      </c>
      <c r="R257" s="150">
        <v>1014.65</v>
      </c>
      <c r="S257" s="151">
        <v>7.3673833690093601E-2</v>
      </c>
      <c r="T257" s="150">
        <v>33240.720000000001</v>
      </c>
      <c r="U257" s="150">
        <v>3253.49</v>
      </c>
      <c r="V257" s="150">
        <v>5470.74</v>
      </c>
      <c r="W257" s="151">
        <v>5.2984411889995198E-2</v>
      </c>
      <c r="X257" s="150">
        <v>4926.6099999999997</v>
      </c>
    </row>
    <row r="258" spans="1:24" x14ac:dyDescent="0.2">
      <c r="A258" s="159">
        <v>43191</v>
      </c>
      <c r="B258" s="160">
        <f t="shared" si="24"/>
        <v>17681.36</v>
      </c>
      <c r="C258" s="160">
        <f t="shared" si="25"/>
        <v>46460.32</v>
      </c>
      <c r="D258" s="156">
        <f t="shared" si="30"/>
        <v>2.2329452471858913E-2</v>
      </c>
      <c r="E258" s="156">
        <f t="shared" si="31"/>
        <v>-4.210276405668556E-2</v>
      </c>
      <c r="G258" s="161">
        <f t="shared" si="26"/>
        <v>19420.059166666666</v>
      </c>
      <c r="H258" s="161">
        <f t="shared" si="27"/>
        <v>50920.064166666671</v>
      </c>
      <c r="J258" s="161">
        <f t="shared" si="28"/>
        <v>19385.328333333331</v>
      </c>
      <c r="K258" s="161">
        <f t="shared" si="29"/>
        <v>51081.809166666673</v>
      </c>
      <c r="L258" s="147">
        <v>2014</v>
      </c>
      <c r="M258" s="152" t="s">
        <v>665</v>
      </c>
      <c r="N258" s="144" t="s">
        <v>663</v>
      </c>
      <c r="O258" s="144" t="s">
        <v>663</v>
      </c>
      <c r="P258" s="149"/>
      <c r="Q258" s="150">
        <v>18612.96</v>
      </c>
      <c r="R258" s="150">
        <v>972.52</v>
      </c>
      <c r="S258" s="151">
        <v>6.5787511973155605E-2</v>
      </c>
      <c r="T258" s="150">
        <v>36812.839999999997</v>
      </c>
      <c r="U258" s="150">
        <v>3249.85</v>
      </c>
      <c r="V258" s="150">
        <v>10913.5</v>
      </c>
      <c r="W258" s="151">
        <v>4.9286064318862698E-2</v>
      </c>
      <c r="X258" s="150">
        <v>12983.49</v>
      </c>
    </row>
    <row r="259" spans="1:24" x14ac:dyDescent="0.2">
      <c r="A259" s="159">
        <v>43221</v>
      </c>
      <c r="B259" s="160">
        <f t="shared" ref="B259:B293" si="32">SUM(P305:R305)</f>
        <v>20526.419999999998</v>
      </c>
      <c r="C259" s="160">
        <f t="shared" ref="C259:C293" si="33">SUM(T305:V305)</f>
        <v>51547.439999999995</v>
      </c>
      <c r="D259" s="156">
        <f t="shared" si="30"/>
        <v>2.9105659297205433E-2</v>
      </c>
      <c r="E259" s="156">
        <f t="shared" si="31"/>
        <v>-3.8336870669658296E-2</v>
      </c>
      <c r="G259" s="161">
        <f t="shared" si="26"/>
        <v>19399.473333333332</v>
      </c>
      <c r="H259" s="161">
        <f t="shared" si="27"/>
        <v>50772.876666666671</v>
      </c>
      <c r="J259" s="161">
        <f t="shared" si="28"/>
        <v>19409.766250000001</v>
      </c>
      <c r="K259" s="161">
        <f t="shared" si="29"/>
        <v>50846.470416666671</v>
      </c>
      <c r="L259" s="147">
        <v>2014</v>
      </c>
      <c r="M259" s="152" t="s">
        <v>666</v>
      </c>
      <c r="N259" s="144" t="s">
        <v>663</v>
      </c>
      <c r="O259" s="144" t="s">
        <v>663</v>
      </c>
      <c r="P259" s="149"/>
      <c r="Q259" s="150">
        <v>21747.07</v>
      </c>
      <c r="R259" s="150">
        <v>1145.68</v>
      </c>
      <c r="S259" s="151">
        <v>6.3327472671478993E-2</v>
      </c>
      <c r="T259" s="150">
        <v>42556.63</v>
      </c>
      <c r="U259" s="150">
        <v>3914.55</v>
      </c>
      <c r="V259" s="150">
        <v>6333.53</v>
      </c>
      <c r="W259" s="151">
        <v>4.8991661228814397E-2</v>
      </c>
      <c r="X259" s="150">
        <v>9251.61</v>
      </c>
    </row>
    <row r="260" spans="1:24" x14ac:dyDescent="0.2">
      <c r="A260" s="159">
        <v>43252</v>
      </c>
      <c r="B260" s="160">
        <f t="shared" si="32"/>
        <v>21753.43</v>
      </c>
      <c r="C260" s="160">
        <f t="shared" si="33"/>
        <v>53005.45</v>
      </c>
      <c r="D260" s="156">
        <f t="shared" si="30"/>
        <v>3.1545957660732205E-2</v>
      </c>
      <c r="E260" s="156">
        <f t="shared" si="31"/>
        <v>-3.378006837936498E-2</v>
      </c>
      <c r="G260" s="161">
        <f t="shared" si="26"/>
        <v>19440.655833333331</v>
      </c>
      <c r="H260" s="161">
        <f t="shared" si="27"/>
        <v>50779.670833333337</v>
      </c>
      <c r="J260" s="161">
        <f t="shared" si="28"/>
        <v>19420.064583333333</v>
      </c>
      <c r="K260" s="161">
        <f t="shared" si="29"/>
        <v>50776.273750000008</v>
      </c>
      <c r="L260" s="147">
        <v>2014</v>
      </c>
      <c r="M260" s="152" t="s">
        <v>667</v>
      </c>
      <c r="N260" s="144" t="s">
        <v>663</v>
      </c>
      <c r="O260" s="144" t="s">
        <v>663</v>
      </c>
      <c r="P260" s="149"/>
      <c r="Q260" s="150">
        <v>23286.16</v>
      </c>
      <c r="R260" s="150">
        <v>1221.74</v>
      </c>
      <c r="S260" s="151">
        <v>7.0443408043936798E-2</v>
      </c>
      <c r="T260" s="150">
        <v>44124.4</v>
      </c>
      <c r="U260" s="150">
        <v>3364.53</v>
      </c>
      <c r="V260" s="150">
        <v>5312.67</v>
      </c>
      <c r="W260" s="151">
        <v>5.3258741195347702E-2</v>
      </c>
      <c r="X260" s="150">
        <v>13371.37</v>
      </c>
    </row>
    <row r="261" spans="1:24" x14ac:dyDescent="0.2">
      <c r="A261" s="159">
        <v>43282</v>
      </c>
      <c r="B261" s="160">
        <f t="shared" si="32"/>
        <v>26931.780000000002</v>
      </c>
      <c r="C261" s="160">
        <f t="shared" si="33"/>
        <v>69461.569999999992</v>
      </c>
      <c r="D261" s="156">
        <f t="shared" si="30"/>
        <v>4.4493344623898645E-2</v>
      </c>
      <c r="E261" s="156">
        <f t="shared" si="31"/>
        <v>-2.9248021230747212E-2</v>
      </c>
      <c r="G261" s="161">
        <f t="shared" si="26"/>
        <v>19517.736666666664</v>
      </c>
      <c r="H261" s="161">
        <f t="shared" si="27"/>
        <v>50865.665833333333</v>
      </c>
      <c r="J261" s="161">
        <f t="shared" si="28"/>
        <v>19479.196249999997</v>
      </c>
      <c r="K261" s="161">
        <f t="shared" si="29"/>
        <v>50822.668333333335</v>
      </c>
      <c r="L261" s="147">
        <v>2014</v>
      </c>
      <c r="M261" s="152" t="s">
        <v>668</v>
      </c>
      <c r="N261" s="144" t="s">
        <v>663</v>
      </c>
      <c r="O261" s="144" t="s">
        <v>663</v>
      </c>
      <c r="P261" s="149"/>
      <c r="Q261" s="150">
        <v>19539.47</v>
      </c>
      <c r="R261" s="150">
        <v>1064.79</v>
      </c>
      <c r="S261" s="151">
        <v>7.7774207857986596E-2</v>
      </c>
      <c r="T261" s="150">
        <v>36702.32</v>
      </c>
      <c r="U261" s="150">
        <v>3723.13</v>
      </c>
      <c r="V261" s="150">
        <v>6193.39</v>
      </c>
      <c r="W261" s="151">
        <v>5.5498126548948402E-2</v>
      </c>
      <c r="X261" s="150">
        <v>7301.69</v>
      </c>
    </row>
    <row r="262" spans="1:24" x14ac:dyDescent="0.2">
      <c r="A262" s="159">
        <v>43313</v>
      </c>
      <c r="B262" s="160">
        <f t="shared" si="32"/>
        <v>29429.15</v>
      </c>
      <c r="C262" s="160">
        <f t="shared" si="33"/>
        <v>73428.289999999994</v>
      </c>
      <c r="D262" s="156">
        <f t="shared" si="30"/>
        <v>4.7065399348658943E-2</v>
      </c>
      <c r="E262" s="156">
        <f t="shared" si="31"/>
        <v>-2.9875843824726744E-2</v>
      </c>
      <c r="G262" s="161">
        <f t="shared" si="26"/>
        <v>19580.972499999996</v>
      </c>
      <c r="H262" s="161">
        <f t="shared" si="27"/>
        <v>50649.020833333336</v>
      </c>
      <c r="J262" s="161">
        <f t="shared" si="28"/>
        <v>19549.35458333333</v>
      </c>
      <c r="K262" s="161">
        <f t="shared" si="29"/>
        <v>50757.343333333338</v>
      </c>
      <c r="L262" s="147">
        <v>2014</v>
      </c>
      <c r="M262" s="152" t="s">
        <v>669</v>
      </c>
      <c r="N262" s="144" t="s">
        <v>663</v>
      </c>
      <c r="O262" s="144" t="s">
        <v>663</v>
      </c>
      <c r="P262" s="149"/>
      <c r="Q262" s="150">
        <v>16795.47</v>
      </c>
      <c r="R262" s="150">
        <v>934.88</v>
      </c>
      <c r="S262" s="151">
        <v>6.7538993872089406E-2</v>
      </c>
      <c r="T262" s="150">
        <v>32418.73</v>
      </c>
      <c r="U262" s="150">
        <v>4365.32</v>
      </c>
      <c r="V262" s="150">
        <v>10610.21</v>
      </c>
      <c r="W262" s="151">
        <v>4.7190620977441103E-2</v>
      </c>
      <c r="X262" s="150">
        <v>14398.57</v>
      </c>
    </row>
    <row r="263" spans="1:24" x14ac:dyDescent="0.2">
      <c r="A263" s="159">
        <v>43344</v>
      </c>
      <c r="B263" s="160">
        <f t="shared" si="32"/>
        <v>22825.72</v>
      </c>
      <c r="C263" s="160">
        <f t="shared" si="33"/>
        <v>54324.009999999995</v>
      </c>
      <c r="D263" s="156">
        <f t="shared" si="30"/>
        <v>3.9205205665446163E-2</v>
      </c>
      <c r="E263" s="156">
        <f t="shared" si="31"/>
        <v>-3.9798195485077126E-2</v>
      </c>
      <c r="G263" s="161">
        <f t="shared" si="26"/>
        <v>19596.005833333333</v>
      </c>
      <c r="H263" s="161">
        <f t="shared" si="27"/>
        <v>50252.21416666665</v>
      </c>
      <c r="J263" s="161">
        <f t="shared" si="28"/>
        <v>19588.489166666666</v>
      </c>
      <c r="K263" s="161">
        <f t="shared" si="29"/>
        <v>50450.617499999993</v>
      </c>
      <c r="L263" s="147">
        <v>2014</v>
      </c>
      <c r="M263" s="152" t="s">
        <v>670</v>
      </c>
      <c r="N263" s="144" t="s">
        <v>663</v>
      </c>
      <c r="O263" s="144" t="s">
        <v>663</v>
      </c>
      <c r="P263" s="149"/>
      <c r="Q263" s="150">
        <v>12324.5</v>
      </c>
      <c r="R263" s="150">
        <v>745.52</v>
      </c>
      <c r="S263" s="151">
        <v>6.7188114478784297E-2</v>
      </c>
      <c r="T263" s="150">
        <v>24240.5</v>
      </c>
      <c r="U263" s="150">
        <v>3542.16</v>
      </c>
      <c r="V263" s="150">
        <v>11467.29</v>
      </c>
      <c r="W263" s="151">
        <v>4.5393040572595397E-2</v>
      </c>
      <c r="X263" s="150">
        <v>7252.37</v>
      </c>
    </row>
    <row r="264" spans="1:24" x14ac:dyDescent="0.2">
      <c r="A264" s="159">
        <v>43374</v>
      </c>
      <c r="B264" s="160">
        <f t="shared" si="32"/>
        <v>20624.829999999998</v>
      </c>
      <c r="C264" s="160">
        <f t="shared" si="33"/>
        <v>46022.49</v>
      </c>
      <c r="D264" s="156">
        <f t="shared" si="30"/>
        <v>4.0290271829246382E-2</v>
      </c>
      <c r="E264" s="156">
        <f t="shared" si="31"/>
        <v>-2.7358611688803491E-2</v>
      </c>
      <c r="G264" s="161">
        <f t="shared" ref="G264:G287" si="34">AVERAGE(B259:B270)</f>
        <v>19713.942499999997</v>
      </c>
      <c r="H264" s="161">
        <f t="shared" ref="H264:H287" si="35">AVERAGE(C259:C270)</f>
        <v>50378.074166666658</v>
      </c>
      <c r="J264" s="161">
        <f t="shared" si="28"/>
        <v>19654.974166666667</v>
      </c>
      <c r="K264" s="161">
        <f t="shared" si="29"/>
        <v>50315.144166666651</v>
      </c>
      <c r="L264" s="147">
        <v>2014</v>
      </c>
      <c r="M264" s="152" t="s">
        <v>671</v>
      </c>
      <c r="N264" s="144" t="s">
        <v>663</v>
      </c>
      <c r="O264" s="144" t="s">
        <v>663</v>
      </c>
      <c r="P264" s="149"/>
      <c r="Q264" s="150">
        <v>12726.28</v>
      </c>
      <c r="R264" s="150">
        <v>791.24</v>
      </c>
      <c r="S264" s="151">
        <v>5.86387147938379E-2</v>
      </c>
      <c r="T264" s="150">
        <v>24699.05</v>
      </c>
      <c r="U264" s="150">
        <v>3882.37</v>
      </c>
      <c r="V264" s="150">
        <v>7050.97</v>
      </c>
      <c r="W264" s="151">
        <v>3.8285683052586998E-2</v>
      </c>
      <c r="X264" s="150">
        <v>7236.61</v>
      </c>
    </row>
    <row r="265" spans="1:24" x14ac:dyDescent="0.2">
      <c r="A265" s="159">
        <v>43405</v>
      </c>
      <c r="B265" s="160">
        <f t="shared" si="32"/>
        <v>15015.900000000001</v>
      </c>
      <c r="C265" s="160">
        <f t="shared" si="33"/>
        <v>42529.1</v>
      </c>
      <c r="D265" s="156">
        <f t="shared" si="30"/>
        <v>4.1525191027782071E-2</v>
      </c>
      <c r="E265" s="156">
        <f t="shared" si="31"/>
        <v>-1.735038072827777E-2</v>
      </c>
      <c r="G265" s="161">
        <f t="shared" si="34"/>
        <v>19792.55166666667</v>
      </c>
      <c r="H265" s="161">
        <f t="shared" si="35"/>
        <v>50400.843333333331</v>
      </c>
      <c r="J265" s="161">
        <f t="shared" ref="J265:J287" si="36">AVERAGE(G264:G265)</f>
        <v>19753.247083333335</v>
      </c>
      <c r="K265" s="161">
        <f t="shared" ref="K265:K287" si="37">AVERAGE(H264:H265)</f>
        <v>50389.458749999991</v>
      </c>
      <c r="L265" s="147">
        <v>2015</v>
      </c>
      <c r="M265" s="152" t="s">
        <v>447</v>
      </c>
      <c r="N265" s="144" t="s">
        <v>663</v>
      </c>
      <c r="O265" s="144" t="s">
        <v>663</v>
      </c>
      <c r="P265" s="149"/>
      <c r="Q265" s="150">
        <v>12168.83</v>
      </c>
      <c r="R265" s="150">
        <v>673.12</v>
      </c>
      <c r="S265" s="151">
        <v>8.4201386861029695E-2</v>
      </c>
      <c r="T265" s="150">
        <v>23307.37</v>
      </c>
      <c r="U265" s="150">
        <v>3964.94</v>
      </c>
      <c r="V265" s="150">
        <v>13887.22</v>
      </c>
      <c r="W265" s="151">
        <v>2.4693905833219301E-2</v>
      </c>
      <c r="X265" s="150">
        <v>3571.26</v>
      </c>
    </row>
    <row r="266" spans="1:24" x14ac:dyDescent="0.2">
      <c r="A266" s="159">
        <v>43435</v>
      </c>
      <c r="B266" s="160">
        <f t="shared" si="32"/>
        <v>14634.869999999999</v>
      </c>
      <c r="C266" s="160">
        <f t="shared" si="33"/>
        <v>36976.29</v>
      </c>
      <c r="D266" s="156">
        <f t="shared" si="30"/>
        <v>4.4632354280408348E-2</v>
      </c>
      <c r="E266" s="156">
        <f t="shared" si="31"/>
        <v>-1.8550504951364233E-2</v>
      </c>
      <c r="G266" s="161">
        <f t="shared" si="34"/>
        <v>19945.216666666667</v>
      </c>
      <c r="H266" s="161">
        <f t="shared" si="35"/>
        <v>50327.961666666662</v>
      </c>
      <c r="J266" s="161">
        <f t="shared" si="36"/>
        <v>19868.88416666667</v>
      </c>
      <c r="K266" s="161">
        <f t="shared" si="37"/>
        <v>50364.402499999997</v>
      </c>
      <c r="L266" s="153">
        <v>2015</v>
      </c>
      <c r="M266" s="152" t="s">
        <v>449</v>
      </c>
      <c r="N266" s="144" t="s">
        <v>663</v>
      </c>
      <c r="O266" s="144" t="s">
        <v>663</v>
      </c>
      <c r="P266" s="150">
        <v>0</v>
      </c>
      <c r="Q266" s="150">
        <v>11612.21</v>
      </c>
      <c r="R266" s="150">
        <v>680.03</v>
      </c>
      <c r="S266" s="151">
        <v>8.0694812336888994E-2</v>
      </c>
      <c r="T266" s="150">
        <v>24048.54</v>
      </c>
      <c r="U266" s="150">
        <v>4165.03</v>
      </c>
      <c r="V266" s="150">
        <v>9801.92</v>
      </c>
      <c r="W266" s="151">
        <v>1.94015936102566E-2</v>
      </c>
      <c r="X266" s="150">
        <v>7465.48</v>
      </c>
    </row>
    <row r="267" spans="1:24" x14ac:dyDescent="0.2">
      <c r="A267" s="159">
        <v>43466</v>
      </c>
      <c r="B267" s="160">
        <f t="shared" si="32"/>
        <v>14439.65</v>
      </c>
      <c r="C267" s="160">
        <f t="shared" si="33"/>
        <v>43489.19</v>
      </c>
      <c r="D267" s="156">
        <f t="shared" si="30"/>
        <v>4.4496012587367018E-2</v>
      </c>
      <c r="E267" s="156">
        <f t="shared" si="31"/>
        <v>-1.5746130689930804E-2</v>
      </c>
      <c r="G267" s="161">
        <f t="shared" si="34"/>
        <v>20067.619166666667</v>
      </c>
      <c r="H267" s="161">
        <f t="shared" si="35"/>
        <v>50153.731666666667</v>
      </c>
      <c r="J267" s="161">
        <f t="shared" si="36"/>
        <v>20006.417916666665</v>
      </c>
      <c r="K267" s="161">
        <f t="shared" si="37"/>
        <v>50240.846666666665</v>
      </c>
      <c r="L267" s="153">
        <v>2015</v>
      </c>
      <c r="M267" s="152" t="s">
        <v>450</v>
      </c>
      <c r="N267" s="144" t="s">
        <v>663</v>
      </c>
      <c r="O267" s="144" t="s">
        <v>663</v>
      </c>
      <c r="P267" s="150">
        <v>0</v>
      </c>
      <c r="Q267" s="150">
        <v>14061.58</v>
      </c>
      <c r="R267" s="150">
        <v>835.78</v>
      </c>
      <c r="S267" s="151">
        <v>6.79039776175107E-2</v>
      </c>
      <c r="T267" s="150">
        <v>28567.93</v>
      </c>
      <c r="U267" s="150">
        <v>3612.24</v>
      </c>
      <c r="V267" s="150">
        <v>14748.51</v>
      </c>
      <c r="W267" s="151">
        <v>2.6766377542930101E-2</v>
      </c>
      <c r="X267" s="150">
        <v>6780.42</v>
      </c>
    </row>
    <row r="268" spans="1:24" x14ac:dyDescent="0.2">
      <c r="A268" s="159">
        <v>43497</v>
      </c>
      <c r="B268" s="160">
        <f t="shared" si="32"/>
        <v>14579.810000000001</v>
      </c>
      <c r="C268" s="160">
        <f t="shared" si="33"/>
        <v>42710.49</v>
      </c>
      <c r="D268" s="156">
        <f t="shared" si="30"/>
        <v>4.0332246515605297E-2</v>
      </c>
      <c r="E268" s="156">
        <f t="shared" si="31"/>
        <v>-2.4141956004081866E-2</v>
      </c>
      <c r="G268" s="161">
        <f t="shared" si="34"/>
        <v>20059.453333333335</v>
      </c>
      <c r="H268" s="161">
        <f t="shared" si="35"/>
        <v>49785.52416666667</v>
      </c>
      <c r="J268" s="161">
        <f t="shared" si="36"/>
        <v>20063.536250000001</v>
      </c>
      <c r="K268" s="161">
        <f t="shared" si="37"/>
        <v>49969.627916666665</v>
      </c>
      <c r="L268" s="147">
        <v>2015</v>
      </c>
      <c r="M268" s="152" t="s">
        <v>451</v>
      </c>
      <c r="N268" s="144" t="s">
        <v>663</v>
      </c>
      <c r="O268" s="144" t="s">
        <v>663</v>
      </c>
      <c r="P268" s="150">
        <v>0</v>
      </c>
      <c r="Q268" s="150">
        <v>15701.33</v>
      </c>
      <c r="R268" s="150">
        <v>875.6</v>
      </c>
      <c r="S268" s="151">
        <v>7.3856256858175803E-2</v>
      </c>
      <c r="T268" s="150">
        <v>30476.54</v>
      </c>
      <c r="U268" s="150">
        <v>3275.28</v>
      </c>
      <c r="V268" s="150">
        <v>13112.94</v>
      </c>
      <c r="W268" s="151">
        <v>4.8071401806110498E-2</v>
      </c>
      <c r="X268" s="150">
        <v>7048.72</v>
      </c>
    </row>
    <row r="269" spans="1:24" x14ac:dyDescent="0.2">
      <c r="A269" s="159">
        <v>43525</v>
      </c>
      <c r="B269" s="160">
        <f t="shared" si="32"/>
        <v>16709.150000000001</v>
      </c>
      <c r="C269" s="160">
        <f t="shared" si="33"/>
        <v>43071.929999999993</v>
      </c>
      <c r="D269" s="156">
        <f t="shared" si="30"/>
        <v>4.1635487375988989E-2</v>
      </c>
      <c r="E269" s="156">
        <f t="shared" si="31"/>
        <v>-2.6678699366103453E-2</v>
      </c>
      <c r="G269" s="161">
        <f t="shared" si="34"/>
        <v>20130.238333333331</v>
      </c>
      <c r="H269" s="161">
        <f t="shared" si="35"/>
        <v>49841.601666666662</v>
      </c>
      <c r="J269" s="161">
        <f t="shared" si="36"/>
        <v>20094.845833333333</v>
      </c>
      <c r="K269" s="161">
        <f t="shared" si="37"/>
        <v>49813.562916666662</v>
      </c>
      <c r="L269" s="147">
        <v>2015</v>
      </c>
      <c r="M269" s="148" t="s">
        <v>664</v>
      </c>
      <c r="N269" s="144" t="s">
        <v>663</v>
      </c>
      <c r="O269" s="144" t="s">
        <v>663</v>
      </c>
      <c r="P269" s="154">
        <v>0</v>
      </c>
      <c r="Q269" s="150">
        <v>17550.259999999998</v>
      </c>
      <c r="R269" s="150">
        <v>1040.18</v>
      </c>
      <c r="S269" s="151">
        <v>7.2669608680590705E-2</v>
      </c>
      <c r="T269" s="150">
        <v>34209.589999999997</v>
      </c>
      <c r="U269" s="150">
        <v>3231.66</v>
      </c>
      <c r="V269" s="150">
        <v>6509.66</v>
      </c>
      <c r="W269" s="151">
        <v>4.4361537218072497E-2</v>
      </c>
      <c r="X269" s="150">
        <v>7729.7</v>
      </c>
    </row>
    <row r="270" spans="1:24" x14ac:dyDescent="0.2">
      <c r="A270" s="159">
        <v>43556</v>
      </c>
      <c r="B270" s="160">
        <f t="shared" si="32"/>
        <v>19096.599999999999</v>
      </c>
      <c r="C270" s="160">
        <f t="shared" si="33"/>
        <v>47970.64</v>
      </c>
      <c r="D270" s="156">
        <f t="shared" si="30"/>
        <v>1.5419808977229277E-2</v>
      </c>
      <c r="E270" s="156">
        <f t="shared" si="31"/>
        <v>-3.4181677931703458E-2</v>
      </c>
      <c r="G270" s="161">
        <f t="shared" si="34"/>
        <v>20226.480833333331</v>
      </c>
      <c r="H270" s="161">
        <f t="shared" si="35"/>
        <v>50036.581666666665</v>
      </c>
      <c r="J270" s="161">
        <f t="shared" si="36"/>
        <v>20178.359583333331</v>
      </c>
      <c r="K270" s="161">
        <f t="shared" si="37"/>
        <v>49939.09166666666</v>
      </c>
      <c r="L270" s="147">
        <v>2015</v>
      </c>
      <c r="M270" s="148" t="s">
        <v>665</v>
      </c>
      <c r="N270" s="144" t="s">
        <v>663</v>
      </c>
      <c r="O270" s="144" t="s">
        <v>663</v>
      </c>
      <c r="P270" s="154">
        <v>0</v>
      </c>
      <c r="Q270" s="150">
        <v>19935.03</v>
      </c>
      <c r="R270" s="150">
        <v>1090.43</v>
      </c>
      <c r="S270" s="151">
        <v>6.6710074357469507E-2</v>
      </c>
      <c r="T270" s="150">
        <v>39568.370000000003</v>
      </c>
      <c r="U270" s="150">
        <v>3691.73</v>
      </c>
      <c r="V270" s="150">
        <v>11400.98</v>
      </c>
      <c r="W270" s="151">
        <v>3.8993266591471898E-2</v>
      </c>
      <c r="X270" s="150">
        <v>7796.62</v>
      </c>
    </row>
    <row r="271" spans="1:24" x14ac:dyDescent="0.2">
      <c r="A271" s="159">
        <v>43586</v>
      </c>
      <c r="B271" s="160">
        <f t="shared" si="32"/>
        <v>21469.73</v>
      </c>
      <c r="C271" s="160">
        <f t="shared" si="33"/>
        <v>51820.670000000006</v>
      </c>
      <c r="D271" s="156">
        <f t="shared" ref="D271:D282" si="38">(SUM(B271:B282)/SUM(B259:B270))-1</f>
        <v>-5.7052345905272972E-2</v>
      </c>
      <c r="E271" s="156">
        <f t="shared" ref="E271:E282" si="39">(SUM(C271:C282)/SUM(C259:C270))-1</f>
        <v>-9.0206587723703602E-2</v>
      </c>
      <c r="G271" s="161">
        <f t="shared" si="34"/>
        <v>20265.317500000001</v>
      </c>
      <c r="H271" s="161">
        <f t="shared" si="35"/>
        <v>49831.01416666666</v>
      </c>
      <c r="J271" s="161">
        <f t="shared" si="36"/>
        <v>20245.899166666666</v>
      </c>
      <c r="K271" s="161">
        <f t="shared" si="37"/>
        <v>49933.797916666663</v>
      </c>
      <c r="L271" s="147">
        <v>2015</v>
      </c>
      <c r="M271" s="148" t="s">
        <v>666</v>
      </c>
      <c r="N271" s="144" t="s">
        <v>663</v>
      </c>
      <c r="O271" s="144" t="s">
        <v>663</v>
      </c>
      <c r="P271" s="154">
        <v>0</v>
      </c>
      <c r="Q271" s="150">
        <v>23573.06</v>
      </c>
      <c r="R271" s="150">
        <v>1246.81</v>
      </c>
      <c r="S271" s="151">
        <v>6.7459660344715705E-2</v>
      </c>
      <c r="T271" s="150">
        <v>46902.720000000001</v>
      </c>
      <c r="U271" s="150">
        <v>3659.74</v>
      </c>
      <c r="V271" s="150">
        <v>13941.2</v>
      </c>
      <c r="W271" s="151">
        <v>3.9823916395467E-2</v>
      </c>
      <c r="X271" s="150">
        <v>14426.34</v>
      </c>
    </row>
    <row r="272" spans="1:24" x14ac:dyDescent="0.2">
      <c r="A272" s="159">
        <v>43617</v>
      </c>
      <c r="B272" s="160">
        <f t="shared" si="32"/>
        <v>23585.41</v>
      </c>
      <c r="C272" s="160">
        <f t="shared" si="33"/>
        <v>52130.87</v>
      </c>
      <c r="D272" s="156">
        <f t="shared" si="38"/>
        <v>-0.11388126560403922</v>
      </c>
      <c r="E272" s="156">
        <f t="shared" si="39"/>
        <v>-0.12969591183427953</v>
      </c>
      <c r="G272" s="161">
        <f t="shared" si="34"/>
        <v>20305.6875</v>
      </c>
      <c r="H272" s="161">
        <f t="shared" si="35"/>
        <v>49980.087500000001</v>
      </c>
      <c r="J272" s="161">
        <f t="shared" si="36"/>
        <v>20285.502500000002</v>
      </c>
      <c r="K272" s="161">
        <f t="shared" si="37"/>
        <v>49905.550833333327</v>
      </c>
      <c r="L272" s="147">
        <v>2015</v>
      </c>
      <c r="M272" s="148" t="s">
        <v>667</v>
      </c>
      <c r="N272" s="144" t="s">
        <v>663</v>
      </c>
      <c r="O272" s="144" t="s">
        <v>663</v>
      </c>
      <c r="P272" s="154">
        <v>0</v>
      </c>
      <c r="Q272" s="150">
        <v>24244.47</v>
      </c>
      <c r="R272" s="150">
        <v>1223.94</v>
      </c>
      <c r="S272" s="151">
        <v>6.6079900551310397E-2</v>
      </c>
      <c r="T272" s="150">
        <v>46739.42</v>
      </c>
      <c r="U272" s="150">
        <v>3228.8</v>
      </c>
      <c r="V272" s="150">
        <v>18610.07</v>
      </c>
      <c r="W272" s="151">
        <v>5.50920400809424E-2</v>
      </c>
      <c r="X272" s="150">
        <v>14686.76</v>
      </c>
    </row>
    <row r="273" spans="1:24" x14ac:dyDescent="0.2">
      <c r="A273" s="159">
        <v>43647</v>
      </c>
      <c r="B273" s="160">
        <f t="shared" si="32"/>
        <v>28400.61</v>
      </c>
      <c r="C273" s="160">
        <f t="shared" si="33"/>
        <v>67370.81</v>
      </c>
      <c r="D273" s="156">
        <f t="shared" si="38"/>
        <v>-0.15742245634500496</v>
      </c>
      <c r="E273" s="156">
        <f t="shared" si="39"/>
        <v>-0.15730225116408936</v>
      </c>
      <c r="G273" s="161">
        <f t="shared" si="34"/>
        <v>20304.930833333332</v>
      </c>
      <c r="H273" s="161">
        <f t="shared" si="35"/>
        <v>49637.669166666667</v>
      </c>
      <c r="J273" s="161">
        <f t="shared" si="36"/>
        <v>20305.309166666666</v>
      </c>
      <c r="K273" s="161">
        <f t="shared" si="37"/>
        <v>49808.878333333334</v>
      </c>
      <c r="L273" s="147">
        <v>2015</v>
      </c>
      <c r="M273" s="148" t="s">
        <v>668</v>
      </c>
      <c r="N273" s="144" t="s">
        <v>663</v>
      </c>
      <c r="O273" s="144" t="s">
        <v>663</v>
      </c>
      <c r="P273" s="154">
        <v>0</v>
      </c>
      <c r="Q273" s="150">
        <v>19214.330000000002</v>
      </c>
      <c r="R273" s="150">
        <v>1060.55</v>
      </c>
      <c r="S273" s="151">
        <v>6.5680783314130603E-2</v>
      </c>
      <c r="T273" s="150">
        <v>36867.01</v>
      </c>
      <c r="U273" s="150">
        <v>3699.16</v>
      </c>
      <c r="V273" s="150">
        <v>11737.94</v>
      </c>
      <c r="W273" s="151">
        <v>4.5792973175747098E-2</v>
      </c>
      <c r="X273" s="150">
        <v>6733.58</v>
      </c>
    </row>
    <row r="274" spans="1:24" x14ac:dyDescent="0.2">
      <c r="A274" s="159">
        <v>43678</v>
      </c>
      <c r="B274" s="160">
        <f t="shared" si="32"/>
        <v>29331.16</v>
      </c>
      <c r="C274" s="160">
        <f t="shared" si="33"/>
        <v>69009.8</v>
      </c>
      <c r="D274" s="156">
        <f t="shared" si="38"/>
        <v>-0.18325259727081877</v>
      </c>
      <c r="E274" s="156">
        <f t="shared" si="39"/>
        <v>-0.18666884507995563</v>
      </c>
      <c r="G274" s="161">
        <f t="shared" si="34"/>
        <v>20396.235833333332</v>
      </c>
      <c r="H274" s="161">
        <f t="shared" si="35"/>
        <v>49297.770833333321</v>
      </c>
      <c r="J274" s="161">
        <f t="shared" si="36"/>
        <v>20350.583333333332</v>
      </c>
      <c r="K274" s="161">
        <f t="shared" si="37"/>
        <v>49467.719999999994</v>
      </c>
      <c r="L274" s="147">
        <v>2015</v>
      </c>
      <c r="M274" s="148" t="s">
        <v>669</v>
      </c>
      <c r="N274" s="144" t="s">
        <v>663</v>
      </c>
      <c r="O274" s="144" t="s">
        <v>663</v>
      </c>
      <c r="P274" s="154">
        <v>0</v>
      </c>
      <c r="Q274" s="150">
        <v>17273.689999999999</v>
      </c>
      <c r="R274" s="150">
        <v>1033.01</v>
      </c>
      <c r="S274" s="151">
        <v>6.4043219149273203E-2</v>
      </c>
      <c r="T274" s="150">
        <v>32890.74</v>
      </c>
      <c r="U274" s="150">
        <v>4058.19</v>
      </c>
      <c r="V274" s="150">
        <v>5474.24</v>
      </c>
      <c r="W274" s="151">
        <v>5.14725421197577E-2</v>
      </c>
      <c r="X274" s="150">
        <v>14405.99</v>
      </c>
    </row>
    <row r="275" spans="1:24" x14ac:dyDescent="0.2">
      <c r="A275" s="159">
        <v>43709</v>
      </c>
      <c r="B275" s="160">
        <f t="shared" si="32"/>
        <v>23675.14</v>
      </c>
      <c r="C275" s="160">
        <f t="shared" si="33"/>
        <v>54996.94</v>
      </c>
      <c r="D275" s="156">
        <f t="shared" si="38"/>
        <v>-0.19943161462027237</v>
      </c>
      <c r="E275" s="156">
        <f t="shared" si="39"/>
        <v>-0.22751668661919777</v>
      </c>
      <c r="G275" s="161">
        <f t="shared" si="34"/>
        <v>19898.172500000001</v>
      </c>
      <c r="H275" s="161">
        <f t="shared" si="35"/>
        <v>48534.509166666663</v>
      </c>
      <c r="J275" s="161">
        <f t="shared" si="36"/>
        <v>20147.204166666666</v>
      </c>
      <c r="K275" s="161">
        <f t="shared" si="37"/>
        <v>48916.139999999992</v>
      </c>
      <c r="L275" s="147">
        <v>2015</v>
      </c>
      <c r="M275" s="148" t="s">
        <v>670</v>
      </c>
      <c r="N275" s="144" t="s">
        <v>663</v>
      </c>
      <c r="O275" s="144" t="s">
        <v>663</v>
      </c>
      <c r="P275" s="154">
        <v>0</v>
      </c>
      <c r="Q275" s="150">
        <v>12881.87</v>
      </c>
      <c r="R275" s="150">
        <v>860.88</v>
      </c>
      <c r="S275" s="151">
        <v>6.9408961088574E-2</v>
      </c>
      <c r="T275" s="150">
        <v>25603.759999999998</v>
      </c>
      <c r="U275" s="150">
        <v>4056.54</v>
      </c>
      <c r="V275" s="150">
        <v>7069.33</v>
      </c>
      <c r="W275" s="151">
        <v>7.0355291566551195E-2</v>
      </c>
      <c r="X275" s="150">
        <v>7191.4</v>
      </c>
    </row>
    <row r="276" spans="1:24" x14ac:dyDescent="0.2">
      <c r="A276" s="159">
        <v>43739</v>
      </c>
      <c r="B276" s="160">
        <f t="shared" si="32"/>
        <v>21779.74</v>
      </c>
      <c r="C276" s="160">
        <f t="shared" si="33"/>
        <v>48362.25</v>
      </c>
      <c r="D276" s="156">
        <f t="shared" si="38"/>
        <v>-0.22729868324956903</v>
      </c>
      <c r="E276" s="156">
        <f t="shared" si="39"/>
        <v>-0.25769908210213011</v>
      </c>
      <c r="G276" s="161">
        <f t="shared" si="34"/>
        <v>18589.215833333335</v>
      </c>
      <c r="H276" s="161">
        <f t="shared" si="35"/>
        <v>45833.639999999992</v>
      </c>
      <c r="J276" s="161">
        <f t="shared" si="36"/>
        <v>19243.694166666668</v>
      </c>
      <c r="K276" s="161">
        <f t="shared" si="37"/>
        <v>47184.074583333328</v>
      </c>
      <c r="L276" s="153">
        <v>2015</v>
      </c>
      <c r="M276" s="148" t="s">
        <v>671</v>
      </c>
      <c r="N276" s="144" t="s">
        <v>663</v>
      </c>
      <c r="O276" s="144" t="s">
        <v>663</v>
      </c>
      <c r="P276" s="154">
        <v>0</v>
      </c>
      <c r="Q276" s="150">
        <v>13048.82</v>
      </c>
      <c r="R276" s="150">
        <v>871.55</v>
      </c>
      <c r="S276" s="151">
        <v>5.4385048673275198E-2</v>
      </c>
      <c r="T276" s="150">
        <v>26340.02</v>
      </c>
      <c r="U276" s="150">
        <v>4185.7299999999996</v>
      </c>
      <c r="V276" s="150">
        <v>11917.18</v>
      </c>
      <c r="W276" s="151">
        <v>5.4654096693928102E-2</v>
      </c>
      <c r="X276" s="150">
        <v>7185.26</v>
      </c>
    </row>
    <row r="277" spans="1:24" x14ac:dyDescent="0.2">
      <c r="A277" s="159">
        <v>43770</v>
      </c>
      <c r="B277" s="160">
        <f t="shared" si="32"/>
        <v>15481.939999999999</v>
      </c>
      <c r="C277" s="160">
        <f t="shared" si="33"/>
        <v>40062.29</v>
      </c>
      <c r="D277" s="156">
        <f t="shared" si="38"/>
        <v>-0.2545811952705398</v>
      </c>
      <c r="E277" s="156">
        <f t="shared" si="39"/>
        <v>-0.28661145550543699</v>
      </c>
      <c r="G277" s="161">
        <f t="shared" si="34"/>
        <v>17538.550833333331</v>
      </c>
      <c r="H277" s="161">
        <f t="shared" si="35"/>
        <v>43864.06</v>
      </c>
      <c r="J277" s="161">
        <f t="shared" si="36"/>
        <v>18063.883333333331</v>
      </c>
      <c r="K277" s="161">
        <f t="shared" si="37"/>
        <v>44848.849999999991</v>
      </c>
      <c r="L277" s="153">
        <v>2016</v>
      </c>
      <c r="M277" s="148" t="s">
        <v>447</v>
      </c>
      <c r="N277" s="144" t="s">
        <v>663</v>
      </c>
      <c r="O277" s="144" t="s">
        <v>663</v>
      </c>
      <c r="P277" s="150">
        <v>0</v>
      </c>
      <c r="Q277" s="150">
        <v>11867.1</v>
      </c>
      <c r="R277" s="150">
        <v>745.51</v>
      </c>
      <c r="S277" s="151">
        <v>7.3490736651652594E-2</v>
      </c>
      <c r="T277" s="150">
        <v>23388.99</v>
      </c>
      <c r="U277" s="150">
        <v>3699.8</v>
      </c>
      <c r="V277" s="150">
        <v>13049.68</v>
      </c>
      <c r="W277" s="151">
        <v>5.8020889315870398E-2</v>
      </c>
      <c r="X277" s="150">
        <v>7190.41</v>
      </c>
    </row>
    <row r="278" spans="1:24" x14ac:dyDescent="0.2">
      <c r="A278" s="159">
        <v>43800</v>
      </c>
      <c r="B278" s="160">
        <f t="shared" si="32"/>
        <v>15119.310000000001</v>
      </c>
      <c r="C278" s="160">
        <f t="shared" si="33"/>
        <v>38765.17</v>
      </c>
      <c r="D278" s="156">
        <f t="shared" si="38"/>
        <v>-0.26160956191943852</v>
      </c>
      <c r="E278" s="156">
        <f t="shared" si="39"/>
        <v>-0.28774245463630843</v>
      </c>
      <c r="G278" s="161">
        <f t="shared" si="34"/>
        <v>16805.391666666666</v>
      </c>
      <c r="H278" s="161">
        <f t="shared" si="35"/>
        <v>42411.26</v>
      </c>
      <c r="J278" s="161">
        <f t="shared" si="36"/>
        <v>17171.971249999999</v>
      </c>
      <c r="K278" s="161">
        <f t="shared" si="37"/>
        <v>43137.66</v>
      </c>
      <c r="L278" s="153">
        <v>2016</v>
      </c>
      <c r="M278" s="148" t="s">
        <v>449</v>
      </c>
      <c r="N278" s="144" t="s">
        <v>663</v>
      </c>
      <c r="O278" s="144" t="s">
        <v>663</v>
      </c>
      <c r="P278" s="154">
        <v>0</v>
      </c>
      <c r="Q278" s="150">
        <v>12845.06</v>
      </c>
      <c r="R278" s="150">
        <v>843.55</v>
      </c>
      <c r="S278" s="151">
        <v>4.7513224498323799E-2</v>
      </c>
      <c r="T278" s="150">
        <v>26035.26</v>
      </c>
      <c r="U278" s="150">
        <v>4154.2700000000004</v>
      </c>
      <c r="V278" s="150">
        <v>6378.4</v>
      </c>
      <c r="W278" s="151">
        <v>4.6134741884659498E-2</v>
      </c>
      <c r="X278" s="150">
        <v>14239.06</v>
      </c>
    </row>
    <row r="279" spans="1:24" x14ac:dyDescent="0.2">
      <c r="A279" s="159">
        <v>43831</v>
      </c>
      <c r="B279" s="160">
        <f t="shared" si="32"/>
        <v>14430.57</v>
      </c>
      <c r="C279" s="160">
        <f t="shared" si="33"/>
        <v>39380.17</v>
      </c>
      <c r="D279" s="156">
        <f t="shared" si="38"/>
        <v>-0.26658052495554918</v>
      </c>
      <c r="E279" s="156">
        <f t="shared" si="39"/>
        <v>-0.29678666195479009</v>
      </c>
      <c r="G279" s="161">
        <f t="shared" si="34"/>
        <v>16390.175833333335</v>
      </c>
      <c r="H279" s="161">
        <f t="shared" si="35"/>
        <v>40791.592500000006</v>
      </c>
      <c r="J279" s="161">
        <f t="shared" si="36"/>
        <v>16597.783750000002</v>
      </c>
      <c r="K279" s="161">
        <f t="shared" si="37"/>
        <v>41601.426250000004</v>
      </c>
      <c r="L279" s="153">
        <v>2016</v>
      </c>
      <c r="M279" s="148" t="s">
        <v>450</v>
      </c>
      <c r="N279" s="144" t="s">
        <v>663</v>
      </c>
      <c r="O279" s="144" t="s">
        <v>663</v>
      </c>
      <c r="P279" s="154">
        <v>0</v>
      </c>
      <c r="Q279" s="150">
        <v>14618.11</v>
      </c>
      <c r="R279" s="150">
        <v>958.31</v>
      </c>
      <c r="S279" s="151">
        <v>5.1565122152587101E-2</v>
      </c>
      <c r="T279" s="150">
        <v>28724.639999999999</v>
      </c>
      <c r="U279" s="150">
        <v>4184.26</v>
      </c>
      <c r="V279" s="150">
        <v>11749.87</v>
      </c>
      <c r="W279" s="151">
        <v>4.02689119863643E-2</v>
      </c>
      <c r="X279" s="150">
        <v>14151.13</v>
      </c>
    </row>
    <row r="280" spans="1:24" x14ac:dyDescent="0.2">
      <c r="A280" s="159">
        <v>43862</v>
      </c>
      <c r="B280" s="160">
        <f t="shared" si="32"/>
        <v>15675.470000000001</v>
      </c>
      <c r="C280" s="160">
        <f t="shared" si="33"/>
        <v>38631.71</v>
      </c>
      <c r="D280" s="156">
        <f t="shared" si="38"/>
        <v>-0.27703644398033533</v>
      </c>
      <c r="E280" s="156">
        <f t="shared" si="39"/>
        <v>-0.30397965738486621</v>
      </c>
      <c r="G280" s="161">
        <f t="shared" si="34"/>
        <v>16058.964166666665</v>
      </c>
      <c r="H280" s="161">
        <f t="shared" si="35"/>
        <v>38458.486666666671</v>
      </c>
      <c r="J280" s="161">
        <f t="shared" si="36"/>
        <v>16224.57</v>
      </c>
      <c r="K280" s="161">
        <f t="shared" si="37"/>
        <v>39625.039583333339</v>
      </c>
      <c r="L280" s="153">
        <v>2016</v>
      </c>
      <c r="M280" s="148" t="s">
        <v>451</v>
      </c>
      <c r="N280" s="144" t="s">
        <v>663</v>
      </c>
      <c r="O280" s="144" t="s">
        <v>663</v>
      </c>
      <c r="P280" s="154">
        <v>0</v>
      </c>
      <c r="Q280" s="150">
        <v>16096.88</v>
      </c>
      <c r="R280" s="150">
        <v>976.03</v>
      </c>
      <c r="S280" s="151">
        <v>5.8094372898351801E-2</v>
      </c>
      <c r="T280" s="150">
        <v>32039.1</v>
      </c>
      <c r="U280" s="150">
        <v>3896.45</v>
      </c>
      <c r="V280" s="150">
        <v>5523</v>
      </c>
      <c r="W280" s="151">
        <v>4.6492254776195299E-2</v>
      </c>
      <c r="X280" s="150">
        <v>7374.59</v>
      </c>
    </row>
    <row r="281" spans="1:24" x14ac:dyDescent="0.2">
      <c r="A281" s="159">
        <v>43891</v>
      </c>
      <c r="B281" s="160">
        <f t="shared" si="32"/>
        <v>10732.39</v>
      </c>
      <c r="C281" s="160">
        <f t="shared" si="33"/>
        <v>33912.79</v>
      </c>
      <c r="D281" s="156">
        <f t="shared" si="38"/>
        <v>-0.29431120930279486</v>
      </c>
      <c r="E281" s="156">
        <f t="shared" si="39"/>
        <v>-0.30924033498810144</v>
      </c>
      <c r="G281" s="161">
        <f t="shared" si="34"/>
        <v>15554.661666666667</v>
      </c>
      <c r="H281" s="161">
        <f t="shared" si="35"/>
        <v>36997.466666666667</v>
      </c>
      <c r="J281" s="161">
        <f t="shared" si="36"/>
        <v>15806.812916666666</v>
      </c>
      <c r="K281" s="161">
        <f t="shared" si="37"/>
        <v>37727.976666666669</v>
      </c>
      <c r="L281" s="153">
        <v>2016</v>
      </c>
      <c r="M281" s="148" t="s">
        <v>664</v>
      </c>
      <c r="N281" s="144" t="s">
        <v>663</v>
      </c>
      <c r="O281" s="144" t="s">
        <v>663</v>
      </c>
      <c r="P281" s="154">
        <v>0</v>
      </c>
      <c r="Q281" s="150">
        <v>18504.96</v>
      </c>
      <c r="R281" s="150">
        <v>1205.94</v>
      </c>
      <c r="S281" s="151">
        <v>4.5760467558558997E-2</v>
      </c>
      <c r="T281" s="150">
        <v>37024.53</v>
      </c>
      <c r="U281" s="150">
        <v>3841.22</v>
      </c>
      <c r="V281" s="150">
        <v>10205.76</v>
      </c>
      <c r="W281" s="151">
        <v>5.4874970728865401E-2</v>
      </c>
      <c r="X281" s="150">
        <v>21445.27</v>
      </c>
    </row>
    <row r="282" spans="1:24" x14ac:dyDescent="0.2">
      <c r="A282" s="159">
        <v>43922</v>
      </c>
      <c r="B282" s="160">
        <f t="shared" si="32"/>
        <v>3389.1200000000003</v>
      </c>
      <c r="C282" s="160">
        <f t="shared" si="33"/>
        <v>15560.210000000001</v>
      </c>
      <c r="D282" s="156">
        <f t="shared" si="38"/>
        <v>-0.25785584078135826</v>
      </c>
      <c r="E282" s="156">
        <f t="shared" si="39"/>
        <v>-0.29765401803194635</v>
      </c>
      <c r="G282" s="161">
        <f t="shared" si="34"/>
        <v>15077.199166666667</v>
      </c>
      <c r="H282" s="161">
        <f t="shared" si="35"/>
        <v>35695.52416666667</v>
      </c>
      <c r="J282" s="161">
        <f t="shared" si="36"/>
        <v>15315.930416666666</v>
      </c>
      <c r="K282" s="161">
        <f t="shared" si="37"/>
        <v>36346.495416666672</v>
      </c>
      <c r="L282" s="153">
        <v>2016</v>
      </c>
      <c r="M282" s="148" t="s">
        <v>665</v>
      </c>
      <c r="N282" s="144" t="s">
        <v>663</v>
      </c>
      <c r="O282" s="144" t="s">
        <v>663</v>
      </c>
      <c r="P282" s="154">
        <v>0</v>
      </c>
      <c r="Q282" s="150">
        <v>20283.599999999999</v>
      </c>
      <c r="R282" s="150">
        <v>1241.99</v>
      </c>
      <c r="S282" s="151">
        <v>3.8827274885380597E-2</v>
      </c>
      <c r="T282" s="150">
        <v>41040</v>
      </c>
      <c r="U282" s="150">
        <v>3793.54</v>
      </c>
      <c r="V282" s="150">
        <v>10967.1</v>
      </c>
      <c r="W282" s="151">
        <v>5.3682261208576998E-2</v>
      </c>
      <c r="X282" s="150">
        <v>14463.54</v>
      </c>
    </row>
    <row r="283" spans="1:24" x14ac:dyDescent="0.2">
      <c r="A283" s="159">
        <v>43952</v>
      </c>
      <c r="B283" s="160">
        <f t="shared" si="32"/>
        <v>8861.75</v>
      </c>
      <c r="C283" s="160">
        <f t="shared" si="33"/>
        <v>28185.71</v>
      </c>
      <c r="D283" s="169"/>
      <c r="E283" s="169"/>
      <c r="F283" s="169"/>
      <c r="G283" s="161">
        <f t="shared" si="34"/>
        <v>14963.716666666669</v>
      </c>
      <c r="H283" s="161">
        <f t="shared" si="35"/>
        <v>35492.515833333331</v>
      </c>
      <c r="I283" s="169"/>
      <c r="J283" s="161">
        <f t="shared" si="36"/>
        <v>15020.457916666668</v>
      </c>
      <c r="K283" s="161">
        <f t="shared" si="37"/>
        <v>35594.020000000004</v>
      </c>
      <c r="L283" s="153">
        <v>2016</v>
      </c>
      <c r="M283" s="148" t="s">
        <v>666</v>
      </c>
      <c r="N283" s="144" t="s">
        <v>663</v>
      </c>
      <c r="O283" s="144" t="s">
        <v>663</v>
      </c>
      <c r="P283" s="154">
        <v>0</v>
      </c>
      <c r="Q283" s="150">
        <v>23769.85</v>
      </c>
      <c r="R283" s="150">
        <v>1481.11</v>
      </c>
      <c r="S283" s="151">
        <v>3.9455529611547399E-2</v>
      </c>
      <c r="T283" s="150">
        <v>47683.48</v>
      </c>
      <c r="U283" s="150">
        <v>3558.39</v>
      </c>
      <c r="V283" s="150">
        <v>11881.96</v>
      </c>
      <c r="W283" s="151">
        <v>5.5190602699299603E-2</v>
      </c>
      <c r="X283" s="150">
        <v>14406.71</v>
      </c>
    </row>
    <row r="284" spans="1:24" x14ac:dyDescent="0.2">
      <c r="A284" s="159">
        <v>43983</v>
      </c>
      <c r="B284" s="160">
        <f t="shared" si="32"/>
        <v>14787.5</v>
      </c>
      <c r="C284" s="160">
        <f t="shared" si="33"/>
        <v>34697.270000000004</v>
      </c>
      <c r="D284" s="169"/>
      <c r="E284" s="169"/>
      <c r="F284" s="169"/>
      <c r="G284" s="161">
        <f t="shared" si="34"/>
        <v>14892.586666666668</v>
      </c>
      <c r="H284" s="161">
        <f t="shared" si="35"/>
        <v>35146.664166666676</v>
      </c>
      <c r="I284" s="169"/>
      <c r="J284" s="161">
        <f t="shared" si="36"/>
        <v>14928.151666666668</v>
      </c>
      <c r="K284" s="161">
        <f t="shared" si="37"/>
        <v>35319.590000000004</v>
      </c>
      <c r="L284" s="153">
        <v>2016</v>
      </c>
      <c r="M284" s="148" t="s">
        <v>667</v>
      </c>
      <c r="N284" s="144" t="s">
        <v>663</v>
      </c>
      <c r="O284" s="144" t="s">
        <v>663</v>
      </c>
      <c r="P284" s="154">
        <v>0</v>
      </c>
      <c r="Q284" s="150">
        <v>25226.61</v>
      </c>
      <c r="R284" s="150">
        <v>1436.88</v>
      </c>
      <c r="S284" s="151">
        <v>3.0929184439096299E-2</v>
      </c>
      <c r="T284" s="150">
        <v>49111.01</v>
      </c>
      <c r="U284" s="150">
        <v>3678.81</v>
      </c>
      <c r="V284" s="150">
        <v>16228.73</v>
      </c>
      <c r="W284" s="151">
        <v>5.8733469338138201E-2</v>
      </c>
      <c r="X284" s="150">
        <v>21419.32</v>
      </c>
    </row>
    <row r="285" spans="1:24" x14ac:dyDescent="0.2">
      <c r="A285" s="159">
        <v>44013</v>
      </c>
      <c r="B285" s="160">
        <f t="shared" si="32"/>
        <v>23418.02</v>
      </c>
      <c r="C285" s="160">
        <f t="shared" si="33"/>
        <v>47934.799999999996</v>
      </c>
      <c r="D285" s="169"/>
      <c r="E285" s="169"/>
      <c r="F285" s="169"/>
      <c r="G285" s="161">
        <f t="shared" si="34"/>
        <v>14679.724999999999</v>
      </c>
      <c r="H285" s="161">
        <f t="shared" si="35"/>
        <v>34548.827499999999</v>
      </c>
      <c r="I285" s="169"/>
      <c r="J285" s="161">
        <f t="shared" si="36"/>
        <v>14786.155833333334</v>
      </c>
      <c r="K285" s="161">
        <f t="shared" si="37"/>
        <v>34847.745833333334</v>
      </c>
      <c r="L285" s="153">
        <v>2016</v>
      </c>
      <c r="M285" s="148" t="s">
        <v>668</v>
      </c>
      <c r="N285" s="144" t="s">
        <v>663</v>
      </c>
      <c r="O285" s="144" t="s">
        <v>663</v>
      </c>
      <c r="P285" s="154">
        <v>0</v>
      </c>
      <c r="Q285" s="150">
        <v>20531.41</v>
      </c>
      <c r="R285" s="150">
        <v>1242.97</v>
      </c>
      <c r="S285" s="151">
        <v>3.1189407000337101E-2</v>
      </c>
      <c r="T285" s="150">
        <v>39975.56</v>
      </c>
      <c r="U285" s="150">
        <v>3869.07</v>
      </c>
      <c r="V285" s="150">
        <v>10145.41</v>
      </c>
      <c r="W285" s="151">
        <v>6.0412161830878698E-2</v>
      </c>
      <c r="X285" s="150">
        <v>14414.18</v>
      </c>
    </row>
    <row r="286" spans="1:24" x14ac:dyDescent="0.2">
      <c r="A286" s="159">
        <v>44044</v>
      </c>
      <c r="B286" s="160">
        <f t="shared" si="32"/>
        <v>25356.62</v>
      </c>
      <c r="C286" s="160">
        <f t="shared" si="33"/>
        <v>41012.530000000006</v>
      </c>
      <c r="D286" s="169"/>
      <c r="E286" s="169"/>
      <c r="F286" s="169"/>
      <c r="G286" s="161">
        <f t="shared" si="34"/>
        <v>14393.395000000002</v>
      </c>
      <c r="H286" s="161">
        <f t="shared" si="35"/>
        <v>34052.911666666674</v>
      </c>
      <c r="I286" s="169"/>
      <c r="J286" s="161">
        <f t="shared" si="36"/>
        <v>14536.560000000001</v>
      </c>
      <c r="K286" s="161">
        <f t="shared" si="37"/>
        <v>34300.869583333333</v>
      </c>
      <c r="L286" s="153">
        <v>2016</v>
      </c>
      <c r="M286" s="148" t="s">
        <v>669</v>
      </c>
      <c r="N286" s="144" t="s">
        <v>663</v>
      </c>
      <c r="O286" s="144" t="s">
        <v>663</v>
      </c>
      <c r="P286" s="154">
        <v>0</v>
      </c>
      <c r="Q286" s="150">
        <v>17521.39</v>
      </c>
      <c r="R286" s="150">
        <v>1100.3800000000001</v>
      </c>
      <c r="S286" s="151">
        <v>4.1671119340427901E-2</v>
      </c>
      <c r="T286" s="150">
        <v>33437.269999999997</v>
      </c>
      <c r="U286" s="150">
        <v>3674.34</v>
      </c>
      <c r="V286" s="150">
        <v>10098.299999999999</v>
      </c>
      <c r="W286" s="151">
        <v>6.6045463639824706E-2</v>
      </c>
      <c r="X286" s="150">
        <v>14603.78</v>
      </c>
    </row>
    <row r="287" spans="1:24" x14ac:dyDescent="0.2">
      <c r="A287" s="159">
        <v>44075</v>
      </c>
      <c r="B287" s="160">
        <f t="shared" si="32"/>
        <v>17623.509999999998</v>
      </c>
      <c r="C287" s="160">
        <f t="shared" si="33"/>
        <v>37464.699999999997</v>
      </c>
      <c r="D287" s="169"/>
      <c r="E287" s="169"/>
      <c r="F287" s="169"/>
      <c r="G287" s="161">
        <f t="shared" si="34"/>
        <v>14767.3125</v>
      </c>
      <c r="H287" s="161">
        <f t="shared" si="35"/>
        <v>34088.017500000002</v>
      </c>
      <c r="I287" s="169"/>
      <c r="J287" s="161">
        <f t="shared" si="36"/>
        <v>14580.353750000002</v>
      </c>
      <c r="K287" s="161">
        <f t="shared" si="37"/>
        <v>34070.464583333334</v>
      </c>
      <c r="L287" s="153">
        <v>2016</v>
      </c>
      <c r="M287" s="148" t="s">
        <v>670</v>
      </c>
      <c r="N287" s="144" t="s">
        <v>663</v>
      </c>
      <c r="O287" s="144" t="s">
        <v>663</v>
      </c>
      <c r="P287" s="154">
        <v>0</v>
      </c>
      <c r="Q287" s="150">
        <v>13422.05</v>
      </c>
      <c r="R287" s="150">
        <v>980.88</v>
      </c>
      <c r="S287" s="151">
        <v>3.2364942411023299E-2</v>
      </c>
      <c r="T287" s="150">
        <v>27761.65</v>
      </c>
      <c r="U287" s="150">
        <v>4038.53</v>
      </c>
      <c r="V287" s="150">
        <v>7565.7</v>
      </c>
      <c r="W287" s="151">
        <v>6.3806726185223206E-2</v>
      </c>
      <c r="X287" s="150">
        <v>13050.69</v>
      </c>
    </row>
    <row r="288" spans="1:24" x14ac:dyDescent="0.2">
      <c r="A288" s="159">
        <v>44105</v>
      </c>
      <c r="B288" s="160">
        <f t="shared" si="32"/>
        <v>16050.19</v>
      </c>
      <c r="C288" s="160">
        <f t="shared" si="33"/>
        <v>32738.94</v>
      </c>
      <c r="D288" s="169"/>
      <c r="E288" s="169"/>
      <c r="F288" s="169"/>
      <c r="G288" s="170"/>
      <c r="H288" s="170"/>
      <c r="I288" s="169"/>
      <c r="J288" s="170"/>
      <c r="K288" s="170"/>
      <c r="L288" s="153">
        <v>2016</v>
      </c>
      <c r="M288" s="148" t="s">
        <v>671</v>
      </c>
      <c r="N288" s="144" t="s">
        <v>663</v>
      </c>
      <c r="O288" s="144" t="s">
        <v>663</v>
      </c>
      <c r="P288" s="154">
        <v>0</v>
      </c>
      <c r="Q288" s="150">
        <v>12853.75</v>
      </c>
      <c r="R288" s="150">
        <v>907.26</v>
      </c>
      <c r="S288" s="151">
        <v>3.2770123704582703E-2</v>
      </c>
      <c r="T288" s="150">
        <v>26085.11</v>
      </c>
      <c r="U288" s="150">
        <v>3549.67</v>
      </c>
      <c r="V288" s="150">
        <v>11210.66</v>
      </c>
      <c r="W288" s="151">
        <v>7.0276107710490796E-2</v>
      </c>
      <c r="X288" s="150">
        <v>14722.81</v>
      </c>
    </row>
    <row r="289" spans="1:24" x14ac:dyDescent="0.2">
      <c r="A289" s="159">
        <v>44136</v>
      </c>
      <c r="B289" s="160">
        <f t="shared" si="32"/>
        <v>14120.15</v>
      </c>
      <c r="C289" s="160">
        <f t="shared" si="33"/>
        <v>37626.19</v>
      </c>
      <c r="D289" s="169"/>
      <c r="E289" s="169"/>
      <c r="F289" s="169"/>
      <c r="G289" s="170"/>
      <c r="H289" s="170"/>
      <c r="I289" s="169"/>
      <c r="J289" s="170"/>
      <c r="K289" s="170"/>
      <c r="L289" s="153">
        <v>2017</v>
      </c>
      <c r="M289" s="148" t="s">
        <v>447</v>
      </c>
      <c r="N289" s="144" t="s">
        <v>663</v>
      </c>
      <c r="O289" s="144" t="s">
        <v>663</v>
      </c>
      <c r="P289" s="154">
        <v>0</v>
      </c>
      <c r="Q289" s="150">
        <v>12244.37</v>
      </c>
      <c r="R289" s="150">
        <v>740.82</v>
      </c>
      <c r="S289" s="151">
        <v>4.1889259995425601E-2</v>
      </c>
      <c r="T289" s="150">
        <v>24790.99</v>
      </c>
      <c r="U289" s="150">
        <v>3883.93</v>
      </c>
      <c r="V289" s="150">
        <v>7606.68</v>
      </c>
      <c r="W289" s="151">
        <v>7.3757038343365902E-2</v>
      </c>
      <c r="X289" s="150">
        <v>7091.13</v>
      </c>
    </row>
    <row r="290" spans="1:24" x14ac:dyDescent="0.2">
      <c r="A290" s="159">
        <v>44166</v>
      </c>
      <c r="B290" s="160">
        <f t="shared" si="32"/>
        <v>14265.75</v>
      </c>
      <c r="C290" s="160">
        <f t="shared" si="33"/>
        <v>34614.949999999997</v>
      </c>
      <c r="D290" s="169"/>
      <c r="E290" s="169"/>
      <c r="F290" s="169"/>
      <c r="G290" s="170"/>
      <c r="H290" s="170"/>
      <c r="I290" s="169"/>
      <c r="J290" s="170"/>
      <c r="K290" s="170"/>
      <c r="L290" s="153">
        <v>2017</v>
      </c>
      <c r="M290" s="148" t="s">
        <v>449</v>
      </c>
      <c r="N290" s="144" t="s">
        <v>663</v>
      </c>
      <c r="O290" s="144" t="s">
        <v>663</v>
      </c>
      <c r="P290" s="154">
        <v>0</v>
      </c>
      <c r="Q290" s="150">
        <v>12731.18</v>
      </c>
      <c r="R290" s="150">
        <v>856.88</v>
      </c>
      <c r="S290" s="151">
        <v>4.3930480142124799E-2</v>
      </c>
      <c r="T290" s="150">
        <v>26610.16</v>
      </c>
      <c r="U290" s="150">
        <v>3659.63</v>
      </c>
      <c r="V290" s="150">
        <v>12060.14</v>
      </c>
      <c r="W290" s="151">
        <v>7.3946943573432095E-2</v>
      </c>
      <c r="X290" s="150">
        <v>312.82</v>
      </c>
    </row>
    <row r="291" spans="1:24" x14ac:dyDescent="0.2">
      <c r="A291" s="159">
        <v>44197</v>
      </c>
      <c r="B291" s="160">
        <f t="shared" si="32"/>
        <v>11876.23</v>
      </c>
      <c r="C291" s="160">
        <f t="shared" si="33"/>
        <v>32206.13</v>
      </c>
      <c r="D291" s="169"/>
      <c r="E291" s="169"/>
      <c r="F291" s="169"/>
      <c r="G291" s="170"/>
      <c r="H291" s="170"/>
      <c r="I291" s="169"/>
      <c r="J291" s="170"/>
      <c r="K291" s="170"/>
      <c r="L291" s="153">
        <v>2017</v>
      </c>
      <c r="M291" s="148" t="s">
        <v>450</v>
      </c>
      <c r="N291" s="144" t="s">
        <v>663</v>
      </c>
      <c r="O291" s="144" t="s">
        <v>663</v>
      </c>
      <c r="P291" s="154">
        <v>0</v>
      </c>
      <c r="Q291" s="150">
        <v>15096.53</v>
      </c>
      <c r="R291" s="150">
        <v>993.36</v>
      </c>
      <c r="S291" s="151">
        <v>4.10052523665482E-2</v>
      </c>
      <c r="T291" s="150">
        <v>31516.97</v>
      </c>
      <c r="U291" s="150">
        <v>4226.04</v>
      </c>
      <c r="V291" s="150">
        <v>7032.17</v>
      </c>
      <c r="W291" s="151">
        <v>7.5971135550149602E-2</v>
      </c>
      <c r="X291" s="150">
        <v>309.58</v>
      </c>
    </row>
    <row r="292" spans="1:24" x14ac:dyDescent="0.2">
      <c r="A292" s="159">
        <v>44228</v>
      </c>
      <c r="B292" s="160">
        <f t="shared" si="32"/>
        <v>12239.51</v>
      </c>
      <c r="C292" s="160">
        <f t="shared" si="33"/>
        <v>32680.720000000001</v>
      </c>
      <c r="D292" s="169"/>
      <c r="E292" s="169"/>
      <c r="F292" s="169"/>
      <c r="G292" s="170"/>
      <c r="H292" s="170"/>
      <c r="I292" s="169"/>
      <c r="J292" s="170"/>
      <c r="K292" s="170"/>
      <c r="L292" s="153">
        <v>2017</v>
      </c>
      <c r="M292" s="148" t="s">
        <v>451</v>
      </c>
      <c r="N292" s="144" t="s">
        <v>663</v>
      </c>
      <c r="O292" s="144" t="s">
        <v>663</v>
      </c>
      <c r="P292" s="154">
        <v>0</v>
      </c>
      <c r="Q292" s="150">
        <v>16709.689999999999</v>
      </c>
      <c r="R292" s="150">
        <v>1111.01</v>
      </c>
      <c r="S292" s="151">
        <v>4.7315762007104099E-2</v>
      </c>
      <c r="T292" s="150">
        <v>32717.01</v>
      </c>
      <c r="U292" s="150">
        <v>3315.26</v>
      </c>
      <c r="V292" s="150">
        <v>11322.78</v>
      </c>
      <c r="W292" s="151">
        <v>6.4890404104776103E-2</v>
      </c>
      <c r="X292" s="150">
        <v>353.94</v>
      </c>
    </row>
    <row r="293" spans="1:24" x14ac:dyDescent="0.2">
      <c r="A293" s="159">
        <v>44256</v>
      </c>
      <c r="B293" s="160">
        <f t="shared" si="32"/>
        <v>15219.4</v>
      </c>
      <c r="C293" s="160">
        <f t="shared" si="33"/>
        <v>34334.06</v>
      </c>
      <c r="D293" s="169"/>
      <c r="E293" s="169"/>
      <c r="F293" s="169"/>
      <c r="G293" s="170"/>
      <c r="H293" s="170"/>
      <c r="I293" s="169"/>
      <c r="J293" s="170"/>
      <c r="K293" s="170"/>
      <c r="L293" s="153">
        <v>2017</v>
      </c>
      <c r="M293" s="148" t="s">
        <v>664</v>
      </c>
      <c r="N293" s="144" t="s">
        <v>663</v>
      </c>
      <c r="O293" s="144" t="s">
        <v>663</v>
      </c>
      <c r="P293" s="154">
        <v>0</v>
      </c>
      <c r="Q293" s="150">
        <v>18913.61</v>
      </c>
      <c r="R293" s="150">
        <v>1242.1600000000001</v>
      </c>
      <c r="S293" s="151">
        <v>5.0519032515254997E-2</v>
      </c>
      <c r="T293" s="150">
        <v>39846.97</v>
      </c>
      <c r="U293" s="150">
        <v>4178</v>
      </c>
      <c r="V293" s="150">
        <v>10204.41</v>
      </c>
      <c r="W293" s="151">
        <v>5.3614867077722603E-2</v>
      </c>
      <c r="X293" s="150">
        <v>14473.5</v>
      </c>
    </row>
    <row r="294" spans="1:24" x14ac:dyDescent="0.2">
      <c r="L294" s="153">
        <v>2017</v>
      </c>
      <c r="M294" s="148" t="s">
        <v>665</v>
      </c>
      <c r="N294" s="144" t="s">
        <v>663</v>
      </c>
      <c r="O294" s="144" t="s">
        <v>663</v>
      </c>
      <c r="P294" s="154">
        <v>0</v>
      </c>
      <c r="Q294" s="150">
        <v>21486.04</v>
      </c>
      <c r="R294" s="150">
        <v>1367.56</v>
      </c>
      <c r="S294" s="151">
        <v>3.8849896733993798E-2</v>
      </c>
      <c r="T294" s="150">
        <v>43398.21</v>
      </c>
      <c r="U294" s="150">
        <v>3934.64</v>
      </c>
      <c r="V294" s="150">
        <v>9495.86</v>
      </c>
      <c r="W294" s="151">
        <v>4.6352372597855997E-2</v>
      </c>
      <c r="X294" s="150">
        <v>7883.94</v>
      </c>
    </row>
    <row r="295" spans="1:24" x14ac:dyDescent="0.2">
      <c r="L295" s="153">
        <v>2017</v>
      </c>
      <c r="M295" s="148" t="s">
        <v>666</v>
      </c>
      <c r="N295" s="144" t="s">
        <v>663</v>
      </c>
      <c r="O295" s="144" t="s">
        <v>663</v>
      </c>
      <c r="P295" s="154">
        <v>0</v>
      </c>
      <c r="Q295" s="150">
        <v>24632.19</v>
      </c>
      <c r="R295" s="150">
        <v>1459.67</v>
      </c>
      <c r="S295" s="151">
        <v>4.2615972950951E-2</v>
      </c>
      <c r="T295" s="150">
        <v>50491.14</v>
      </c>
      <c r="U295" s="150">
        <v>4106.95</v>
      </c>
      <c r="V295" s="150">
        <v>16616.009999999998</v>
      </c>
      <c r="W295" s="151">
        <v>4.4902729468972197E-2</v>
      </c>
      <c r="X295" s="150">
        <v>11475.41</v>
      </c>
    </row>
    <row r="296" spans="1:24" x14ac:dyDescent="0.2">
      <c r="L296" s="153">
        <v>2017</v>
      </c>
      <c r="M296" s="148" t="s">
        <v>667</v>
      </c>
      <c r="N296" s="144" t="s">
        <v>663</v>
      </c>
      <c r="O296" s="144" t="s">
        <v>663</v>
      </c>
      <c r="P296" s="154">
        <v>0</v>
      </c>
      <c r="Q296" s="150">
        <v>26163.58</v>
      </c>
      <c r="R296" s="150">
        <v>1620.32</v>
      </c>
      <c r="S296" s="151">
        <v>3.73511278114304E-2</v>
      </c>
      <c r="T296" s="150">
        <v>50890.69</v>
      </c>
      <c r="U296" s="150">
        <v>3595.92</v>
      </c>
      <c r="V296" s="150">
        <v>17132.55</v>
      </c>
      <c r="W296" s="151">
        <v>4.4070732780396603E-2</v>
      </c>
      <c r="X296" s="150">
        <v>25312.86</v>
      </c>
    </row>
    <row r="297" spans="1:24" x14ac:dyDescent="0.2">
      <c r="L297" s="153">
        <v>2017</v>
      </c>
      <c r="M297" s="148" t="s">
        <v>668</v>
      </c>
      <c r="N297" s="144" t="s">
        <v>663</v>
      </c>
      <c r="O297" s="144" t="s">
        <v>663</v>
      </c>
      <c r="P297" s="154">
        <v>0</v>
      </c>
      <c r="Q297" s="150">
        <v>21038.63</v>
      </c>
      <c r="R297" s="150">
        <v>1212.17</v>
      </c>
      <c r="S297" s="151">
        <v>3.7320455893720697E-2</v>
      </c>
      <c r="T297" s="150">
        <v>41021.160000000003</v>
      </c>
      <c r="U297" s="150">
        <v>4048.85</v>
      </c>
      <c r="V297" s="150">
        <v>16519.61</v>
      </c>
      <c r="W297" s="151">
        <v>5.29570592347949E-2</v>
      </c>
      <c r="X297" s="150">
        <v>6442.91</v>
      </c>
    </row>
    <row r="298" spans="1:24" x14ac:dyDescent="0.2">
      <c r="L298" s="153">
        <v>2017</v>
      </c>
      <c r="M298" s="148" t="s">
        <v>669</v>
      </c>
      <c r="N298" s="144" t="s">
        <v>663</v>
      </c>
      <c r="O298" s="144" t="s">
        <v>663</v>
      </c>
      <c r="P298" s="154">
        <v>0</v>
      </c>
      <c r="Q298" s="150">
        <v>18548.830000000002</v>
      </c>
      <c r="R298" s="150">
        <v>1242.46</v>
      </c>
      <c r="S298" s="151">
        <v>4.6051065898180497E-2</v>
      </c>
      <c r="T298" s="150">
        <v>35663.410000000003</v>
      </c>
      <c r="U298" s="150">
        <v>3987.77</v>
      </c>
      <c r="V298" s="150">
        <v>10253.19</v>
      </c>
      <c r="W298" s="151">
        <v>6.0690775223120802E-2</v>
      </c>
      <c r="X298" s="150">
        <v>14238.28</v>
      </c>
    </row>
    <row r="299" spans="1:24" x14ac:dyDescent="0.2">
      <c r="L299" s="153">
        <v>2017</v>
      </c>
      <c r="M299" s="148" t="s">
        <v>670</v>
      </c>
      <c r="N299" s="144" t="s">
        <v>663</v>
      </c>
      <c r="O299" s="144" t="s">
        <v>663</v>
      </c>
      <c r="P299" s="154"/>
      <c r="Q299" s="150">
        <v>14263.66</v>
      </c>
      <c r="R299" s="150">
        <v>999.27</v>
      </c>
      <c r="S299" s="151">
        <v>5.02662332854832E-2</v>
      </c>
      <c r="T299" s="150">
        <v>28609.55</v>
      </c>
      <c r="U299" s="150">
        <v>4488.04</v>
      </c>
      <c r="V299" s="150">
        <v>11197.76</v>
      </c>
      <c r="W299" s="151">
        <v>7.5451728531207199E-2</v>
      </c>
      <c r="X299" s="150">
        <v>7121.24</v>
      </c>
    </row>
    <row r="300" spans="1:24" x14ac:dyDescent="0.2">
      <c r="L300" s="153">
        <v>2017</v>
      </c>
      <c r="M300" s="148" t="s">
        <v>671</v>
      </c>
      <c r="N300" s="144" t="s">
        <v>663</v>
      </c>
      <c r="O300" s="144" t="s">
        <v>663</v>
      </c>
      <c r="P300" s="154"/>
      <c r="Q300" s="150">
        <v>13212.57</v>
      </c>
      <c r="R300" s="150">
        <v>928.11</v>
      </c>
      <c r="S300" s="151">
        <v>4.6659708019699202E-2</v>
      </c>
      <c r="T300" s="150">
        <v>26545.07</v>
      </c>
      <c r="U300" s="150">
        <v>4376.59</v>
      </c>
      <c r="V300" s="150">
        <v>5973.1</v>
      </c>
      <c r="W300" s="151">
        <v>6.4930324161887695E-2</v>
      </c>
      <c r="X300" s="150">
        <v>3262.73</v>
      </c>
    </row>
    <row r="301" spans="1:24" x14ac:dyDescent="0.2">
      <c r="L301" s="155">
        <v>2018</v>
      </c>
      <c r="M301" s="148" t="s">
        <v>447</v>
      </c>
      <c r="N301" s="144" t="s">
        <v>663</v>
      </c>
      <c r="O301" s="144" t="s">
        <v>663</v>
      </c>
      <c r="P301" s="154">
        <v>0</v>
      </c>
      <c r="Q301" s="150">
        <v>12659.59</v>
      </c>
      <c r="R301" s="150">
        <v>855.09</v>
      </c>
      <c r="S301" s="151">
        <v>5.0852110445826298E-2</v>
      </c>
      <c r="T301" s="150">
        <v>26100.880000000001</v>
      </c>
      <c r="U301" s="150">
        <v>4673.1099999999997</v>
      </c>
      <c r="V301" s="150">
        <v>11683.26</v>
      </c>
      <c r="W301" s="151">
        <v>8.65143244212455E-2</v>
      </c>
      <c r="X301" s="150">
        <v>73.28</v>
      </c>
    </row>
    <row r="302" spans="1:24" x14ac:dyDescent="0.2">
      <c r="L302" s="155">
        <v>2018</v>
      </c>
      <c r="M302" s="148" t="s">
        <v>449</v>
      </c>
      <c r="N302" s="144" t="s">
        <v>663</v>
      </c>
      <c r="O302" s="144" t="s">
        <v>663</v>
      </c>
      <c r="P302" s="154"/>
      <c r="Q302" s="150">
        <v>12938.39</v>
      </c>
      <c r="R302" s="150">
        <v>882.59</v>
      </c>
      <c r="S302" s="151">
        <v>4.6794800368714799E-2</v>
      </c>
      <c r="T302" s="150">
        <v>27225.7</v>
      </c>
      <c r="U302" s="150">
        <v>5310.49</v>
      </c>
      <c r="V302" s="150">
        <v>12774.04</v>
      </c>
      <c r="W302" s="151">
        <v>7.4745552915076605E-2</v>
      </c>
      <c r="X302" s="150">
        <v>12078.77</v>
      </c>
    </row>
    <row r="303" spans="1:24" x14ac:dyDescent="0.2">
      <c r="L303" s="155">
        <v>2018</v>
      </c>
      <c r="M303" s="148" t="s">
        <v>450</v>
      </c>
      <c r="N303" s="144" t="s">
        <v>663</v>
      </c>
      <c r="O303" s="144" t="s">
        <v>663</v>
      </c>
      <c r="P303" s="154"/>
      <c r="Q303" s="150">
        <v>15481.99</v>
      </c>
      <c r="R303" s="150">
        <v>1046.76</v>
      </c>
      <c r="S303" s="151">
        <v>4.3682069121984399E-2</v>
      </c>
      <c r="T303" s="150">
        <v>31652.63</v>
      </c>
      <c r="U303" s="150">
        <v>4443.67</v>
      </c>
      <c r="V303" s="150">
        <v>11737.31</v>
      </c>
      <c r="W303" s="151">
        <v>8.0628687094879706E-2</v>
      </c>
      <c r="X303" s="150">
        <v>14151.54</v>
      </c>
    </row>
    <row r="304" spans="1:24" x14ac:dyDescent="0.2">
      <c r="L304" s="155">
        <v>2018</v>
      </c>
      <c r="M304" s="148" t="s">
        <v>451</v>
      </c>
      <c r="N304" s="144" t="s">
        <v>663</v>
      </c>
      <c r="O304" s="144" t="s">
        <v>663</v>
      </c>
      <c r="P304" s="154"/>
      <c r="Q304" s="150">
        <v>16640.560000000001</v>
      </c>
      <c r="R304" s="150">
        <v>1040.8</v>
      </c>
      <c r="S304" s="151">
        <v>5.0902193043974003E-2</v>
      </c>
      <c r="T304" s="150">
        <v>32226.69</v>
      </c>
      <c r="U304" s="150">
        <v>3941.99</v>
      </c>
      <c r="V304" s="150">
        <v>10291.64</v>
      </c>
      <c r="W304" s="151">
        <v>7.4552800799585706E-2</v>
      </c>
      <c r="X304" s="150">
        <v>7276.23</v>
      </c>
    </row>
    <row r="305" spans="12:24" x14ac:dyDescent="0.2">
      <c r="L305" s="155">
        <v>2018</v>
      </c>
      <c r="M305" s="148" t="s">
        <v>664</v>
      </c>
      <c r="N305" s="144" t="s">
        <v>663</v>
      </c>
      <c r="O305" s="144" t="s">
        <v>663</v>
      </c>
      <c r="P305" s="154"/>
      <c r="Q305" s="150">
        <v>19266.169999999998</v>
      </c>
      <c r="R305" s="150">
        <v>1260.25</v>
      </c>
      <c r="S305" s="151">
        <v>4.82349089612314E-2</v>
      </c>
      <c r="T305" s="150">
        <v>36894.769999999997</v>
      </c>
      <c r="U305" s="150">
        <v>3901.46</v>
      </c>
      <c r="V305" s="150">
        <v>10751.21</v>
      </c>
      <c r="W305" s="151">
        <v>7.6434410622426993E-2</v>
      </c>
      <c r="X305" s="150">
        <v>14418.83</v>
      </c>
    </row>
    <row r="306" spans="12:24" x14ac:dyDescent="0.2">
      <c r="L306" s="155">
        <v>2018</v>
      </c>
      <c r="M306" s="148" t="s">
        <v>665</v>
      </c>
      <c r="N306" s="144" t="s">
        <v>663</v>
      </c>
      <c r="O306" s="144" t="s">
        <v>663</v>
      </c>
      <c r="P306" s="154"/>
      <c r="Q306" s="150">
        <v>20483.72</v>
      </c>
      <c r="R306" s="150">
        <v>1269.71</v>
      </c>
      <c r="S306" s="151">
        <v>4.6012513888614402E-2</v>
      </c>
      <c r="T306" s="150">
        <v>39115</v>
      </c>
      <c r="U306" s="150">
        <v>3878.6</v>
      </c>
      <c r="V306" s="150">
        <v>10011.85</v>
      </c>
      <c r="W306" s="151">
        <v>9.9793429630576497E-2</v>
      </c>
      <c r="X306" s="150">
        <v>7320.17</v>
      </c>
    </row>
    <row r="307" spans="12:24" x14ac:dyDescent="0.2">
      <c r="L307" s="155">
        <v>2018</v>
      </c>
      <c r="M307" s="148" t="s">
        <v>666</v>
      </c>
      <c r="N307" s="144" t="s">
        <v>663</v>
      </c>
      <c r="O307" s="144" t="s">
        <v>663</v>
      </c>
      <c r="P307" s="154"/>
      <c r="Q307" s="150">
        <v>25321.13</v>
      </c>
      <c r="R307" s="150">
        <v>1610.65</v>
      </c>
      <c r="S307" s="151">
        <v>4.8626195520682203E-2</v>
      </c>
      <c r="T307" s="150">
        <v>48638.31</v>
      </c>
      <c r="U307" s="150">
        <v>4229.49</v>
      </c>
      <c r="V307" s="150">
        <v>16593.77</v>
      </c>
      <c r="W307" s="151">
        <v>7.7466096169871004E-2</v>
      </c>
      <c r="X307" s="150">
        <v>10374.030000000001</v>
      </c>
    </row>
    <row r="308" spans="12:24" x14ac:dyDescent="0.2">
      <c r="L308" s="155">
        <v>2018</v>
      </c>
      <c r="M308" s="148" t="s">
        <v>667</v>
      </c>
      <c r="N308" s="144" t="s">
        <v>663</v>
      </c>
      <c r="O308" s="144" t="s">
        <v>663</v>
      </c>
      <c r="P308" s="154"/>
      <c r="Q308" s="150">
        <v>27791.18</v>
      </c>
      <c r="R308" s="150">
        <v>1637.97</v>
      </c>
      <c r="S308" s="151">
        <v>4.3205461251853997E-2</v>
      </c>
      <c r="T308" s="150">
        <v>50986.559999999998</v>
      </c>
      <c r="U308" s="150">
        <v>4022.07</v>
      </c>
      <c r="V308" s="150">
        <v>18419.66</v>
      </c>
      <c r="W308" s="151">
        <v>8.2439568388218407E-2</v>
      </c>
      <c r="X308" s="150">
        <v>13799.99</v>
      </c>
    </row>
    <row r="309" spans="12:24" x14ac:dyDescent="0.2">
      <c r="L309" s="155">
        <v>2018</v>
      </c>
      <c r="M309" s="148" t="s">
        <v>668</v>
      </c>
      <c r="N309" s="144" t="s">
        <v>663</v>
      </c>
      <c r="O309" s="144" t="s">
        <v>663</v>
      </c>
      <c r="P309" s="154"/>
      <c r="Q309" s="150">
        <v>21518.63</v>
      </c>
      <c r="R309" s="150">
        <v>1307.0899999999999</v>
      </c>
      <c r="S309" s="151">
        <v>4.5034723986800897E-2</v>
      </c>
      <c r="T309" s="150">
        <v>39290.15</v>
      </c>
      <c r="U309" s="150">
        <v>4203.66</v>
      </c>
      <c r="V309" s="150">
        <v>10830.2</v>
      </c>
      <c r="W309" s="151">
        <v>7.5781843540938407E-2</v>
      </c>
      <c r="X309" s="150">
        <v>14283.39</v>
      </c>
    </row>
    <row r="310" spans="12:24" x14ac:dyDescent="0.2">
      <c r="L310" s="155">
        <v>2018</v>
      </c>
      <c r="M310" s="148" t="s">
        <v>669</v>
      </c>
      <c r="N310" s="144" t="s">
        <v>663</v>
      </c>
      <c r="O310" s="144" t="s">
        <v>663</v>
      </c>
      <c r="P310" s="154"/>
      <c r="Q310" s="150">
        <v>19395.82</v>
      </c>
      <c r="R310" s="150">
        <v>1229.01</v>
      </c>
      <c r="S310" s="151">
        <v>4.7857849010149403E-2</v>
      </c>
      <c r="T310" s="150">
        <v>35275.339999999997</v>
      </c>
      <c r="U310" s="150">
        <v>4561.05</v>
      </c>
      <c r="V310" s="150">
        <v>6186.1</v>
      </c>
      <c r="W310" s="151">
        <v>8.1425154229555305E-2</v>
      </c>
      <c r="X310" s="150">
        <v>7416.34</v>
      </c>
    </row>
    <row r="311" spans="12:24" x14ac:dyDescent="0.2">
      <c r="L311" s="155">
        <v>2018</v>
      </c>
      <c r="M311" s="148" t="s">
        <v>670</v>
      </c>
      <c r="N311" s="144" t="s">
        <v>663</v>
      </c>
      <c r="O311" s="144" t="s">
        <v>663</v>
      </c>
      <c r="P311" s="154"/>
      <c r="Q311" s="150">
        <v>14018.36</v>
      </c>
      <c r="R311" s="150">
        <v>997.54</v>
      </c>
      <c r="S311" s="151">
        <v>4.3268135776077403E-2</v>
      </c>
      <c r="T311" s="150">
        <v>27253.63</v>
      </c>
      <c r="U311" s="150">
        <v>4491.51</v>
      </c>
      <c r="V311" s="150">
        <v>10783.96</v>
      </c>
      <c r="W311" s="151">
        <v>8.7705013974285304E-2</v>
      </c>
      <c r="X311" s="150">
        <v>7081.49</v>
      </c>
    </row>
    <row r="312" spans="12:24" x14ac:dyDescent="0.2">
      <c r="L312" s="155">
        <v>2018</v>
      </c>
      <c r="M312" s="148" t="s">
        <v>671</v>
      </c>
      <c r="N312" s="144" t="s">
        <v>663</v>
      </c>
      <c r="O312" s="144" t="s">
        <v>663</v>
      </c>
      <c r="P312" s="154"/>
      <c r="Q312" s="150">
        <v>13606.21</v>
      </c>
      <c r="R312" s="150">
        <v>1028.6600000000001</v>
      </c>
      <c r="S312" s="151">
        <v>4.4978875794591998E-2</v>
      </c>
      <c r="T312" s="150">
        <v>26406.03</v>
      </c>
      <c r="U312" s="150">
        <v>4622.1499999999996</v>
      </c>
      <c r="V312" s="150">
        <v>5948.11</v>
      </c>
      <c r="W312" s="151">
        <v>6.8241609965602607E-2</v>
      </c>
      <c r="X312" s="150">
        <v>14236.99</v>
      </c>
    </row>
    <row r="313" spans="12:24" x14ac:dyDescent="0.2">
      <c r="L313" s="155">
        <v>2019</v>
      </c>
      <c r="M313" s="148" t="s">
        <v>447</v>
      </c>
      <c r="N313" s="144" t="s">
        <v>663</v>
      </c>
      <c r="O313" s="144" t="s">
        <v>663</v>
      </c>
      <c r="P313" s="154">
        <v>0</v>
      </c>
      <c r="Q313" s="150">
        <v>13479.14</v>
      </c>
      <c r="R313" s="150">
        <v>960.51</v>
      </c>
      <c r="S313" s="151">
        <v>4.3827932117468202E-2</v>
      </c>
      <c r="T313" s="150">
        <v>25784.68</v>
      </c>
      <c r="U313" s="150">
        <v>5006.84</v>
      </c>
      <c r="V313" s="150">
        <v>12697.67</v>
      </c>
      <c r="W313" s="151">
        <v>9.8183882832751895E-2</v>
      </c>
      <c r="X313" s="150">
        <v>7213.14</v>
      </c>
    </row>
    <row r="314" spans="12:24" x14ac:dyDescent="0.2">
      <c r="L314" s="155">
        <v>2019</v>
      </c>
      <c r="M314" s="148" t="s">
        <v>449</v>
      </c>
      <c r="N314" s="144" t="s">
        <v>663</v>
      </c>
      <c r="O314" s="144" t="s">
        <v>663</v>
      </c>
      <c r="P314" s="154">
        <v>0</v>
      </c>
      <c r="Q314" s="150">
        <v>13643.2</v>
      </c>
      <c r="R314" s="150">
        <v>936.61</v>
      </c>
      <c r="S314" s="151">
        <v>3.8449060721641802E-2</v>
      </c>
      <c r="T314" s="150">
        <v>26940.15</v>
      </c>
      <c r="U314" s="150">
        <v>4373.4399999999996</v>
      </c>
      <c r="V314" s="150">
        <v>11396.9</v>
      </c>
      <c r="W314" s="151">
        <v>8.5205167751478697E-2</v>
      </c>
      <c r="X314" s="150">
        <v>7335.94</v>
      </c>
    </row>
    <row r="315" spans="12:24" x14ac:dyDescent="0.2">
      <c r="L315" s="155">
        <v>2019</v>
      </c>
      <c r="M315" s="148" t="s">
        <v>450</v>
      </c>
      <c r="N315" s="144" t="s">
        <v>663</v>
      </c>
      <c r="O315" s="144" t="s">
        <v>663</v>
      </c>
      <c r="P315" s="154">
        <v>0</v>
      </c>
      <c r="Q315" s="150">
        <v>15649.61</v>
      </c>
      <c r="R315" s="150">
        <v>1059.54</v>
      </c>
      <c r="S315" s="151">
        <v>3.1495318433313498E-2</v>
      </c>
      <c r="T315" s="150">
        <v>29294.44</v>
      </c>
      <c r="U315" s="150">
        <v>4150.6499999999996</v>
      </c>
      <c r="V315" s="150">
        <v>9626.84</v>
      </c>
      <c r="W315" s="151">
        <v>8.2248030684321002E-2</v>
      </c>
      <c r="X315" s="150">
        <v>7205.38</v>
      </c>
    </row>
    <row r="316" spans="12:24" x14ac:dyDescent="0.2">
      <c r="L316" s="155">
        <v>2019</v>
      </c>
      <c r="M316" s="148" t="s">
        <v>451</v>
      </c>
      <c r="N316" s="144" t="s">
        <v>663</v>
      </c>
      <c r="O316" s="144" t="s">
        <v>663</v>
      </c>
      <c r="P316" s="154">
        <v>0</v>
      </c>
      <c r="Q316" s="150">
        <v>17965.23</v>
      </c>
      <c r="R316" s="150">
        <v>1131.3699999999999</v>
      </c>
      <c r="S316" s="151">
        <v>3.0434213420189999E-2</v>
      </c>
      <c r="T316" s="150">
        <v>32424.11</v>
      </c>
      <c r="U316" s="150">
        <v>4144.3</v>
      </c>
      <c r="V316" s="150">
        <v>11402.23</v>
      </c>
      <c r="W316" s="151">
        <v>7.6691387982584597E-2</v>
      </c>
      <c r="X316" s="150">
        <v>14224.12</v>
      </c>
    </row>
    <row r="317" spans="12:24" x14ac:dyDescent="0.2">
      <c r="L317" s="155">
        <v>2019</v>
      </c>
      <c r="M317" s="148" t="s">
        <v>664</v>
      </c>
      <c r="N317" s="144" t="s">
        <v>663</v>
      </c>
      <c r="O317" s="144" t="s">
        <v>663</v>
      </c>
      <c r="P317" s="154">
        <v>0</v>
      </c>
      <c r="Q317" s="150">
        <v>20247.45</v>
      </c>
      <c r="R317" s="150">
        <v>1222.28</v>
      </c>
      <c r="S317" s="151">
        <v>3.52747798877769E-2</v>
      </c>
      <c r="T317" s="150">
        <v>37295.61</v>
      </c>
      <c r="U317" s="150">
        <v>4185.12</v>
      </c>
      <c r="V317" s="150">
        <v>10339.94</v>
      </c>
      <c r="W317" s="151">
        <v>7.1624783721194005E-2</v>
      </c>
      <c r="X317" s="150">
        <v>3589.15</v>
      </c>
    </row>
    <row r="318" spans="12:24" x14ac:dyDescent="0.2">
      <c r="L318" s="155">
        <v>2019</v>
      </c>
      <c r="M318" s="148" t="s">
        <v>665</v>
      </c>
      <c r="N318" s="144" t="s">
        <v>663</v>
      </c>
      <c r="O318" s="144" t="s">
        <v>663</v>
      </c>
      <c r="P318" s="154">
        <v>0</v>
      </c>
      <c r="Q318" s="150">
        <v>22256.9</v>
      </c>
      <c r="R318" s="150">
        <v>1328.51</v>
      </c>
      <c r="S318" s="151">
        <v>3.9833100208985103E-2</v>
      </c>
      <c r="T318" s="150">
        <v>40333.43</v>
      </c>
      <c r="U318" s="150">
        <v>3890.59</v>
      </c>
      <c r="V318" s="150">
        <v>7906.85</v>
      </c>
      <c r="W318" s="151">
        <v>8.0435757633308194E-2</v>
      </c>
      <c r="X318" s="150">
        <v>6566.76</v>
      </c>
    </row>
    <row r="319" spans="12:24" x14ac:dyDescent="0.2">
      <c r="L319" s="155">
        <v>2019</v>
      </c>
      <c r="M319" s="148" t="s">
        <v>666</v>
      </c>
      <c r="N319" s="144" t="s">
        <v>663</v>
      </c>
      <c r="O319" s="144" t="s">
        <v>663</v>
      </c>
      <c r="P319" s="154">
        <v>0</v>
      </c>
      <c r="Q319" s="150">
        <v>26824.95</v>
      </c>
      <c r="R319" s="150">
        <v>1575.66</v>
      </c>
      <c r="S319" s="151">
        <v>3.6054507279949299E-2</v>
      </c>
      <c r="T319" s="150">
        <v>47906.37</v>
      </c>
      <c r="U319" s="150">
        <v>3835.68</v>
      </c>
      <c r="V319" s="150">
        <v>15628.76</v>
      </c>
      <c r="W319" s="151">
        <v>8.9490395536126005E-2</v>
      </c>
      <c r="X319" s="150">
        <v>3393.77</v>
      </c>
    </row>
    <row r="320" spans="12:24" x14ac:dyDescent="0.2">
      <c r="L320" s="155">
        <v>2019</v>
      </c>
      <c r="M320" s="148" t="s">
        <v>667</v>
      </c>
      <c r="N320" s="144" t="s">
        <v>663</v>
      </c>
      <c r="O320" s="144" t="s">
        <v>663</v>
      </c>
      <c r="P320" s="154">
        <v>0</v>
      </c>
      <c r="Q320" s="150">
        <v>27756.03</v>
      </c>
      <c r="R320" s="150">
        <v>1575.13</v>
      </c>
      <c r="S320" s="151">
        <v>3.2356374585935203E-2</v>
      </c>
      <c r="T320" s="150">
        <v>46117.51</v>
      </c>
      <c r="U320" s="150">
        <v>3498.93</v>
      </c>
      <c r="V320" s="150">
        <v>19393.36</v>
      </c>
      <c r="W320" s="151">
        <v>8.0076526247839494E-2</v>
      </c>
      <c r="X320" s="150">
        <v>6470.64</v>
      </c>
    </row>
    <row r="321" spans="12:24" x14ac:dyDescent="0.2">
      <c r="L321" s="155">
        <v>2019</v>
      </c>
      <c r="M321" s="148" t="s">
        <v>668</v>
      </c>
      <c r="N321" s="144" t="s">
        <v>663</v>
      </c>
      <c r="O321" s="144" t="s">
        <v>663</v>
      </c>
      <c r="P321" s="154">
        <v>0</v>
      </c>
      <c r="Q321" s="150">
        <v>22463.67</v>
      </c>
      <c r="R321" s="150">
        <v>1211.47</v>
      </c>
      <c r="S321" s="151">
        <v>3.215693761473E-2</v>
      </c>
      <c r="T321" s="150">
        <v>36713.72</v>
      </c>
      <c r="U321" s="150">
        <v>4025.69</v>
      </c>
      <c r="V321" s="150">
        <v>14257.53</v>
      </c>
      <c r="W321" s="151">
        <v>7.79245470085842E-2</v>
      </c>
      <c r="X321" s="150">
        <v>3528.73</v>
      </c>
    </row>
    <row r="322" spans="12:24" x14ac:dyDescent="0.2">
      <c r="L322" s="155">
        <v>2019</v>
      </c>
      <c r="M322" s="148" t="s">
        <v>669</v>
      </c>
      <c r="N322" s="144" t="s">
        <v>663</v>
      </c>
      <c r="O322" s="144" t="s">
        <v>663</v>
      </c>
      <c r="P322" s="154"/>
      <c r="Q322" s="150">
        <v>20521.54</v>
      </c>
      <c r="R322" s="150">
        <v>1258.2</v>
      </c>
      <c r="S322" s="151">
        <v>3.02942092054359E-2</v>
      </c>
      <c r="T322" s="150">
        <v>34656.75</v>
      </c>
      <c r="U322" s="150">
        <v>4136.6499999999996</v>
      </c>
      <c r="V322" s="150">
        <v>9568.85</v>
      </c>
      <c r="W322" s="151">
        <v>8.7102801041644196E-2</v>
      </c>
      <c r="X322" s="150">
        <v>10330.52</v>
      </c>
    </row>
    <row r="323" spans="12:24" x14ac:dyDescent="0.2">
      <c r="L323" s="155">
        <v>2019</v>
      </c>
      <c r="M323" s="148" t="s">
        <v>670</v>
      </c>
      <c r="N323" s="144" t="s">
        <v>663</v>
      </c>
      <c r="O323" s="144" t="s">
        <v>663</v>
      </c>
      <c r="P323" s="154"/>
      <c r="Q323" s="150">
        <v>14523.63</v>
      </c>
      <c r="R323" s="150">
        <v>958.31</v>
      </c>
      <c r="S323" s="151">
        <v>3.2902853259992003E-2</v>
      </c>
      <c r="T323" s="150">
        <v>26704.36</v>
      </c>
      <c r="U323" s="150">
        <v>4374.93</v>
      </c>
      <c r="V323" s="150">
        <v>8983</v>
      </c>
      <c r="W323" s="151">
        <v>8.1088256749085097E-2</v>
      </c>
      <c r="X323" s="150">
        <v>7170.3</v>
      </c>
    </row>
    <row r="324" spans="12:24" x14ac:dyDescent="0.2">
      <c r="L324" s="155">
        <v>2019</v>
      </c>
      <c r="M324" s="148" t="s">
        <v>671</v>
      </c>
      <c r="N324" s="144" t="s">
        <v>663</v>
      </c>
      <c r="O324" s="144" t="s">
        <v>663</v>
      </c>
      <c r="P324" s="154"/>
      <c r="Q324" s="150">
        <v>14092.53</v>
      </c>
      <c r="R324" s="150">
        <v>1026.78</v>
      </c>
      <c r="S324" s="151">
        <v>2.5649318652769201E-2</v>
      </c>
      <c r="T324" s="150">
        <v>25460.69</v>
      </c>
      <c r="U324" s="150">
        <v>4469.46</v>
      </c>
      <c r="V324" s="150">
        <v>8835.02</v>
      </c>
      <c r="W324" s="151">
        <v>5.0662020550110799E-2</v>
      </c>
      <c r="X324" s="150">
        <v>3347.37</v>
      </c>
    </row>
    <row r="325" spans="12:24" x14ac:dyDescent="0.2">
      <c r="L325" s="155">
        <v>2020</v>
      </c>
      <c r="M325" s="148" t="s">
        <v>447</v>
      </c>
      <c r="N325" s="144" t="s">
        <v>663</v>
      </c>
      <c r="O325" s="144" t="s">
        <v>663</v>
      </c>
      <c r="P325" s="154">
        <v>0</v>
      </c>
      <c r="Q325" s="150">
        <v>13600.8</v>
      </c>
      <c r="R325" s="150">
        <v>829.77</v>
      </c>
      <c r="S325" s="151">
        <v>4.4632332610562202E-2</v>
      </c>
      <c r="T325" s="150">
        <v>23834.13</v>
      </c>
      <c r="U325" s="150">
        <v>4887.0200000000004</v>
      </c>
      <c r="V325" s="150">
        <v>10659.02</v>
      </c>
      <c r="W325" s="151">
        <v>6.9830532937430495E-2</v>
      </c>
      <c r="X325" s="150">
        <v>6137.6</v>
      </c>
    </row>
    <row r="326" spans="12:24" x14ac:dyDescent="0.2">
      <c r="L326" s="155">
        <v>2020</v>
      </c>
      <c r="M326" s="148" t="s">
        <v>449</v>
      </c>
      <c r="N326" s="144" t="s">
        <v>663</v>
      </c>
      <c r="O326" s="144" t="s">
        <v>663</v>
      </c>
      <c r="P326" s="154">
        <v>0</v>
      </c>
      <c r="Q326" s="150">
        <v>14692.94</v>
      </c>
      <c r="R326" s="150">
        <v>982.53</v>
      </c>
      <c r="S326" s="151">
        <v>4.3649727886946897E-2</v>
      </c>
      <c r="T326" s="150">
        <v>26802.92</v>
      </c>
      <c r="U326" s="150">
        <v>4296.42</v>
      </c>
      <c r="V326" s="150">
        <v>7532.37</v>
      </c>
      <c r="W326" s="151">
        <v>6.6476339145137897E-2</v>
      </c>
      <c r="X326" s="150">
        <v>3071.58</v>
      </c>
    </row>
    <row r="327" spans="12:24" x14ac:dyDescent="0.2">
      <c r="L327" s="155">
        <v>2020</v>
      </c>
      <c r="M327" s="148" t="s">
        <v>450</v>
      </c>
      <c r="N327" s="144" t="s">
        <v>663</v>
      </c>
      <c r="O327" s="144" t="s">
        <v>663</v>
      </c>
      <c r="P327" s="154">
        <v>0</v>
      </c>
      <c r="Q327" s="150">
        <v>10099.92</v>
      </c>
      <c r="R327" s="150">
        <v>632.47</v>
      </c>
      <c r="S327" s="151">
        <v>4.1227536457396699E-2</v>
      </c>
      <c r="T327" s="150">
        <v>20704.34</v>
      </c>
      <c r="U327" s="150">
        <v>4881.24</v>
      </c>
      <c r="V327" s="150">
        <v>8327.2099999999991</v>
      </c>
      <c r="W327" s="151">
        <v>6.8729068398219906E-2</v>
      </c>
      <c r="X327" s="150">
        <v>2300</v>
      </c>
    </row>
    <row r="328" spans="12:24" x14ac:dyDescent="0.2">
      <c r="L328" s="155">
        <v>2020</v>
      </c>
      <c r="M328" s="148" t="s">
        <v>451</v>
      </c>
      <c r="N328" s="144" t="s">
        <v>663</v>
      </c>
      <c r="O328" s="144" t="s">
        <v>663</v>
      </c>
      <c r="P328" s="154"/>
      <c r="Q328" s="150">
        <v>3184.26</v>
      </c>
      <c r="R328" s="150">
        <v>204.86</v>
      </c>
      <c r="S328" s="151">
        <v>5.1514847512038497E-2</v>
      </c>
      <c r="T328" s="150">
        <v>9866.11</v>
      </c>
      <c r="U328" s="150">
        <v>3492.76</v>
      </c>
      <c r="V328" s="150">
        <v>2201.34</v>
      </c>
      <c r="W328" s="151">
        <v>8.87634538840536E-2</v>
      </c>
      <c r="X328" s="150">
        <v>5600</v>
      </c>
    </row>
    <row r="329" spans="12:24" x14ac:dyDescent="0.2">
      <c r="L329" s="155">
        <v>2020</v>
      </c>
      <c r="M329" s="148" t="s">
        <v>664</v>
      </c>
      <c r="N329" s="144" t="s">
        <v>663</v>
      </c>
      <c r="O329" s="144" t="s">
        <v>663</v>
      </c>
      <c r="P329" s="154"/>
      <c r="Q329" s="150">
        <v>8246.66</v>
      </c>
      <c r="R329" s="150">
        <v>615.09</v>
      </c>
      <c r="S329" s="151">
        <v>4.8185742093830197E-2</v>
      </c>
      <c r="T329" s="150">
        <v>18611.689999999999</v>
      </c>
      <c r="U329" s="150">
        <v>3716.39</v>
      </c>
      <c r="V329" s="150">
        <v>5857.63</v>
      </c>
      <c r="W329" s="151">
        <v>6.8002422133616E-2</v>
      </c>
      <c r="X329" s="150">
        <v>3000</v>
      </c>
    </row>
    <row r="330" spans="12:24" x14ac:dyDescent="0.2">
      <c r="L330" s="155">
        <v>2020</v>
      </c>
      <c r="M330" s="148" t="s">
        <v>665</v>
      </c>
      <c r="N330" s="144" t="s">
        <v>663</v>
      </c>
      <c r="O330" s="144" t="s">
        <v>663</v>
      </c>
      <c r="P330" s="154"/>
      <c r="Q330" s="150">
        <v>13771.14</v>
      </c>
      <c r="R330" s="150">
        <v>1016.36</v>
      </c>
      <c r="S330" s="151">
        <v>3.1400169061707499E-2</v>
      </c>
      <c r="T330" s="150">
        <v>26207.69</v>
      </c>
      <c r="U330" s="150">
        <v>3032.4</v>
      </c>
      <c r="V330" s="150">
        <v>5457.18</v>
      </c>
      <c r="W330" s="151">
        <v>5.4917850447712101E-2</v>
      </c>
      <c r="X330" s="150">
        <v>2800</v>
      </c>
    </row>
    <row r="331" spans="12:24" x14ac:dyDescent="0.2">
      <c r="L331" s="155">
        <v>2020</v>
      </c>
      <c r="M331" s="148" t="s">
        <v>666</v>
      </c>
      <c r="N331" s="144" t="s">
        <v>663</v>
      </c>
      <c r="O331" s="144" t="s">
        <v>663</v>
      </c>
      <c r="P331" s="154"/>
      <c r="Q331" s="150">
        <v>21976.66</v>
      </c>
      <c r="R331" s="150">
        <v>1441.36</v>
      </c>
      <c r="S331" s="151">
        <v>3.0798931762804901E-2</v>
      </c>
      <c r="T331" s="150">
        <v>36945.61</v>
      </c>
      <c r="U331" s="150">
        <v>4210.74</v>
      </c>
      <c r="V331" s="150">
        <v>6778.45</v>
      </c>
      <c r="W331" s="151">
        <v>6.4563827745705099E-2</v>
      </c>
      <c r="X331" s="150">
        <v>5800</v>
      </c>
    </row>
    <row r="332" spans="12:24" x14ac:dyDescent="0.2">
      <c r="L332" s="155">
        <v>2020</v>
      </c>
      <c r="M332" s="148" t="s">
        <v>667</v>
      </c>
      <c r="N332" s="144" t="s">
        <v>663</v>
      </c>
      <c r="O332" s="144" t="s">
        <v>663</v>
      </c>
      <c r="P332" s="154"/>
      <c r="Q332" s="150">
        <v>23942.37</v>
      </c>
      <c r="R332" s="150">
        <v>1414.25</v>
      </c>
      <c r="S332" s="151">
        <v>2.4064721559892401E-2</v>
      </c>
      <c r="T332" s="150">
        <v>35645.01</v>
      </c>
      <c r="U332" s="150">
        <v>3587.55</v>
      </c>
      <c r="V332" s="150">
        <v>1779.97</v>
      </c>
      <c r="W332" s="151">
        <v>7.5258500418431698E-2</v>
      </c>
      <c r="X332" s="150">
        <v>5800</v>
      </c>
    </row>
    <row r="333" spans="12:24" x14ac:dyDescent="0.2">
      <c r="L333" s="155">
        <v>2020</v>
      </c>
      <c r="M333" s="148" t="s">
        <v>668</v>
      </c>
      <c r="N333" s="144" t="s">
        <v>663</v>
      </c>
      <c r="O333" s="144" t="s">
        <v>663</v>
      </c>
      <c r="P333" s="154"/>
      <c r="Q333" s="150">
        <v>16565.3</v>
      </c>
      <c r="R333" s="150">
        <v>1058.21</v>
      </c>
      <c r="S333" s="151">
        <v>2.5515348531592201E-2</v>
      </c>
      <c r="T333" s="150">
        <v>26915.21</v>
      </c>
      <c r="U333" s="150">
        <v>3846.34</v>
      </c>
      <c r="V333" s="150">
        <v>6703.15</v>
      </c>
      <c r="W333" s="151">
        <v>7.7487413250723294E-2</v>
      </c>
      <c r="X333" s="150">
        <v>3000</v>
      </c>
    </row>
    <row r="334" spans="12:24" x14ac:dyDescent="0.2">
      <c r="L334" s="155">
        <v>2020</v>
      </c>
      <c r="M334" s="148" t="s">
        <v>669</v>
      </c>
      <c r="N334" s="144" t="s">
        <v>663</v>
      </c>
      <c r="O334" s="144" t="s">
        <v>663</v>
      </c>
      <c r="P334" s="154"/>
      <c r="Q334" s="150">
        <v>15004.91</v>
      </c>
      <c r="R334" s="150">
        <v>1045.28</v>
      </c>
      <c r="S334" s="151">
        <v>2.6464484221059102E-2</v>
      </c>
      <c r="T334" s="150">
        <v>26653.42</v>
      </c>
      <c r="U334" s="150">
        <v>3901.14</v>
      </c>
      <c r="V334" s="150">
        <v>2184.38</v>
      </c>
      <c r="W334" s="151">
        <v>8.5578511125401505E-2</v>
      </c>
      <c r="X334" s="150">
        <v>4907.18</v>
      </c>
    </row>
    <row r="335" spans="12:24" x14ac:dyDescent="0.2">
      <c r="L335" s="155">
        <v>2020</v>
      </c>
      <c r="M335" s="148" t="s">
        <v>670</v>
      </c>
      <c r="N335" s="144" t="s">
        <v>663</v>
      </c>
      <c r="O335" s="144" t="s">
        <v>663</v>
      </c>
      <c r="P335" s="154"/>
      <c r="Q335" s="150">
        <v>13183.76</v>
      </c>
      <c r="R335" s="150">
        <v>936.39</v>
      </c>
      <c r="S335" s="151">
        <v>3.5636306979741697E-2</v>
      </c>
      <c r="T335" s="150">
        <v>23986.51</v>
      </c>
      <c r="U335" s="150">
        <v>4106.17</v>
      </c>
      <c r="V335" s="150">
        <v>9533.51</v>
      </c>
      <c r="W335" s="151">
        <v>8.3114217116204106E-2</v>
      </c>
      <c r="X335" s="150">
        <v>3200</v>
      </c>
    </row>
    <row r="336" spans="12:24" x14ac:dyDescent="0.2">
      <c r="L336" s="155">
        <v>2020</v>
      </c>
      <c r="M336" s="148" t="s">
        <v>671</v>
      </c>
      <c r="N336" s="144" t="s">
        <v>663</v>
      </c>
      <c r="O336" s="144" t="s">
        <v>663</v>
      </c>
      <c r="P336" s="154"/>
      <c r="Q336" s="150">
        <v>13295.46</v>
      </c>
      <c r="R336" s="150">
        <v>970.29</v>
      </c>
      <c r="S336" s="151">
        <v>3.7170145278026E-2</v>
      </c>
      <c r="T336" s="150">
        <v>24028.17</v>
      </c>
      <c r="U336" s="150">
        <v>4780.63</v>
      </c>
      <c r="V336" s="150">
        <v>5806.15</v>
      </c>
      <c r="W336" s="151">
        <v>6.22123948681901E-2</v>
      </c>
      <c r="X336" s="150">
        <v>2800</v>
      </c>
    </row>
    <row r="337" spans="12:24" x14ac:dyDescent="0.2">
      <c r="L337" s="155">
        <v>2021</v>
      </c>
      <c r="M337" s="148" t="s">
        <v>447</v>
      </c>
      <c r="N337" s="144" t="s">
        <v>663</v>
      </c>
      <c r="O337" s="144" t="s">
        <v>663</v>
      </c>
      <c r="P337" s="154">
        <v>0</v>
      </c>
      <c r="Q337" s="150">
        <v>11137.43</v>
      </c>
      <c r="R337" s="150">
        <v>738.8</v>
      </c>
      <c r="S337" s="151">
        <v>4.54706586180968E-2</v>
      </c>
      <c r="T337" s="150">
        <v>20052.59</v>
      </c>
      <c r="U337" s="150">
        <v>4545.13</v>
      </c>
      <c r="V337" s="150">
        <v>7608.41</v>
      </c>
      <c r="W337" s="151">
        <v>8.4321277201598405E-2</v>
      </c>
      <c r="X337" s="150">
        <v>5500</v>
      </c>
    </row>
    <row r="338" spans="12:24" x14ac:dyDescent="0.2">
      <c r="L338" s="155">
        <v>2021</v>
      </c>
      <c r="M338" s="148" t="s">
        <v>449</v>
      </c>
      <c r="N338" s="144" t="s">
        <v>663</v>
      </c>
      <c r="O338" s="144" t="s">
        <v>663</v>
      </c>
      <c r="P338" s="154">
        <v>0</v>
      </c>
      <c r="Q338" s="150">
        <v>11454.17</v>
      </c>
      <c r="R338" s="150">
        <v>785.34</v>
      </c>
      <c r="S338" s="151">
        <v>4.4970754548180399E-2</v>
      </c>
      <c r="T338" s="150">
        <v>21476.95</v>
      </c>
      <c r="U338" s="150">
        <v>3993</v>
      </c>
      <c r="V338" s="150">
        <v>7210.77</v>
      </c>
      <c r="W338" s="151">
        <v>8.5358023369240102E-2</v>
      </c>
      <c r="X338" s="150">
        <v>3000</v>
      </c>
    </row>
    <row r="339" spans="12:24" x14ac:dyDescent="0.2">
      <c r="L339" s="155">
        <v>2021</v>
      </c>
      <c r="M339" s="148" t="s">
        <v>450</v>
      </c>
      <c r="N339" s="144" t="s">
        <v>663</v>
      </c>
      <c r="O339" s="144" t="s">
        <v>663</v>
      </c>
      <c r="P339" s="154">
        <v>0</v>
      </c>
      <c r="Q339" s="150">
        <v>14229.82</v>
      </c>
      <c r="R339" s="150">
        <v>989.58</v>
      </c>
      <c r="S339" s="151">
        <v>3.53713024166524E-2</v>
      </c>
      <c r="T339" s="150">
        <v>25663.55</v>
      </c>
      <c r="U339" s="150">
        <v>4660.42</v>
      </c>
      <c r="V339" s="150">
        <v>4010.09</v>
      </c>
      <c r="W339" s="151">
        <v>6.97444429940519E-2</v>
      </c>
      <c r="X339" s="150">
        <v>4800</v>
      </c>
    </row>
  </sheetData>
  <mergeCells count="2">
    <mergeCell ref="G6:H6"/>
    <mergeCell ref="J6:K6"/>
  </mergeCells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/>
    <pageSetUpPr fitToPage="1"/>
  </sheetPr>
  <dimension ref="A1:AMJ37"/>
  <sheetViews>
    <sheetView zoomScale="85" zoomScaleNormal="85" workbookViewId="0">
      <selection sqref="A1:F1"/>
    </sheetView>
  </sheetViews>
  <sheetFormatPr baseColWidth="10" defaultColWidth="11.42578125" defaultRowHeight="12.75" x14ac:dyDescent="0.2"/>
  <cols>
    <col min="1" max="1" width="74" style="20" customWidth="1"/>
    <col min="2" max="6" width="11.42578125" style="20"/>
    <col min="7" max="7" width="14.85546875" style="20" customWidth="1"/>
    <col min="8" max="1024" width="11.42578125" style="20"/>
  </cols>
  <sheetData>
    <row r="1" spans="1:8" ht="11.25" customHeight="1" x14ac:dyDescent="0.2">
      <c r="A1" s="349" t="s">
        <v>685</v>
      </c>
      <c r="B1" s="349"/>
      <c r="C1" s="349"/>
      <c r="D1" s="349"/>
      <c r="E1" s="349"/>
      <c r="F1" s="349"/>
    </row>
    <row r="2" spans="1:8" x14ac:dyDescent="0.2">
      <c r="A2" s="171"/>
      <c r="B2" s="172">
        <v>2015</v>
      </c>
      <c r="C2" s="172">
        <v>2016</v>
      </c>
      <c r="D2" s="172">
        <v>2017</v>
      </c>
      <c r="E2" s="172" t="s">
        <v>686</v>
      </c>
      <c r="F2" s="172" t="s">
        <v>687</v>
      </c>
    </row>
    <row r="3" spans="1:8" x14ac:dyDescent="0.2">
      <c r="A3" s="173" t="s">
        <v>688</v>
      </c>
      <c r="B3" s="174">
        <v>28245574</v>
      </c>
      <c r="C3" s="174">
        <v>29831313</v>
      </c>
      <c r="D3" s="174">
        <v>31383376</v>
      </c>
      <c r="E3" s="174">
        <v>32767619</v>
      </c>
      <c r="F3" s="174">
        <v>33799767</v>
      </c>
      <c r="G3" s="175"/>
    </row>
    <row r="4" spans="1:8" ht="14.25" x14ac:dyDescent="0.2">
      <c r="A4" s="176" t="s">
        <v>689</v>
      </c>
      <c r="B4" s="177">
        <v>133682</v>
      </c>
      <c r="C4" s="177">
        <v>208673</v>
      </c>
      <c r="D4" s="177">
        <v>194847</v>
      </c>
      <c r="E4" s="177">
        <v>167165</v>
      </c>
      <c r="F4" s="177">
        <v>161617</v>
      </c>
      <c r="G4" s="178"/>
      <c r="H4" s="11"/>
    </row>
    <row r="5" spans="1:8" ht="22.5" x14ac:dyDescent="0.2">
      <c r="A5" s="176" t="s">
        <v>690</v>
      </c>
      <c r="B5" s="177">
        <v>1690628</v>
      </c>
      <c r="C5" s="177">
        <v>1681276</v>
      </c>
      <c r="D5" s="177">
        <v>1732729</v>
      </c>
      <c r="E5" s="177">
        <v>1753120</v>
      </c>
      <c r="F5" s="177">
        <v>1750400</v>
      </c>
      <c r="G5" s="179"/>
      <c r="H5" s="11"/>
    </row>
    <row r="6" spans="1:8" ht="14.25" x14ac:dyDescent="0.2">
      <c r="A6" s="180" t="s">
        <v>691</v>
      </c>
      <c r="B6" s="177">
        <v>1860974</v>
      </c>
      <c r="C6" s="177">
        <v>2028532</v>
      </c>
      <c r="D6" s="177">
        <v>2148290</v>
      </c>
      <c r="E6" s="177">
        <v>2247931</v>
      </c>
      <c r="F6" s="177">
        <v>2514083</v>
      </c>
      <c r="G6" s="181"/>
      <c r="H6" s="11"/>
    </row>
    <row r="7" spans="1:8" ht="22.5" x14ac:dyDescent="0.2">
      <c r="A7" s="176" t="s">
        <v>692</v>
      </c>
      <c r="B7" s="177">
        <v>9007740</v>
      </c>
      <c r="C7" s="177">
        <v>9765620</v>
      </c>
      <c r="D7" s="177">
        <v>10437829</v>
      </c>
      <c r="E7" s="177">
        <v>10760348</v>
      </c>
      <c r="F7" s="177">
        <v>11030228</v>
      </c>
      <c r="G7" s="179"/>
      <c r="H7" s="11"/>
    </row>
    <row r="8" spans="1:8" ht="14.25" x14ac:dyDescent="0.2">
      <c r="A8" s="180" t="s">
        <v>693</v>
      </c>
      <c r="B8" s="177">
        <v>504367</v>
      </c>
      <c r="C8" s="177">
        <v>512216</v>
      </c>
      <c r="D8" s="177">
        <v>525286</v>
      </c>
      <c r="E8" s="177">
        <v>563293</v>
      </c>
      <c r="F8" s="177">
        <v>581660</v>
      </c>
      <c r="G8" s="179"/>
      <c r="H8" s="11"/>
    </row>
    <row r="9" spans="1:8" ht="14.25" x14ac:dyDescent="0.2">
      <c r="A9" s="180" t="s">
        <v>694</v>
      </c>
      <c r="B9" s="177">
        <v>804324</v>
      </c>
      <c r="C9" s="177">
        <v>828501</v>
      </c>
      <c r="D9" s="177">
        <v>891783</v>
      </c>
      <c r="E9" s="177">
        <v>978353</v>
      </c>
      <c r="F9" s="177">
        <v>957799</v>
      </c>
      <c r="G9" s="179"/>
      <c r="H9" s="11"/>
    </row>
    <row r="10" spans="1:8" ht="14.25" x14ac:dyDescent="0.2">
      <c r="A10" s="180" t="s">
        <v>695</v>
      </c>
      <c r="B10" s="177">
        <v>3988493</v>
      </c>
      <c r="C10" s="177">
        <v>4080102</v>
      </c>
      <c r="D10" s="177">
        <v>4208289</v>
      </c>
      <c r="E10" s="177">
        <v>4440036</v>
      </c>
      <c r="F10" s="177">
        <v>4602757</v>
      </c>
      <c r="G10" s="179"/>
      <c r="H10" s="11"/>
    </row>
    <row r="11" spans="1:8" ht="14.25" x14ac:dyDescent="0.2">
      <c r="A11" s="180" t="s">
        <v>696</v>
      </c>
      <c r="B11" s="177">
        <v>2353610</v>
      </c>
      <c r="C11" s="177">
        <v>2486180</v>
      </c>
      <c r="D11" s="177">
        <v>2597660</v>
      </c>
      <c r="E11" s="177">
        <v>2841318</v>
      </c>
      <c r="F11" s="177">
        <v>2919664</v>
      </c>
      <c r="G11" s="179"/>
      <c r="H11" s="11"/>
    </row>
    <row r="12" spans="1:8" ht="14.25" x14ac:dyDescent="0.2">
      <c r="A12" s="180" t="s">
        <v>697</v>
      </c>
      <c r="B12" s="177">
        <v>3955493</v>
      </c>
      <c r="C12" s="177">
        <v>4085577</v>
      </c>
      <c r="D12" s="177">
        <v>4251477</v>
      </c>
      <c r="E12" s="177">
        <v>4394508</v>
      </c>
      <c r="F12" s="177">
        <v>4612790</v>
      </c>
      <c r="G12" s="179"/>
      <c r="H12" s="11"/>
    </row>
    <row r="13" spans="1:8" ht="14.25" x14ac:dyDescent="0.2">
      <c r="A13" s="180" t="s">
        <v>698</v>
      </c>
      <c r="B13" s="177">
        <v>1348123</v>
      </c>
      <c r="C13" s="177">
        <v>1391977</v>
      </c>
      <c r="D13" s="177">
        <v>1459424</v>
      </c>
      <c r="E13" s="177">
        <v>1507641</v>
      </c>
      <c r="F13" s="177">
        <v>1525439</v>
      </c>
      <c r="G13" s="179"/>
      <c r="H13" s="11"/>
    </row>
    <row r="14" spans="1:8" ht="14.25" x14ac:dyDescent="0.2">
      <c r="A14" s="182" t="s">
        <v>699</v>
      </c>
      <c r="B14" s="183">
        <v>25647434</v>
      </c>
      <c r="C14" s="183">
        <v>27068654</v>
      </c>
      <c r="D14" s="183">
        <v>28447614</v>
      </c>
      <c r="E14" s="183">
        <v>29653713</v>
      </c>
      <c r="F14" s="183">
        <v>30656437</v>
      </c>
      <c r="G14" s="181"/>
      <c r="H14" s="11"/>
    </row>
    <row r="15" spans="1:8" ht="14.25" x14ac:dyDescent="0.2">
      <c r="A15" s="171" t="s">
        <v>700</v>
      </c>
      <c r="B15" s="177">
        <v>2598140</v>
      </c>
      <c r="C15" s="177">
        <v>2762659</v>
      </c>
      <c r="D15" s="177">
        <v>2935762</v>
      </c>
      <c r="E15" s="177">
        <v>3113906</v>
      </c>
      <c r="F15" s="177">
        <v>3143330</v>
      </c>
      <c r="G15" s="184"/>
      <c r="H15" s="11"/>
    </row>
    <row r="16" spans="1:8" ht="14.25" x14ac:dyDescent="0.2">
      <c r="A16" s="350" t="s">
        <v>701</v>
      </c>
      <c r="B16" s="350"/>
      <c r="C16" s="350"/>
      <c r="D16" s="350"/>
      <c r="E16" s="350"/>
      <c r="F16" s="350"/>
      <c r="G16" s="185"/>
      <c r="H16" s="11"/>
    </row>
    <row r="17" spans="1:7" x14ac:dyDescent="0.2">
      <c r="A17" s="351" t="s">
        <v>702</v>
      </c>
      <c r="B17" s="351"/>
      <c r="C17" s="351"/>
      <c r="D17" s="351"/>
      <c r="E17" s="351"/>
      <c r="F17" s="351"/>
    </row>
    <row r="19" spans="1:7" ht="33.75" hidden="1" x14ac:dyDescent="0.2">
      <c r="B19" s="86">
        <f t="shared" ref="B19:B30" si="0">B4/B$3</f>
        <v>4.7328477020859979E-3</v>
      </c>
      <c r="C19" s="86">
        <f t="shared" ref="C19:F28" si="1">C4/B4-1</f>
        <v>0.56096557502131916</v>
      </c>
      <c r="D19" s="86">
        <f t="shared" si="1"/>
        <v>-6.6256774954114861E-2</v>
      </c>
      <c r="E19" s="86">
        <f t="shared" si="1"/>
        <v>-0.14207044501583288</v>
      </c>
      <c r="F19" s="86">
        <f t="shared" si="1"/>
        <v>-3.318876559088324E-2</v>
      </c>
      <c r="G19" s="176" t="s">
        <v>689</v>
      </c>
    </row>
    <row r="20" spans="1:7" ht="146.25" hidden="1" x14ac:dyDescent="0.2">
      <c r="B20" s="86">
        <f t="shared" si="0"/>
        <v>5.9854616514431608E-2</v>
      </c>
      <c r="C20" s="86">
        <f t="shared" si="1"/>
        <v>-5.5316722543339303E-3</v>
      </c>
      <c r="D20" s="86">
        <f t="shared" si="1"/>
        <v>3.0603541595787931E-2</v>
      </c>
      <c r="E20" s="86">
        <f t="shared" si="1"/>
        <v>1.1768141469323812E-2</v>
      </c>
      <c r="F20" s="86">
        <f t="shared" si="1"/>
        <v>-1.5515195765264389E-3</v>
      </c>
      <c r="G20" s="176" t="s">
        <v>690</v>
      </c>
    </row>
    <row r="21" spans="1:7" hidden="1" x14ac:dyDescent="0.2">
      <c r="B21" s="86">
        <f t="shared" si="0"/>
        <v>6.5885508292378839E-2</v>
      </c>
      <c r="C21" s="86">
        <f t="shared" si="1"/>
        <v>9.0037797411463005E-2</v>
      </c>
      <c r="D21" s="86">
        <f t="shared" si="1"/>
        <v>5.9036781278283934E-2</v>
      </c>
      <c r="E21" s="86">
        <f t="shared" si="1"/>
        <v>4.6381540667228327E-2</v>
      </c>
      <c r="F21" s="86">
        <f t="shared" si="1"/>
        <v>0.11839865191591725</v>
      </c>
      <c r="G21" s="180" t="s">
        <v>691</v>
      </c>
    </row>
    <row r="22" spans="1:7" ht="90" hidden="1" x14ac:dyDescent="0.2">
      <c r="A22" s="20" t="s">
        <v>703</v>
      </c>
      <c r="B22" s="86">
        <f t="shared" si="0"/>
        <v>0.3189080172348418</v>
      </c>
      <c r="C22" s="86">
        <f t="shared" si="1"/>
        <v>8.4136531471823206E-2</v>
      </c>
      <c r="D22" s="86">
        <f t="shared" si="1"/>
        <v>6.8834236843129171E-2</v>
      </c>
      <c r="E22" s="86">
        <f t="shared" si="1"/>
        <v>3.0899049984436378E-2</v>
      </c>
      <c r="F22" s="86">
        <f t="shared" si="1"/>
        <v>2.5080973217594726E-2</v>
      </c>
      <c r="G22" s="176" t="s">
        <v>692</v>
      </c>
    </row>
    <row r="23" spans="1:7" hidden="1" x14ac:dyDescent="0.2">
      <c r="B23" s="86">
        <f t="shared" si="0"/>
        <v>1.7856496738214631E-2</v>
      </c>
      <c r="C23" s="86">
        <f t="shared" si="1"/>
        <v>1.5562080786411414E-2</v>
      </c>
      <c r="D23" s="86">
        <f t="shared" si="1"/>
        <v>2.5516578943258317E-2</v>
      </c>
      <c r="E23" s="86">
        <f t="shared" si="1"/>
        <v>7.2354869537737621E-2</v>
      </c>
      <c r="F23" s="86">
        <f t="shared" si="1"/>
        <v>3.2606476558380892E-2</v>
      </c>
      <c r="G23" s="180" t="s">
        <v>693</v>
      </c>
    </row>
    <row r="24" spans="1:7" hidden="1" x14ac:dyDescent="0.2">
      <c r="B24" s="86">
        <f t="shared" si="0"/>
        <v>2.8476107442532414E-2</v>
      </c>
      <c r="C24" s="86">
        <f t="shared" si="1"/>
        <v>3.005878228176706E-2</v>
      </c>
      <c r="D24" s="86">
        <f t="shared" si="1"/>
        <v>7.6381319998406694E-2</v>
      </c>
      <c r="E24" s="86">
        <f t="shared" si="1"/>
        <v>9.7075185330960601E-2</v>
      </c>
      <c r="F24" s="86">
        <f t="shared" si="1"/>
        <v>-2.1008776995624312E-2</v>
      </c>
      <c r="G24" s="180" t="s">
        <v>694</v>
      </c>
    </row>
    <row r="25" spans="1:7" hidden="1" x14ac:dyDescent="0.2">
      <c r="B25" s="86">
        <f t="shared" si="0"/>
        <v>0.14120771629565751</v>
      </c>
      <c r="C25" s="86">
        <f t="shared" si="1"/>
        <v>2.2968324126430684E-2</v>
      </c>
      <c r="D25" s="86">
        <f t="shared" si="1"/>
        <v>3.1417596913018375E-2</v>
      </c>
      <c r="E25" s="86">
        <f t="shared" si="1"/>
        <v>5.5069174194072756E-2</v>
      </c>
      <c r="F25" s="86">
        <f t="shared" si="1"/>
        <v>3.6648576723251836E-2</v>
      </c>
      <c r="G25" s="180" t="s">
        <v>695</v>
      </c>
    </row>
    <row r="26" spans="1:7" hidden="1" x14ac:dyDescent="0.2">
      <c r="B26" s="86">
        <f t="shared" si="0"/>
        <v>8.3326683323907663E-2</v>
      </c>
      <c r="C26" s="86">
        <f t="shared" si="1"/>
        <v>5.6326239266488498E-2</v>
      </c>
      <c r="D26" s="86">
        <f t="shared" si="1"/>
        <v>4.4839874828049409E-2</v>
      </c>
      <c r="E26" s="86">
        <f t="shared" si="1"/>
        <v>9.3799034515679391E-2</v>
      </c>
      <c r="F26" s="86">
        <f t="shared" si="1"/>
        <v>2.757382313419332E-2</v>
      </c>
      <c r="G26" s="180" t="s">
        <v>696</v>
      </c>
    </row>
    <row r="27" spans="1:7" hidden="1" x14ac:dyDescent="0.2">
      <c r="B27" s="86">
        <f t="shared" si="0"/>
        <v>0.14003939165831786</v>
      </c>
      <c r="C27" s="86">
        <f t="shared" si="1"/>
        <v>3.2886924588161337E-2</v>
      </c>
      <c r="D27" s="86">
        <f t="shared" si="1"/>
        <v>4.060625953200736E-2</v>
      </c>
      <c r="E27" s="86">
        <f t="shared" si="1"/>
        <v>3.3642661126944917E-2</v>
      </c>
      <c r="F27" s="86">
        <f t="shared" si="1"/>
        <v>4.9671544573362869E-2</v>
      </c>
      <c r="G27" s="180" t="s">
        <v>697</v>
      </c>
    </row>
    <row r="28" spans="1:7" hidden="1" x14ac:dyDescent="0.2">
      <c r="B28" s="86">
        <f t="shared" si="0"/>
        <v>4.7728645911037246E-2</v>
      </c>
      <c r="C28" s="86">
        <f t="shared" si="1"/>
        <v>3.2529672737576565E-2</v>
      </c>
      <c r="D28" s="86">
        <f t="shared" si="1"/>
        <v>4.8454105204324582E-2</v>
      </c>
      <c r="E28" s="86">
        <f t="shared" si="1"/>
        <v>3.3038376784265466E-2</v>
      </c>
      <c r="F28" s="86">
        <f t="shared" si="1"/>
        <v>1.1805197656471256E-2</v>
      </c>
      <c r="G28" s="180" t="s">
        <v>698</v>
      </c>
    </row>
    <row r="29" spans="1:7" hidden="1" x14ac:dyDescent="0.2">
      <c r="B29" s="86">
        <f t="shared" si="0"/>
        <v>0.90801603111340556</v>
      </c>
      <c r="C29" s="86">
        <f t="shared" ref="C29:E30" si="2">C14/C$3</f>
        <v>0.9073906334595464</v>
      </c>
      <c r="D29" s="86">
        <f t="shared" si="2"/>
        <v>0.90645486960994892</v>
      </c>
      <c r="E29" s="86">
        <f t="shared" si="2"/>
        <v>0.90497002543883343</v>
      </c>
      <c r="F29" s="86">
        <f>F14/E14-1</f>
        <v>3.3814450149969311E-2</v>
      </c>
    </row>
    <row r="30" spans="1:7" hidden="1" x14ac:dyDescent="0.2">
      <c r="B30" s="86">
        <f t="shared" si="0"/>
        <v>9.1983968886594408E-2</v>
      </c>
      <c r="C30" s="86">
        <f t="shared" si="2"/>
        <v>9.2609366540453653E-2</v>
      </c>
      <c r="D30" s="86">
        <f t="shared" si="2"/>
        <v>9.3545130390051093E-2</v>
      </c>
      <c r="E30" s="86">
        <f t="shared" si="2"/>
        <v>9.5029974561166616E-2</v>
      </c>
      <c r="F30" s="86">
        <f>F15/F$3</f>
        <v>9.299857007890025E-2</v>
      </c>
    </row>
    <row r="37" spans="2:7" ht="15" x14ac:dyDescent="0.25">
      <c r="B37" s="185"/>
      <c r="C37" s="185"/>
      <c r="D37" s="186"/>
      <c r="E37" s="185"/>
      <c r="F37" s="186"/>
      <c r="G37" s="185"/>
    </row>
  </sheetData>
  <mergeCells count="3">
    <mergeCell ref="A1:F1"/>
    <mergeCell ref="A16:F16"/>
    <mergeCell ref="A17:F17"/>
  </mergeCells>
  <pageMargins left="0.70833333333333304" right="0.70833333333333304" top="0.74791666666666701" bottom="0.74791666666666701" header="0.51180555555555496" footer="0.51180555555555496"/>
  <pageSetup paperSize="9"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/>
  </sheetPr>
  <dimension ref="A1:AMJ26"/>
  <sheetViews>
    <sheetView zoomScale="85" zoomScaleNormal="85" workbookViewId="0">
      <selection sqref="A1:F1"/>
    </sheetView>
  </sheetViews>
  <sheetFormatPr baseColWidth="10" defaultColWidth="11.42578125" defaultRowHeight="12.75" x14ac:dyDescent="0.2"/>
  <cols>
    <col min="1" max="1024" width="11.42578125" style="20"/>
  </cols>
  <sheetData>
    <row r="1" spans="1:8" ht="23.25" customHeight="1" x14ac:dyDescent="0.2">
      <c r="A1" s="343" t="s">
        <v>704</v>
      </c>
      <c r="B1" s="343"/>
      <c r="C1" s="343"/>
      <c r="D1" s="343"/>
      <c r="E1" s="343"/>
    </row>
    <row r="2" spans="1:8" x14ac:dyDescent="0.2">
      <c r="A2" s="352"/>
      <c r="B2" s="353" t="s">
        <v>131</v>
      </c>
      <c r="C2" s="353" t="s">
        <v>132</v>
      </c>
      <c r="D2" s="354" t="s">
        <v>705</v>
      </c>
      <c r="E2" s="354"/>
    </row>
    <row r="3" spans="1:8" x14ac:dyDescent="0.2">
      <c r="A3" s="352"/>
      <c r="B3" s="353"/>
      <c r="C3" s="353"/>
      <c r="D3" s="187" t="s">
        <v>131</v>
      </c>
      <c r="E3" s="187" t="s">
        <v>132</v>
      </c>
    </row>
    <row r="4" spans="1:8" x14ac:dyDescent="0.2">
      <c r="A4" s="188">
        <v>2015</v>
      </c>
      <c r="B4" s="189">
        <v>99.999916666666607</v>
      </c>
      <c r="C4" s="189">
        <v>99.999916666666707</v>
      </c>
      <c r="D4" s="190">
        <v>1.5727710260043299</v>
      </c>
      <c r="E4" s="190">
        <v>3.2596517737441402</v>
      </c>
    </row>
    <row r="5" spans="1:8" x14ac:dyDescent="0.2">
      <c r="A5" s="188">
        <v>2016</v>
      </c>
      <c r="B5" s="189">
        <v>100.8875</v>
      </c>
      <c r="C5" s="189">
        <v>101.56950000000001</v>
      </c>
      <c r="D5" s="190">
        <v>0.88758407298672504</v>
      </c>
      <c r="E5" s="190">
        <v>1.5695846413205301</v>
      </c>
    </row>
    <row r="6" spans="1:8" x14ac:dyDescent="0.2">
      <c r="A6" s="188">
        <v>2017</v>
      </c>
      <c r="B6" s="189">
        <v>101.26758333333299</v>
      </c>
      <c r="C6" s="189">
        <v>104.466666666667</v>
      </c>
      <c r="D6" s="190">
        <v>0.376739767893297</v>
      </c>
      <c r="E6" s="190">
        <v>2.8523982757291</v>
      </c>
    </row>
    <row r="7" spans="1:8" x14ac:dyDescent="0.2">
      <c r="A7" s="188">
        <v>2018</v>
      </c>
      <c r="B7" s="189">
        <v>97.144583333333401</v>
      </c>
      <c r="C7" s="189">
        <v>105.2465</v>
      </c>
      <c r="D7" s="190">
        <v>-4.0713917171585896</v>
      </c>
      <c r="E7" s="190">
        <v>0.74649010848757402</v>
      </c>
    </row>
    <row r="8" spans="1:8" x14ac:dyDescent="0.2">
      <c r="A8" s="188">
        <v>2019</v>
      </c>
      <c r="B8" s="189">
        <v>91</v>
      </c>
      <c r="C8" s="189">
        <v>105.9</v>
      </c>
      <c r="D8" s="190">
        <v>-6.3311129888010598</v>
      </c>
      <c r="E8" s="190">
        <v>0.66423428174176002</v>
      </c>
    </row>
    <row r="9" spans="1:8" x14ac:dyDescent="0.2">
      <c r="A9" s="191">
        <v>2020</v>
      </c>
      <c r="B9" s="192">
        <v>72</v>
      </c>
      <c r="C9" s="192">
        <v>96.2</v>
      </c>
      <c r="D9" s="193">
        <v>-20.9</v>
      </c>
      <c r="E9" s="193">
        <v>-9.1999999999999993</v>
      </c>
    </row>
    <row r="10" spans="1:8" x14ac:dyDescent="0.2">
      <c r="A10" s="350" t="s">
        <v>150</v>
      </c>
      <c r="B10" s="350"/>
      <c r="C10" s="350"/>
      <c r="D10" s="350"/>
      <c r="E10" s="350"/>
    </row>
    <row r="12" spans="1:8" ht="15.75" hidden="1" x14ac:dyDescent="0.25">
      <c r="A12" s="20" t="s">
        <v>133</v>
      </c>
      <c r="H12" s="194" t="s">
        <v>706</v>
      </c>
    </row>
    <row r="13" spans="1:8" ht="165" hidden="1" x14ac:dyDescent="0.2">
      <c r="H13" s="195" t="s">
        <v>136</v>
      </c>
    </row>
    <row r="14" spans="1:8" ht="24" hidden="1" x14ac:dyDescent="0.2">
      <c r="H14" s="196" t="s">
        <v>707</v>
      </c>
    </row>
    <row r="15" spans="1:8" ht="25.5" hidden="1" x14ac:dyDescent="0.2">
      <c r="H15" s="197" t="s">
        <v>708</v>
      </c>
    </row>
    <row r="16" spans="1:8" hidden="1" x14ac:dyDescent="0.2">
      <c r="H16" s="198" t="s">
        <v>709</v>
      </c>
    </row>
    <row r="17" spans="8:11" hidden="1" x14ac:dyDescent="0.2">
      <c r="H17" s="198" t="s">
        <v>710</v>
      </c>
    </row>
    <row r="18" spans="8:11" hidden="1" x14ac:dyDescent="0.2">
      <c r="H18" s="199" t="s">
        <v>711</v>
      </c>
    </row>
    <row r="19" spans="8:11" ht="12.75" hidden="1" customHeight="1" x14ac:dyDescent="0.2">
      <c r="H19" s="355"/>
      <c r="I19" s="356" t="s">
        <v>140</v>
      </c>
      <c r="J19" s="356"/>
      <c r="K19" s="356"/>
    </row>
    <row r="20" spans="8:11" hidden="1" x14ac:dyDescent="0.2">
      <c r="H20" s="355"/>
      <c r="I20" s="200" t="s">
        <v>533</v>
      </c>
      <c r="J20" s="200" t="s">
        <v>361</v>
      </c>
      <c r="K20" s="200" t="s">
        <v>349</v>
      </c>
    </row>
    <row r="21" spans="8:11" ht="12.75" hidden="1" customHeight="1" x14ac:dyDescent="0.2">
      <c r="H21" s="357" t="s">
        <v>141</v>
      </c>
      <c r="I21" s="357"/>
      <c r="J21" s="357"/>
      <c r="K21" s="357"/>
    </row>
    <row r="22" spans="8:11" hidden="1" x14ac:dyDescent="0.2">
      <c r="H22" s="201" t="s">
        <v>143</v>
      </c>
      <c r="I22" s="202">
        <v>96.234999999999999</v>
      </c>
      <c r="J22" s="202">
        <v>105.946</v>
      </c>
      <c r="K22" s="202">
        <v>105.247</v>
      </c>
    </row>
    <row r="23" spans="8:11" ht="12.75" hidden="1" customHeight="1" x14ac:dyDescent="0.2">
      <c r="H23" s="357" t="s">
        <v>142</v>
      </c>
      <c r="I23" s="357"/>
      <c r="J23" s="357"/>
      <c r="K23" s="357"/>
    </row>
    <row r="24" spans="8:11" hidden="1" x14ac:dyDescent="0.2">
      <c r="H24" s="203" t="s">
        <v>143</v>
      </c>
      <c r="I24" s="204">
        <v>71.953000000000003</v>
      </c>
      <c r="J24" s="204">
        <v>90.994</v>
      </c>
      <c r="K24" s="204">
        <v>97.144999999999996</v>
      </c>
    </row>
    <row r="25" spans="8:11" hidden="1" x14ac:dyDescent="0.2"/>
    <row r="26" spans="8:11" hidden="1" x14ac:dyDescent="0.2"/>
  </sheetData>
  <mergeCells count="10">
    <mergeCell ref="A10:E10"/>
    <mergeCell ref="H19:H20"/>
    <mergeCell ref="I19:K19"/>
    <mergeCell ref="H21:K21"/>
    <mergeCell ref="H23:K23"/>
    <mergeCell ref="A1:E1"/>
    <mergeCell ref="A2:A3"/>
    <mergeCell ref="B2:B3"/>
    <mergeCell ref="C2:C3"/>
    <mergeCell ref="D2:E2"/>
  </mergeCells>
  <hyperlinks>
    <hyperlink ref="H15" r:id="rId1" xr:uid="{00000000-0004-0000-1000-000000000000}"/>
    <hyperlink ref="H16" r:id="rId2" location="tabs-tabla" xr:uid="{00000000-0004-0000-1000-000001000000}"/>
    <hyperlink ref="H17" r:id="rId3" location="tabs-grafico" xr:uid="{00000000-0004-0000-1000-000002000000}"/>
    <hyperlink ref="H18" r:id="rId4" location="tabs-mapa" xr:uid="{00000000-0004-0000-1000-000003000000}"/>
  </hyperlinks>
  <pageMargins left="0.7" right="0.7" top="0.75" bottom="0.75" header="0.51180555555555496" footer="0.51180555555555496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/>
    <pageSetUpPr fitToPage="1"/>
  </sheetPr>
  <dimension ref="A1:AMJ85"/>
  <sheetViews>
    <sheetView topLeftCell="A34" zoomScale="120" zoomScaleNormal="120" workbookViewId="0">
      <selection sqref="A1:F1"/>
    </sheetView>
  </sheetViews>
  <sheetFormatPr baseColWidth="10" defaultColWidth="11.42578125" defaultRowHeight="12.75" x14ac:dyDescent="0.2"/>
  <cols>
    <col min="1" max="4" width="10.140625" style="20" customWidth="1"/>
    <col min="5" max="11" width="11.42578125" style="20"/>
    <col min="12" max="14" width="11.5703125" style="20" hidden="1" customWidth="1"/>
    <col min="15" max="1024" width="11.42578125" style="20"/>
  </cols>
  <sheetData>
    <row r="1" spans="1:12" ht="22.5" customHeight="1" x14ac:dyDescent="0.2">
      <c r="A1" s="343" t="s">
        <v>712</v>
      </c>
      <c r="B1" s="343"/>
      <c r="C1" s="343"/>
      <c r="D1" s="343"/>
    </row>
    <row r="2" spans="1:12" x14ac:dyDescent="0.2">
      <c r="A2" s="68" t="s">
        <v>139</v>
      </c>
      <c r="B2" s="106" t="s">
        <v>132</v>
      </c>
      <c r="C2" s="106" t="s">
        <v>131</v>
      </c>
      <c r="D2" s="106" t="s">
        <v>631</v>
      </c>
    </row>
    <row r="3" spans="1:12" x14ac:dyDescent="0.2">
      <c r="A3" s="205">
        <v>2016</v>
      </c>
      <c r="B3" s="206">
        <v>96.869</v>
      </c>
      <c r="C3" s="206">
        <v>92.828999999999994</v>
      </c>
      <c r="D3" s="206">
        <f>C3-B3</f>
        <v>-4.0400000000000063</v>
      </c>
      <c r="L3" s="207" t="s">
        <v>713</v>
      </c>
    </row>
    <row r="4" spans="1:12" x14ac:dyDescent="0.2">
      <c r="A4" s="205">
        <v>2017</v>
      </c>
      <c r="B4" s="206">
        <v>101.09</v>
      </c>
      <c r="C4" s="206">
        <v>100.917</v>
      </c>
      <c r="D4" s="206">
        <f>C4-B4</f>
        <v>-0.17300000000000182</v>
      </c>
    </row>
    <row r="5" spans="1:12" x14ac:dyDescent="0.2">
      <c r="A5" s="205">
        <v>2018</v>
      </c>
      <c r="B5" s="206">
        <v>104.1</v>
      </c>
      <c r="C5" s="206">
        <v>105.624</v>
      </c>
      <c r="D5" s="206">
        <f>C5-B5</f>
        <v>1.5240000000000009</v>
      </c>
    </row>
    <row r="6" spans="1:12" x14ac:dyDescent="0.2">
      <c r="A6" s="205">
        <v>2019</v>
      </c>
      <c r="B6" s="206">
        <v>103.645</v>
      </c>
      <c r="C6" s="206">
        <v>102.904</v>
      </c>
      <c r="D6" s="206">
        <f>C6-B6</f>
        <v>-0.74099999999999966</v>
      </c>
    </row>
    <row r="7" spans="1:12" x14ac:dyDescent="0.2">
      <c r="A7" s="205">
        <v>2020</v>
      </c>
      <c r="B7" s="206">
        <v>99.2</v>
      </c>
      <c r="C7" s="206">
        <v>96.4</v>
      </c>
      <c r="D7" s="206">
        <f>C7-B7</f>
        <v>-2.7999999999999972</v>
      </c>
    </row>
    <row r="8" spans="1:12" x14ac:dyDescent="0.2">
      <c r="A8" s="325" t="s">
        <v>421</v>
      </c>
      <c r="B8" s="325"/>
      <c r="C8" s="325"/>
      <c r="D8" s="325"/>
    </row>
    <row r="13" spans="1:12" x14ac:dyDescent="0.2">
      <c r="A13" s="20" t="s">
        <v>714</v>
      </c>
    </row>
    <row r="14" spans="1:12" x14ac:dyDescent="0.2">
      <c r="B14" s="20" t="s">
        <v>132</v>
      </c>
      <c r="C14" s="20" t="s">
        <v>715</v>
      </c>
      <c r="D14" s="20" t="s">
        <v>631</v>
      </c>
    </row>
    <row r="15" spans="1:12" x14ac:dyDescent="0.2">
      <c r="A15" s="205">
        <v>2016</v>
      </c>
      <c r="B15" s="79">
        <f t="shared" ref="B15:C19" si="0">B75</f>
        <v>98.215999999999994</v>
      </c>
      <c r="C15" s="79">
        <f t="shared" si="0"/>
        <v>100.753</v>
      </c>
      <c r="D15" s="206">
        <f>C15-B15</f>
        <v>2.5370000000000061</v>
      </c>
    </row>
    <row r="16" spans="1:12" x14ac:dyDescent="0.2">
      <c r="A16" s="205">
        <v>2017</v>
      </c>
      <c r="B16" s="79">
        <f t="shared" si="0"/>
        <v>101.989</v>
      </c>
      <c r="C16" s="79">
        <f t="shared" si="0"/>
        <v>102.258</v>
      </c>
      <c r="D16" s="206">
        <f>C16-B16</f>
        <v>0.26899999999999125</v>
      </c>
    </row>
    <row r="17" spans="1:4" x14ac:dyDescent="0.2">
      <c r="A17" s="205">
        <v>2018</v>
      </c>
      <c r="B17" s="79">
        <f t="shared" si="0"/>
        <v>104.599</v>
      </c>
      <c r="C17" s="79">
        <f t="shared" si="0"/>
        <v>103.85299999999999</v>
      </c>
      <c r="D17" s="206">
        <f>C17-B17</f>
        <v>-0.74600000000000932</v>
      </c>
    </row>
    <row r="18" spans="1:4" x14ac:dyDescent="0.2">
      <c r="A18" s="205">
        <v>2019</v>
      </c>
      <c r="B18" s="79">
        <f t="shared" si="0"/>
        <v>104.541</v>
      </c>
      <c r="C18" s="79">
        <f t="shared" si="0"/>
        <v>105.486</v>
      </c>
      <c r="D18" s="206">
        <f>C18-B18</f>
        <v>0.94500000000000739</v>
      </c>
    </row>
    <row r="19" spans="1:4" x14ac:dyDescent="0.2">
      <c r="A19" s="205">
        <v>2020</v>
      </c>
      <c r="B19" s="79">
        <f t="shared" si="0"/>
        <v>101.521</v>
      </c>
      <c r="C19" s="79">
        <f t="shared" si="0"/>
        <v>107.081</v>
      </c>
      <c r="D19" s="206">
        <f>C19-B19</f>
        <v>5.5600000000000023</v>
      </c>
    </row>
    <row r="20" spans="1:4" x14ac:dyDescent="0.2">
      <c r="A20" s="75"/>
    </row>
    <row r="21" spans="1:4" x14ac:dyDescent="0.2">
      <c r="A21" s="20" t="s">
        <v>716</v>
      </c>
    </row>
    <row r="22" spans="1:4" x14ac:dyDescent="0.2">
      <c r="A22" s="75"/>
      <c r="B22" s="20" t="s">
        <v>132</v>
      </c>
      <c r="C22" s="20" t="s">
        <v>715</v>
      </c>
      <c r="D22" s="20" t="s">
        <v>631</v>
      </c>
    </row>
    <row r="23" spans="1:4" x14ac:dyDescent="0.2">
      <c r="A23" s="205">
        <v>2016</v>
      </c>
      <c r="B23" s="79">
        <f t="shared" ref="B23:C27" si="1">D75</f>
        <v>89.897999999999996</v>
      </c>
      <c r="C23" s="79">
        <f t="shared" si="1"/>
        <v>84.997</v>
      </c>
      <c r="D23" s="206">
        <f>C23-B23</f>
        <v>-4.9009999999999962</v>
      </c>
    </row>
    <row r="24" spans="1:4" x14ac:dyDescent="0.2">
      <c r="A24" s="205">
        <v>2017</v>
      </c>
      <c r="B24" s="79">
        <f t="shared" si="1"/>
        <v>96.945999999999998</v>
      </c>
      <c r="C24" s="79">
        <f t="shared" si="1"/>
        <v>98.777000000000001</v>
      </c>
      <c r="D24" s="206">
        <f>C24-B24</f>
        <v>1.8310000000000031</v>
      </c>
    </row>
    <row r="25" spans="1:4" x14ac:dyDescent="0.2">
      <c r="A25" s="205">
        <v>2018</v>
      </c>
      <c r="B25" s="79">
        <f t="shared" si="1"/>
        <v>102.044</v>
      </c>
      <c r="C25" s="79">
        <f t="shared" si="1"/>
        <v>107.08</v>
      </c>
      <c r="D25" s="206">
        <f>C25-B25</f>
        <v>5.0360000000000014</v>
      </c>
    </row>
    <row r="26" spans="1:4" x14ac:dyDescent="0.2">
      <c r="A26" s="205">
        <v>2019</v>
      </c>
      <c r="B26" s="79">
        <f t="shared" si="1"/>
        <v>99.923000000000002</v>
      </c>
      <c r="C26" s="79">
        <f t="shared" si="1"/>
        <v>101.72499999999999</v>
      </c>
      <c r="D26" s="206">
        <f>C26-B26</f>
        <v>1.8019999999999925</v>
      </c>
    </row>
    <row r="27" spans="1:4" x14ac:dyDescent="0.2">
      <c r="A27" s="205">
        <v>2020</v>
      </c>
      <c r="B27" s="79">
        <f t="shared" si="1"/>
        <v>90.012</v>
      </c>
      <c r="C27" s="79">
        <f t="shared" si="1"/>
        <v>89.763000000000005</v>
      </c>
      <c r="D27" s="206">
        <f>C27-B27</f>
        <v>-0.24899999999999523</v>
      </c>
    </row>
    <row r="28" spans="1:4" x14ac:dyDescent="0.2">
      <c r="A28" s="75"/>
    </row>
    <row r="29" spans="1:4" x14ac:dyDescent="0.2">
      <c r="A29" s="20" t="s">
        <v>717</v>
      </c>
    </row>
    <row r="30" spans="1:4" x14ac:dyDescent="0.2">
      <c r="A30" s="75"/>
      <c r="B30" s="20" t="s">
        <v>132</v>
      </c>
      <c r="C30" s="20" t="s">
        <v>715</v>
      </c>
      <c r="D30" s="20" t="s">
        <v>631</v>
      </c>
    </row>
    <row r="31" spans="1:4" x14ac:dyDescent="0.2">
      <c r="A31" s="205">
        <v>2016</v>
      </c>
      <c r="B31" s="79">
        <f t="shared" ref="B31:C35" si="2">F75</f>
        <v>100.556</v>
      </c>
      <c r="C31" s="79">
        <f t="shared" si="2"/>
        <v>98.832999999999998</v>
      </c>
      <c r="D31" s="206">
        <f>C31-B31</f>
        <v>-1.722999999999999</v>
      </c>
    </row>
    <row r="32" spans="1:4" x14ac:dyDescent="0.2">
      <c r="A32" s="205">
        <v>2017</v>
      </c>
      <c r="B32" s="79">
        <f t="shared" si="2"/>
        <v>100.14400000000001</v>
      </c>
      <c r="C32" s="79">
        <f t="shared" si="2"/>
        <v>105.41200000000001</v>
      </c>
      <c r="D32" s="206">
        <f>C32-B32</f>
        <v>5.2680000000000007</v>
      </c>
    </row>
    <row r="33" spans="1:4" x14ac:dyDescent="0.2">
      <c r="A33" s="205">
        <v>2018</v>
      </c>
      <c r="B33" s="79">
        <f t="shared" si="2"/>
        <v>100.64</v>
      </c>
      <c r="C33" s="79">
        <f t="shared" si="2"/>
        <v>105.224</v>
      </c>
      <c r="D33" s="206">
        <f>C33-B33</f>
        <v>4.5840000000000032</v>
      </c>
    </row>
    <row r="34" spans="1:4" x14ac:dyDescent="0.2">
      <c r="A34" s="205">
        <v>2019</v>
      </c>
      <c r="B34" s="79">
        <f t="shared" si="2"/>
        <v>100.708</v>
      </c>
      <c r="C34" s="79">
        <f t="shared" si="2"/>
        <v>99.097999999999999</v>
      </c>
      <c r="D34" s="206">
        <f>C34-B34</f>
        <v>-1.6099999999999994</v>
      </c>
    </row>
    <row r="35" spans="1:4" x14ac:dyDescent="0.2">
      <c r="A35" s="205">
        <v>2020</v>
      </c>
      <c r="B35" s="79">
        <f t="shared" si="2"/>
        <v>101.31399999999999</v>
      </c>
      <c r="C35" s="79">
        <f t="shared" si="2"/>
        <v>95.215000000000003</v>
      </c>
      <c r="D35" s="206">
        <f>C35-B35</f>
        <v>-6.0989999999999895</v>
      </c>
    </row>
    <row r="36" spans="1:4" x14ac:dyDescent="0.2">
      <c r="A36" s="75"/>
    </row>
    <row r="37" spans="1:4" x14ac:dyDescent="0.2">
      <c r="A37" s="20" t="s">
        <v>718</v>
      </c>
    </row>
    <row r="38" spans="1:4" x14ac:dyDescent="0.2">
      <c r="A38" s="75"/>
      <c r="B38" s="20" t="s">
        <v>132</v>
      </c>
      <c r="C38" s="20" t="s">
        <v>715</v>
      </c>
      <c r="D38" s="20" t="s">
        <v>631</v>
      </c>
    </row>
    <row r="39" spans="1:4" x14ac:dyDescent="0.2">
      <c r="A39" s="205">
        <v>2016</v>
      </c>
      <c r="B39" s="79">
        <f t="shared" ref="B39:C43" si="3">H75</f>
        <v>98.379000000000005</v>
      </c>
      <c r="C39" s="79">
        <f t="shared" si="3"/>
        <v>100.589</v>
      </c>
      <c r="D39" s="206">
        <f>C39-B39</f>
        <v>2.2099999999999937</v>
      </c>
    </row>
    <row r="40" spans="1:4" x14ac:dyDescent="0.2">
      <c r="A40" s="205">
        <v>2017</v>
      </c>
      <c r="B40" s="79">
        <f t="shared" si="3"/>
        <v>98.855999999999995</v>
      </c>
      <c r="C40" s="79">
        <f t="shared" si="3"/>
        <v>102.361</v>
      </c>
      <c r="D40" s="206">
        <f>C40-B40</f>
        <v>3.5050000000000097</v>
      </c>
    </row>
    <row r="41" spans="1:4" x14ac:dyDescent="0.2">
      <c r="A41" s="205">
        <v>2018</v>
      </c>
      <c r="B41" s="79">
        <f t="shared" si="3"/>
        <v>99.918000000000006</v>
      </c>
      <c r="C41" s="79">
        <f t="shared" si="3"/>
        <v>103.443</v>
      </c>
      <c r="D41" s="206">
        <f>C41-B41</f>
        <v>3.5249999999999915</v>
      </c>
    </row>
    <row r="42" spans="1:4" x14ac:dyDescent="0.2">
      <c r="A42" s="205">
        <v>2019</v>
      </c>
      <c r="B42" s="79">
        <f t="shared" si="3"/>
        <v>100.642</v>
      </c>
      <c r="C42" s="79">
        <f t="shared" si="3"/>
        <v>106.517</v>
      </c>
      <c r="D42" s="206">
        <f>C42-B42</f>
        <v>5.875</v>
      </c>
    </row>
    <row r="43" spans="1:4" x14ac:dyDescent="0.2">
      <c r="A43" s="205">
        <v>2020</v>
      </c>
      <c r="B43" s="79">
        <f t="shared" si="3"/>
        <v>101.98</v>
      </c>
      <c r="C43" s="79">
        <f t="shared" si="3"/>
        <v>113.252</v>
      </c>
      <c r="D43" s="206">
        <f>C43-B43</f>
        <v>11.271999999999991</v>
      </c>
    </row>
    <row r="66" spans="1:11" ht="15" hidden="1" x14ac:dyDescent="0.25">
      <c r="A66" s="358" t="s">
        <v>419</v>
      </c>
      <c r="B66" s="358"/>
      <c r="C66" s="358"/>
      <c r="D66" s="358"/>
      <c r="E66" s="358"/>
      <c r="F66" s="358"/>
      <c r="G66" s="358"/>
      <c r="H66" s="358"/>
      <c r="I66" s="358"/>
      <c r="J66" s="358"/>
      <c r="K66" s="358"/>
    </row>
    <row r="67" spans="1:11" hidden="1" x14ac:dyDescent="0.2">
      <c r="A67" s="359" t="s">
        <v>419</v>
      </c>
      <c r="B67" s="359"/>
      <c r="C67" s="359"/>
      <c r="D67" s="359"/>
      <c r="E67" s="359"/>
      <c r="F67" s="359"/>
      <c r="G67" s="359"/>
      <c r="H67" s="359"/>
      <c r="I67" s="359"/>
      <c r="J67" s="359"/>
      <c r="K67" s="359"/>
    </row>
    <row r="68" spans="1:11" hidden="1" x14ac:dyDescent="0.2">
      <c r="A68" s="360"/>
      <c r="B68" s="360"/>
      <c r="C68" s="360"/>
      <c r="D68" s="360"/>
      <c r="E68" s="360"/>
      <c r="F68" s="360"/>
      <c r="G68" s="360"/>
      <c r="H68" s="360"/>
      <c r="I68" s="360"/>
      <c r="J68" s="360"/>
      <c r="K68" s="360"/>
    </row>
    <row r="69" spans="1:11" ht="15" hidden="1" x14ac:dyDescent="0.25">
      <c r="A69" s="321" t="s">
        <v>719</v>
      </c>
      <c r="B69" s="321"/>
      <c r="C69" s="321"/>
      <c r="D69" s="321"/>
      <c r="E69" s="321"/>
      <c r="F69" s="321"/>
      <c r="G69" s="321"/>
      <c r="H69" s="321"/>
      <c r="I69" s="321"/>
      <c r="J69" s="321"/>
      <c r="K69" s="321"/>
    </row>
    <row r="70" spans="1:11" hidden="1" x14ac:dyDescent="0.2">
      <c r="A70" s="322" t="s">
        <v>138</v>
      </c>
      <c r="B70" s="322"/>
      <c r="C70" s="322"/>
      <c r="D70" s="322"/>
      <c r="E70" s="322"/>
      <c r="F70" s="322"/>
      <c r="G70" s="322"/>
      <c r="H70" s="322"/>
      <c r="I70" s="322"/>
      <c r="J70" s="322"/>
      <c r="K70" s="322"/>
    </row>
    <row r="71" spans="1:11" hidden="1" x14ac:dyDescent="0.2">
      <c r="A71" s="360"/>
      <c r="B71" s="360"/>
      <c r="C71" s="360"/>
      <c r="D71" s="360"/>
      <c r="E71" s="360"/>
      <c r="F71" s="360"/>
      <c r="G71" s="360"/>
      <c r="H71" s="360"/>
      <c r="I71" s="360"/>
      <c r="J71" s="360"/>
      <c r="K71" s="360"/>
    </row>
    <row r="72" spans="1:11" ht="12.75" hidden="1" customHeight="1" x14ac:dyDescent="0.2">
      <c r="A72" s="208" t="s">
        <v>139</v>
      </c>
      <c r="B72" s="361" t="s">
        <v>422</v>
      </c>
      <c r="C72" s="361"/>
      <c r="D72" s="361"/>
      <c r="E72" s="361"/>
      <c r="F72" s="361"/>
      <c r="G72" s="361"/>
      <c r="H72" s="361"/>
      <c r="I72" s="361"/>
      <c r="J72"/>
      <c r="K72"/>
    </row>
    <row r="73" spans="1:11" ht="12.75" hidden="1" customHeight="1" x14ac:dyDescent="0.2">
      <c r="A73" s="208" t="s">
        <v>139</v>
      </c>
      <c r="B73" s="362" t="s">
        <v>720</v>
      </c>
      <c r="C73" s="362"/>
      <c r="D73" s="362" t="s">
        <v>721</v>
      </c>
      <c r="E73" s="362"/>
      <c r="F73" s="362" t="s">
        <v>722</v>
      </c>
      <c r="G73" s="362"/>
      <c r="H73" s="362" t="s">
        <v>723</v>
      </c>
      <c r="I73" s="362"/>
      <c r="J73"/>
      <c r="K73"/>
    </row>
    <row r="74" spans="1:11" ht="38.25" hidden="1" x14ac:dyDescent="0.2">
      <c r="A74" s="208" t="s">
        <v>139</v>
      </c>
      <c r="B74" s="210" t="s">
        <v>423</v>
      </c>
      <c r="C74" s="210" t="s">
        <v>142</v>
      </c>
      <c r="D74" s="210" t="s">
        <v>423</v>
      </c>
      <c r="E74" s="210" t="s">
        <v>142</v>
      </c>
      <c r="F74" s="210" t="s">
        <v>423</v>
      </c>
      <c r="G74" s="210" t="s">
        <v>142</v>
      </c>
      <c r="H74" s="210" t="s">
        <v>423</v>
      </c>
      <c r="I74" s="210" t="s">
        <v>142</v>
      </c>
      <c r="J74"/>
      <c r="K74"/>
    </row>
    <row r="75" spans="1:11" hidden="1" x14ac:dyDescent="0.2">
      <c r="A75" s="209" t="s">
        <v>76</v>
      </c>
      <c r="B75" s="211">
        <v>98.215999999999994</v>
      </c>
      <c r="C75" s="211">
        <v>100.753</v>
      </c>
      <c r="D75" s="211">
        <v>89.897999999999996</v>
      </c>
      <c r="E75" s="211">
        <v>84.997</v>
      </c>
      <c r="F75" s="211">
        <v>100.556</v>
      </c>
      <c r="G75" s="211">
        <v>98.832999999999998</v>
      </c>
      <c r="H75" s="211">
        <v>98.379000000000005</v>
      </c>
      <c r="I75" s="211">
        <v>100.589</v>
      </c>
      <c r="J75"/>
      <c r="K75"/>
    </row>
    <row r="76" spans="1:11" hidden="1" x14ac:dyDescent="0.2">
      <c r="A76" s="209" t="s">
        <v>443</v>
      </c>
      <c r="B76" s="211">
        <v>101.989</v>
      </c>
      <c r="C76" s="211">
        <v>102.258</v>
      </c>
      <c r="D76" s="211">
        <v>96.945999999999998</v>
      </c>
      <c r="E76" s="211">
        <v>98.777000000000001</v>
      </c>
      <c r="F76" s="211">
        <v>100.14400000000001</v>
      </c>
      <c r="G76" s="211">
        <v>105.41200000000001</v>
      </c>
      <c r="H76" s="211">
        <v>98.855999999999995</v>
      </c>
      <c r="I76" s="211">
        <v>102.361</v>
      </c>
      <c r="J76"/>
      <c r="K76"/>
    </row>
    <row r="77" spans="1:11" hidden="1" x14ac:dyDescent="0.2">
      <c r="A77" s="209" t="s">
        <v>444</v>
      </c>
      <c r="B77" s="211">
        <v>104.599</v>
      </c>
      <c r="C77" s="211">
        <v>103.85299999999999</v>
      </c>
      <c r="D77" s="211">
        <v>102.044</v>
      </c>
      <c r="E77" s="211">
        <v>107.08</v>
      </c>
      <c r="F77" s="211">
        <v>100.64</v>
      </c>
      <c r="G77" s="211">
        <v>105.224</v>
      </c>
      <c r="H77" s="211">
        <v>99.918000000000006</v>
      </c>
      <c r="I77" s="211">
        <v>103.443</v>
      </c>
      <c r="J77"/>
      <c r="K77"/>
    </row>
    <row r="78" spans="1:11" hidden="1" x14ac:dyDescent="0.2">
      <c r="A78" s="209" t="s">
        <v>445</v>
      </c>
      <c r="B78" s="211">
        <v>104.541</v>
      </c>
      <c r="C78" s="211">
        <v>105.486</v>
      </c>
      <c r="D78" s="211">
        <v>99.923000000000002</v>
      </c>
      <c r="E78" s="211">
        <v>101.72499999999999</v>
      </c>
      <c r="F78" s="211">
        <v>100.708</v>
      </c>
      <c r="G78" s="211">
        <v>99.097999999999999</v>
      </c>
      <c r="H78" s="211">
        <v>100.642</v>
      </c>
      <c r="I78" s="211">
        <v>106.517</v>
      </c>
      <c r="J78"/>
      <c r="K78"/>
    </row>
    <row r="79" spans="1:11" hidden="1" x14ac:dyDescent="0.2">
      <c r="A79" s="209" t="s">
        <v>724</v>
      </c>
      <c r="B79" s="211">
        <v>101.521</v>
      </c>
      <c r="C79" s="211">
        <v>107.081</v>
      </c>
      <c r="D79" s="211">
        <v>90.012</v>
      </c>
      <c r="E79" s="211">
        <v>89.763000000000005</v>
      </c>
      <c r="F79" s="211">
        <v>101.31399999999999</v>
      </c>
      <c r="G79" s="211">
        <v>95.215000000000003</v>
      </c>
      <c r="H79" s="211">
        <v>101.98</v>
      </c>
      <c r="I79" s="211">
        <v>113.252</v>
      </c>
      <c r="J79"/>
      <c r="K79"/>
    </row>
    <row r="80" spans="1:11" hidden="1" x14ac:dyDescent="0.2">
      <c r="A80"/>
      <c r="B80"/>
      <c r="C80"/>
      <c r="D80"/>
      <c r="E80"/>
      <c r="F80"/>
      <c r="G80"/>
      <c r="H80"/>
      <c r="I80"/>
      <c r="J80"/>
      <c r="K80"/>
    </row>
    <row r="81" spans="1:11" hidden="1" x14ac:dyDescent="0.2">
      <c r="A81"/>
      <c r="B81"/>
      <c r="C81"/>
      <c r="D81"/>
      <c r="E81"/>
      <c r="F81"/>
      <c r="G81"/>
      <c r="H81"/>
      <c r="I81"/>
      <c r="J81"/>
      <c r="K81"/>
    </row>
    <row r="82" spans="1:11" hidden="1" x14ac:dyDescent="0.2">
      <c r="A82" s="32" t="s">
        <v>84</v>
      </c>
      <c r="B82"/>
      <c r="C82"/>
      <c r="D82"/>
      <c r="E82"/>
      <c r="F82"/>
      <c r="G82"/>
      <c r="H82"/>
      <c r="I82"/>
      <c r="J82"/>
      <c r="K82"/>
    </row>
    <row r="83" spans="1:11" hidden="1" x14ac:dyDescent="0.2">
      <c r="A83"/>
      <c r="B83"/>
      <c r="C83"/>
      <c r="D83"/>
      <c r="E83"/>
      <c r="F83"/>
      <c r="G83"/>
      <c r="H83"/>
      <c r="I83"/>
      <c r="J83"/>
      <c r="K83"/>
    </row>
    <row r="84" spans="1:11" hidden="1" x14ac:dyDescent="0.2">
      <c r="A84" s="32" t="s">
        <v>151</v>
      </c>
      <c r="B84"/>
      <c r="C84"/>
      <c r="D84"/>
      <c r="E84"/>
      <c r="F84"/>
      <c r="G84"/>
      <c r="H84"/>
      <c r="I84"/>
      <c r="J84"/>
      <c r="K84"/>
    </row>
    <row r="85" spans="1:11" hidden="1" x14ac:dyDescent="0.2">
      <c r="A85" t="s">
        <v>152</v>
      </c>
      <c r="B85"/>
      <c r="C85"/>
      <c r="D85"/>
      <c r="E85"/>
      <c r="F85"/>
      <c r="G85"/>
      <c r="H85"/>
      <c r="I85"/>
      <c r="J85"/>
      <c r="K85"/>
    </row>
  </sheetData>
  <mergeCells count="13">
    <mergeCell ref="A69:K69"/>
    <mergeCell ref="A70:K70"/>
    <mergeCell ref="A71:K71"/>
    <mergeCell ref="B72:I72"/>
    <mergeCell ref="B73:C73"/>
    <mergeCell ref="D73:E73"/>
    <mergeCell ref="F73:G73"/>
    <mergeCell ref="H73:I73"/>
    <mergeCell ref="A1:D1"/>
    <mergeCell ref="A8:D8"/>
    <mergeCell ref="A66:K66"/>
    <mergeCell ref="A67:K67"/>
    <mergeCell ref="A68:K68"/>
  </mergeCells>
  <pageMargins left="0.70833333333333304" right="0.70833333333333304" top="0.74791666666666701" bottom="0.74791666666666701" header="0.51180555555555496" footer="0.51180555555555496"/>
  <pageSetup paperSize="9"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/>
    <pageSetUpPr fitToPage="1"/>
  </sheetPr>
  <dimension ref="A1:AMJ90"/>
  <sheetViews>
    <sheetView topLeftCell="A28" zoomScale="85" zoomScaleNormal="85" workbookViewId="0">
      <selection sqref="A1:F1"/>
    </sheetView>
  </sheetViews>
  <sheetFormatPr baseColWidth="10" defaultColWidth="9.42578125" defaultRowHeight="12.75" x14ac:dyDescent="0.2"/>
  <cols>
    <col min="1" max="1" width="73.7109375" style="43" customWidth="1"/>
    <col min="2" max="4" width="10" style="43" customWidth="1"/>
    <col min="5" max="5" width="12" style="43" customWidth="1"/>
    <col min="6" max="7" width="9.42578125" style="43"/>
    <col min="8" max="11" width="11.5703125" style="43" hidden="1" customWidth="1"/>
    <col min="12" max="1024" width="9.42578125" style="43"/>
  </cols>
  <sheetData>
    <row r="1" spans="1:8" x14ac:dyDescent="0.2">
      <c r="A1" s="324" t="s">
        <v>725</v>
      </c>
      <c r="B1" s="324"/>
      <c r="C1" s="324"/>
      <c r="D1" s="324"/>
      <c r="E1" s="324"/>
    </row>
    <row r="2" spans="1:8" x14ac:dyDescent="0.2">
      <c r="A2" s="44"/>
      <c r="B2" s="45">
        <v>2020</v>
      </c>
      <c r="C2" s="45">
        <v>2019</v>
      </c>
      <c r="D2" s="45" t="s">
        <v>726</v>
      </c>
      <c r="E2" s="45" t="s">
        <v>367</v>
      </c>
    </row>
    <row r="3" spans="1:8" x14ac:dyDescent="0.2">
      <c r="A3" s="48" t="s">
        <v>372</v>
      </c>
      <c r="B3" s="49">
        <f>B4+B10+B35+B37</f>
        <v>4834</v>
      </c>
      <c r="C3" s="49">
        <f>C4+C10+C35+C37</f>
        <v>4893</v>
      </c>
      <c r="D3" s="49">
        <f t="shared" ref="D3:D41" si="0">B3-C3</f>
        <v>-59</v>
      </c>
      <c r="E3" s="50">
        <f>D3/C3</f>
        <v>-1.2058042100960556E-2</v>
      </c>
      <c r="H3" s="56" t="s">
        <v>727</v>
      </c>
    </row>
    <row r="4" spans="1:8" x14ac:dyDescent="0.2">
      <c r="A4" s="212" t="s">
        <v>368</v>
      </c>
      <c r="B4" s="213">
        <f>SUM(B5:B9)</f>
        <v>52</v>
      </c>
      <c r="C4" s="213">
        <f>SUM(C5:C9)</f>
        <v>55</v>
      </c>
      <c r="D4" s="213">
        <f t="shared" si="0"/>
        <v>-3</v>
      </c>
      <c r="E4" s="214">
        <f>D4/C4</f>
        <v>-5.4545454545454543E-2</v>
      </c>
    </row>
    <row r="5" spans="1:8" x14ac:dyDescent="0.2">
      <c r="A5" s="215" t="s">
        <v>728</v>
      </c>
      <c r="B5" s="53">
        <f t="shared" ref="B5:C9" si="1">C57</f>
        <v>1</v>
      </c>
      <c r="C5" s="53">
        <f t="shared" si="1"/>
        <v>1</v>
      </c>
      <c r="D5" s="53">
        <f t="shared" si="0"/>
        <v>0</v>
      </c>
      <c r="E5" s="54">
        <f>D5/C5</f>
        <v>0</v>
      </c>
    </row>
    <row r="6" spans="1:8" x14ac:dyDescent="0.2">
      <c r="A6" s="215" t="s">
        <v>729</v>
      </c>
      <c r="B6" s="53">
        <f t="shared" si="1"/>
        <v>0</v>
      </c>
      <c r="C6" s="53">
        <f t="shared" si="1"/>
        <v>0</v>
      </c>
      <c r="D6" s="53">
        <f t="shared" si="0"/>
        <v>0</v>
      </c>
      <c r="E6" s="54">
        <v>0</v>
      </c>
    </row>
    <row r="7" spans="1:8" x14ac:dyDescent="0.2">
      <c r="A7" s="215" t="s">
        <v>730</v>
      </c>
      <c r="B7" s="53">
        <f t="shared" si="1"/>
        <v>0</v>
      </c>
      <c r="C7" s="53">
        <f t="shared" si="1"/>
        <v>0</v>
      </c>
      <c r="D7" s="53">
        <f t="shared" si="0"/>
        <v>0</v>
      </c>
      <c r="E7" s="54">
        <v>0</v>
      </c>
    </row>
    <row r="8" spans="1:8" x14ac:dyDescent="0.2">
      <c r="A8" s="215" t="s">
        <v>731</v>
      </c>
      <c r="B8" s="53">
        <f t="shared" si="1"/>
        <v>50</v>
      </c>
      <c r="C8" s="53">
        <f t="shared" si="1"/>
        <v>53</v>
      </c>
      <c r="D8" s="53">
        <f t="shared" si="0"/>
        <v>-3</v>
      </c>
      <c r="E8" s="54">
        <f>D8/C8</f>
        <v>-5.6603773584905662E-2</v>
      </c>
    </row>
    <row r="9" spans="1:8" x14ac:dyDescent="0.2">
      <c r="A9" s="215" t="s">
        <v>732</v>
      </c>
      <c r="B9" s="53">
        <f t="shared" si="1"/>
        <v>1</v>
      </c>
      <c r="C9" s="53">
        <f t="shared" si="1"/>
        <v>1</v>
      </c>
      <c r="D9" s="53">
        <f t="shared" si="0"/>
        <v>0</v>
      </c>
      <c r="E9" s="54">
        <f>D9/C9</f>
        <v>0</v>
      </c>
    </row>
    <row r="10" spans="1:8" x14ac:dyDescent="0.2">
      <c r="A10" s="212" t="s">
        <v>369</v>
      </c>
      <c r="B10" s="213">
        <f>SUM(B11:B34)</f>
        <v>4451</v>
      </c>
      <c r="C10" s="213">
        <f>SUM(C11:C34)</f>
        <v>4515</v>
      </c>
      <c r="D10" s="213">
        <f t="shared" si="0"/>
        <v>-64</v>
      </c>
      <c r="E10" s="214">
        <f>D10/C10</f>
        <v>-1.4174972314507199E-2</v>
      </c>
    </row>
    <row r="11" spans="1:8" x14ac:dyDescent="0.2">
      <c r="A11" s="215" t="s">
        <v>733</v>
      </c>
      <c r="B11" s="53">
        <f t="shared" ref="B11:C34" si="2">C62</f>
        <v>502</v>
      </c>
      <c r="C11" s="53">
        <f t="shared" si="2"/>
        <v>482</v>
      </c>
      <c r="D11" s="53">
        <f t="shared" si="0"/>
        <v>20</v>
      </c>
      <c r="E11" s="54">
        <f>D11/C11</f>
        <v>4.1493775933609957E-2</v>
      </c>
    </row>
    <row r="12" spans="1:8" x14ac:dyDescent="0.2">
      <c r="A12" s="215" t="s">
        <v>734</v>
      </c>
      <c r="B12" s="53">
        <f t="shared" si="2"/>
        <v>117</v>
      </c>
      <c r="C12" s="53">
        <f t="shared" si="2"/>
        <v>124</v>
      </c>
      <c r="D12" s="53">
        <f t="shared" si="0"/>
        <v>-7</v>
      </c>
      <c r="E12" s="54">
        <f>D12/C12</f>
        <v>-5.6451612903225805E-2</v>
      </c>
    </row>
    <row r="13" spans="1:8" x14ac:dyDescent="0.2">
      <c r="A13" s="215" t="s">
        <v>735</v>
      </c>
      <c r="B13" s="53">
        <f t="shared" si="2"/>
        <v>0</v>
      </c>
      <c r="C13" s="53">
        <f t="shared" si="2"/>
        <v>0</v>
      </c>
      <c r="D13" s="53">
        <f t="shared" si="0"/>
        <v>0</v>
      </c>
      <c r="E13" s="54">
        <v>0</v>
      </c>
    </row>
    <row r="14" spans="1:8" x14ac:dyDescent="0.2">
      <c r="A14" s="215" t="s">
        <v>736</v>
      </c>
      <c r="B14" s="53">
        <f t="shared" si="2"/>
        <v>156</v>
      </c>
      <c r="C14" s="53">
        <f t="shared" si="2"/>
        <v>157</v>
      </c>
      <c r="D14" s="53">
        <f t="shared" si="0"/>
        <v>-1</v>
      </c>
      <c r="E14" s="54">
        <f t="shared" ref="E14:E19" si="3">D14/C14</f>
        <v>-6.369426751592357E-3</v>
      </c>
    </row>
    <row r="15" spans="1:8" x14ac:dyDescent="0.2">
      <c r="A15" s="215" t="s">
        <v>737</v>
      </c>
      <c r="B15" s="53">
        <f t="shared" si="2"/>
        <v>120</v>
      </c>
      <c r="C15" s="53">
        <f t="shared" si="2"/>
        <v>109</v>
      </c>
      <c r="D15" s="53">
        <f t="shared" si="0"/>
        <v>11</v>
      </c>
      <c r="E15" s="54">
        <f t="shared" si="3"/>
        <v>0.10091743119266056</v>
      </c>
    </row>
    <row r="16" spans="1:8" x14ac:dyDescent="0.2">
      <c r="A16" s="215" t="s">
        <v>738</v>
      </c>
      <c r="B16" s="53">
        <f t="shared" si="2"/>
        <v>114</v>
      </c>
      <c r="C16" s="53">
        <f t="shared" si="2"/>
        <v>130</v>
      </c>
      <c r="D16" s="53">
        <f t="shared" si="0"/>
        <v>-16</v>
      </c>
      <c r="E16" s="54">
        <f t="shared" si="3"/>
        <v>-0.12307692307692308</v>
      </c>
    </row>
    <row r="17" spans="1:5" x14ac:dyDescent="0.2">
      <c r="A17" s="215" t="s">
        <v>739</v>
      </c>
      <c r="B17" s="53">
        <f t="shared" si="2"/>
        <v>364</v>
      </c>
      <c r="C17" s="53">
        <f t="shared" si="2"/>
        <v>389</v>
      </c>
      <c r="D17" s="53">
        <f t="shared" si="0"/>
        <v>-25</v>
      </c>
      <c r="E17" s="54">
        <f t="shared" si="3"/>
        <v>-6.4267352185089971E-2</v>
      </c>
    </row>
    <row r="18" spans="1:5" x14ac:dyDescent="0.2">
      <c r="A18" s="215" t="s">
        <v>740</v>
      </c>
      <c r="B18" s="53">
        <f t="shared" si="2"/>
        <v>11</v>
      </c>
      <c r="C18" s="53">
        <f t="shared" si="2"/>
        <v>13</v>
      </c>
      <c r="D18" s="53">
        <f t="shared" si="0"/>
        <v>-2</v>
      </c>
      <c r="E18" s="54">
        <f t="shared" si="3"/>
        <v>-0.15384615384615385</v>
      </c>
    </row>
    <row r="19" spans="1:5" x14ac:dyDescent="0.2">
      <c r="A19" s="215" t="s">
        <v>741</v>
      </c>
      <c r="B19" s="53">
        <f t="shared" si="2"/>
        <v>323</v>
      </c>
      <c r="C19" s="53">
        <f t="shared" si="2"/>
        <v>326</v>
      </c>
      <c r="D19" s="53">
        <f t="shared" si="0"/>
        <v>-3</v>
      </c>
      <c r="E19" s="54">
        <f t="shared" si="3"/>
        <v>-9.202453987730062E-3</v>
      </c>
    </row>
    <row r="20" spans="1:5" x14ac:dyDescent="0.2">
      <c r="A20" s="215" t="s">
        <v>742</v>
      </c>
      <c r="B20" s="53">
        <f t="shared" si="2"/>
        <v>0</v>
      </c>
      <c r="C20" s="53">
        <f t="shared" si="2"/>
        <v>0</v>
      </c>
      <c r="D20" s="53">
        <f t="shared" si="0"/>
        <v>0</v>
      </c>
      <c r="E20" s="54">
        <v>0</v>
      </c>
    </row>
    <row r="21" spans="1:5" x14ac:dyDescent="0.2">
      <c r="A21" s="215" t="s">
        <v>743</v>
      </c>
      <c r="B21" s="53">
        <f t="shared" si="2"/>
        <v>45</v>
      </c>
      <c r="C21" s="53">
        <f t="shared" si="2"/>
        <v>42</v>
      </c>
      <c r="D21" s="53">
        <f t="shared" si="0"/>
        <v>3</v>
      </c>
      <c r="E21" s="54">
        <f t="shared" ref="E21:E41" si="4">D21/C21</f>
        <v>7.1428571428571425E-2</v>
      </c>
    </row>
    <row r="22" spans="1:5" x14ac:dyDescent="0.2">
      <c r="A22" s="215" t="s">
        <v>744</v>
      </c>
      <c r="B22" s="53">
        <f t="shared" si="2"/>
        <v>5</v>
      </c>
      <c r="C22" s="53">
        <f t="shared" si="2"/>
        <v>5</v>
      </c>
      <c r="D22" s="53">
        <f t="shared" si="0"/>
        <v>0</v>
      </c>
      <c r="E22" s="54">
        <f t="shared" si="4"/>
        <v>0</v>
      </c>
    </row>
    <row r="23" spans="1:5" x14ac:dyDescent="0.2">
      <c r="A23" s="215" t="s">
        <v>745</v>
      </c>
      <c r="B23" s="53">
        <f t="shared" si="2"/>
        <v>18</v>
      </c>
      <c r="C23" s="53">
        <f t="shared" si="2"/>
        <v>20</v>
      </c>
      <c r="D23" s="53">
        <f t="shared" si="0"/>
        <v>-2</v>
      </c>
      <c r="E23" s="54">
        <f t="shared" si="4"/>
        <v>-0.1</v>
      </c>
    </row>
    <row r="24" spans="1:5" x14ac:dyDescent="0.2">
      <c r="A24" s="215" t="s">
        <v>746</v>
      </c>
      <c r="B24" s="53">
        <f t="shared" si="2"/>
        <v>199</v>
      </c>
      <c r="C24" s="53">
        <f t="shared" si="2"/>
        <v>206</v>
      </c>
      <c r="D24" s="53">
        <f t="shared" si="0"/>
        <v>-7</v>
      </c>
      <c r="E24" s="54">
        <f t="shared" si="4"/>
        <v>-3.3980582524271843E-2</v>
      </c>
    </row>
    <row r="25" spans="1:5" x14ac:dyDescent="0.2">
      <c r="A25" s="215" t="s">
        <v>747</v>
      </c>
      <c r="B25" s="53">
        <f t="shared" si="2"/>
        <v>14</v>
      </c>
      <c r="C25" s="53">
        <f t="shared" si="2"/>
        <v>11</v>
      </c>
      <c r="D25" s="53">
        <f t="shared" si="0"/>
        <v>3</v>
      </c>
      <c r="E25" s="54">
        <f t="shared" si="4"/>
        <v>0.27272727272727271</v>
      </c>
    </row>
    <row r="26" spans="1:5" x14ac:dyDescent="0.2">
      <c r="A26" s="215" t="s">
        <v>748</v>
      </c>
      <c r="B26" s="53">
        <f t="shared" si="2"/>
        <v>740</v>
      </c>
      <c r="C26" s="53">
        <f t="shared" si="2"/>
        <v>743</v>
      </c>
      <c r="D26" s="53">
        <f t="shared" si="0"/>
        <v>-3</v>
      </c>
      <c r="E26" s="54">
        <f t="shared" si="4"/>
        <v>-4.0376850605652759E-3</v>
      </c>
    </row>
    <row r="27" spans="1:5" x14ac:dyDescent="0.2">
      <c r="A27" s="215" t="s">
        <v>749</v>
      </c>
      <c r="B27" s="53">
        <f t="shared" si="2"/>
        <v>21</v>
      </c>
      <c r="C27" s="53">
        <f t="shared" si="2"/>
        <v>22</v>
      </c>
      <c r="D27" s="53">
        <f t="shared" si="0"/>
        <v>-1</v>
      </c>
      <c r="E27" s="54">
        <f t="shared" si="4"/>
        <v>-4.5454545454545456E-2</v>
      </c>
    </row>
    <row r="28" spans="1:5" x14ac:dyDescent="0.2">
      <c r="A28" s="215" t="s">
        <v>750</v>
      </c>
      <c r="B28" s="53">
        <f t="shared" si="2"/>
        <v>10</v>
      </c>
      <c r="C28" s="53">
        <f t="shared" si="2"/>
        <v>9</v>
      </c>
      <c r="D28" s="53">
        <f t="shared" si="0"/>
        <v>1</v>
      </c>
      <c r="E28" s="54">
        <f t="shared" si="4"/>
        <v>0.1111111111111111</v>
      </c>
    </row>
    <row r="29" spans="1:5" x14ac:dyDescent="0.2">
      <c r="A29" s="215" t="s">
        <v>751</v>
      </c>
      <c r="B29" s="53">
        <f t="shared" si="2"/>
        <v>28</v>
      </c>
      <c r="C29" s="53">
        <f t="shared" si="2"/>
        <v>24</v>
      </c>
      <c r="D29" s="53">
        <f t="shared" si="0"/>
        <v>4</v>
      </c>
      <c r="E29" s="54">
        <f t="shared" si="4"/>
        <v>0.16666666666666666</v>
      </c>
    </row>
    <row r="30" spans="1:5" x14ac:dyDescent="0.2">
      <c r="A30" s="215" t="s">
        <v>752</v>
      </c>
      <c r="B30" s="53">
        <f t="shared" si="2"/>
        <v>8</v>
      </c>
      <c r="C30" s="53">
        <f t="shared" si="2"/>
        <v>7</v>
      </c>
      <c r="D30" s="53">
        <f t="shared" si="0"/>
        <v>1</v>
      </c>
      <c r="E30" s="54">
        <f t="shared" si="4"/>
        <v>0.14285714285714285</v>
      </c>
    </row>
    <row r="31" spans="1:5" x14ac:dyDescent="0.2">
      <c r="A31" s="215" t="s">
        <v>753</v>
      </c>
      <c r="B31" s="53">
        <f t="shared" si="2"/>
        <v>80</v>
      </c>
      <c r="C31" s="53">
        <f t="shared" si="2"/>
        <v>61</v>
      </c>
      <c r="D31" s="53">
        <f t="shared" si="0"/>
        <v>19</v>
      </c>
      <c r="E31" s="54">
        <f t="shared" si="4"/>
        <v>0.31147540983606559</v>
      </c>
    </row>
    <row r="32" spans="1:5" x14ac:dyDescent="0.2">
      <c r="A32" s="215" t="s">
        <v>754</v>
      </c>
      <c r="B32" s="53">
        <f t="shared" si="2"/>
        <v>303</v>
      </c>
      <c r="C32" s="53">
        <f t="shared" si="2"/>
        <v>322</v>
      </c>
      <c r="D32" s="53">
        <f t="shared" si="0"/>
        <v>-19</v>
      </c>
      <c r="E32" s="54">
        <f t="shared" si="4"/>
        <v>-5.9006211180124224E-2</v>
      </c>
    </row>
    <row r="33" spans="1:11" x14ac:dyDescent="0.2">
      <c r="A33" s="215" t="s">
        <v>755</v>
      </c>
      <c r="B33" s="53">
        <f t="shared" si="2"/>
        <v>253</v>
      </c>
      <c r="C33" s="53">
        <f t="shared" si="2"/>
        <v>270</v>
      </c>
      <c r="D33" s="53">
        <f t="shared" si="0"/>
        <v>-17</v>
      </c>
      <c r="E33" s="54">
        <f t="shared" si="4"/>
        <v>-6.2962962962962957E-2</v>
      </c>
    </row>
    <row r="34" spans="1:11" x14ac:dyDescent="0.2">
      <c r="A34" s="215" t="s">
        <v>756</v>
      </c>
      <c r="B34" s="53">
        <f t="shared" si="2"/>
        <v>1020</v>
      </c>
      <c r="C34" s="53">
        <f t="shared" si="2"/>
        <v>1043</v>
      </c>
      <c r="D34" s="53">
        <f t="shared" si="0"/>
        <v>-23</v>
      </c>
      <c r="E34" s="54">
        <f t="shared" si="4"/>
        <v>-2.2051773729626079E-2</v>
      </c>
    </row>
    <row r="35" spans="1:11" x14ac:dyDescent="0.2">
      <c r="A35" s="212" t="s">
        <v>370</v>
      </c>
      <c r="B35" s="213">
        <f>B36</f>
        <v>119</v>
      </c>
      <c r="C35" s="213">
        <f>C36</f>
        <v>116</v>
      </c>
      <c r="D35" s="213">
        <f t="shared" si="0"/>
        <v>3</v>
      </c>
      <c r="E35" s="214">
        <f t="shared" si="4"/>
        <v>2.5862068965517241E-2</v>
      </c>
    </row>
    <row r="36" spans="1:11" x14ac:dyDescent="0.2">
      <c r="A36" s="215" t="s">
        <v>757</v>
      </c>
      <c r="B36" s="53">
        <f>C86</f>
        <v>119</v>
      </c>
      <c r="C36" s="53">
        <f>D86</f>
        <v>116</v>
      </c>
      <c r="D36" s="53">
        <f t="shared" si="0"/>
        <v>3</v>
      </c>
      <c r="E36" s="54">
        <f t="shared" si="4"/>
        <v>2.5862068965517241E-2</v>
      </c>
    </row>
    <row r="37" spans="1:11" x14ac:dyDescent="0.2">
      <c r="A37" s="212" t="s">
        <v>371</v>
      </c>
      <c r="B37" s="213">
        <f>SUM(B38:B41)</f>
        <v>212</v>
      </c>
      <c r="C37" s="213">
        <f>SUM(C38:C41)</f>
        <v>207</v>
      </c>
      <c r="D37" s="213">
        <f t="shared" si="0"/>
        <v>5</v>
      </c>
      <c r="E37" s="214">
        <f t="shared" si="4"/>
        <v>2.4154589371980676E-2</v>
      </c>
    </row>
    <row r="38" spans="1:11" x14ac:dyDescent="0.2">
      <c r="A38" s="215" t="s">
        <v>758</v>
      </c>
      <c r="B38" s="53">
        <f t="shared" ref="B38:C41" si="5">C87</f>
        <v>115</v>
      </c>
      <c r="C38" s="53">
        <f t="shared" si="5"/>
        <v>117</v>
      </c>
      <c r="D38" s="53">
        <f t="shared" si="0"/>
        <v>-2</v>
      </c>
      <c r="E38" s="54">
        <f t="shared" si="4"/>
        <v>-1.7094017094017096E-2</v>
      </c>
    </row>
    <row r="39" spans="1:11" x14ac:dyDescent="0.2">
      <c r="A39" s="215" t="s">
        <v>759</v>
      </c>
      <c r="B39" s="53">
        <f t="shared" si="5"/>
        <v>13</v>
      </c>
      <c r="C39" s="53">
        <f t="shared" si="5"/>
        <v>12</v>
      </c>
      <c r="D39" s="53">
        <f t="shared" si="0"/>
        <v>1</v>
      </c>
      <c r="E39" s="54">
        <f t="shared" si="4"/>
        <v>8.3333333333333329E-2</v>
      </c>
    </row>
    <row r="40" spans="1:11" x14ac:dyDescent="0.2">
      <c r="A40" s="215" t="s">
        <v>760</v>
      </c>
      <c r="B40" s="53">
        <f t="shared" si="5"/>
        <v>76</v>
      </c>
      <c r="C40" s="53">
        <f t="shared" si="5"/>
        <v>71</v>
      </c>
      <c r="D40" s="53">
        <f t="shared" si="0"/>
        <v>5</v>
      </c>
      <c r="E40" s="54">
        <f t="shared" si="4"/>
        <v>7.0422535211267609E-2</v>
      </c>
    </row>
    <row r="41" spans="1:11" x14ac:dyDescent="0.2">
      <c r="A41" s="215" t="s">
        <v>761</v>
      </c>
      <c r="B41" s="53">
        <f t="shared" si="5"/>
        <v>8</v>
      </c>
      <c r="C41" s="53">
        <f t="shared" si="5"/>
        <v>7</v>
      </c>
      <c r="D41" s="53">
        <f t="shared" si="0"/>
        <v>1</v>
      </c>
      <c r="E41" s="54">
        <f t="shared" si="4"/>
        <v>0.14285714285714285</v>
      </c>
    </row>
    <row r="42" spans="1:11" x14ac:dyDescent="0.2">
      <c r="A42" s="325" t="s">
        <v>762</v>
      </c>
      <c r="B42" s="325"/>
      <c r="C42" s="325"/>
      <c r="D42" s="325"/>
      <c r="E42" s="325"/>
      <c r="F42" s="216"/>
      <c r="G42" s="216"/>
      <c r="H42" s="216"/>
      <c r="I42" s="216"/>
    </row>
    <row r="45" spans="1:11" hidden="1" x14ac:dyDescent="0.2"/>
    <row r="46" spans="1:11" ht="15.75" hidden="1" x14ac:dyDescent="0.25">
      <c r="B46" s="194" t="s">
        <v>763</v>
      </c>
    </row>
    <row r="47" spans="1:11" ht="15" hidden="1" customHeight="1" x14ac:dyDescent="0.2">
      <c r="B47" s="363" t="s">
        <v>764</v>
      </c>
      <c r="C47" s="363"/>
      <c r="D47" s="363"/>
      <c r="E47" s="363"/>
      <c r="F47" s="363"/>
      <c r="G47" s="363"/>
      <c r="H47" s="363"/>
      <c r="I47" s="363"/>
      <c r="J47" s="363"/>
      <c r="K47" s="363"/>
    </row>
    <row r="48" spans="1:11" ht="24" hidden="1" x14ac:dyDescent="0.2">
      <c r="B48" s="196" t="s">
        <v>765</v>
      </c>
    </row>
    <row r="49" spans="2:4" ht="25.5" hidden="1" x14ac:dyDescent="0.2">
      <c r="B49" s="197" t="s">
        <v>708</v>
      </c>
    </row>
    <row r="50" spans="2:4" hidden="1" x14ac:dyDescent="0.2">
      <c r="B50" s="198" t="s">
        <v>709</v>
      </c>
    </row>
    <row r="51" spans="2:4" hidden="1" x14ac:dyDescent="0.2">
      <c r="B51" s="198" t="s">
        <v>710</v>
      </c>
    </row>
    <row r="52" spans="2:4" hidden="1" x14ac:dyDescent="0.2">
      <c r="B52" s="199" t="s">
        <v>711</v>
      </c>
    </row>
    <row r="53" spans="2:4" ht="12.75" hidden="1" customHeight="1" x14ac:dyDescent="0.2">
      <c r="B53" s="355"/>
      <c r="C53" s="356" t="s">
        <v>67</v>
      </c>
      <c r="D53" s="356"/>
    </row>
    <row r="54" spans="2:4" hidden="1" x14ac:dyDescent="0.2">
      <c r="B54" s="355"/>
      <c r="C54" s="200">
        <v>2020</v>
      </c>
      <c r="D54" s="200">
        <v>2019</v>
      </c>
    </row>
    <row r="55" spans="2:4" ht="12.75" hidden="1" customHeight="1" x14ac:dyDescent="0.2">
      <c r="B55" s="357" t="s">
        <v>142</v>
      </c>
      <c r="C55" s="357"/>
      <c r="D55" s="357"/>
    </row>
    <row r="56" spans="2:4" hidden="1" x14ac:dyDescent="0.2">
      <c r="B56" s="201" t="s">
        <v>766</v>
      </c>
      <c r="C56" s="217">
        <v>100022</v>
      </c>
      <c r="D56" s="217">
        <v>98712</v>
      </c>
    </row>
    <row r="57" spans="2:4" ht="45" hidden="1" x14ac:dyDescent="0.2">
      <c r="B57" s="201" t="s">
        <v>767</v>
      </c>
      <c r="C57" s="202">
        <v>1</v>
      </c>
      <c r="D57" s="202">
        <v>1</v>
      </c>
    </row>
    <row r="58" spans="2:4" ht="56.25" hidden="1" x14ac:dyDescent="0.2">
      <c r="B58" s="201" t="s">
        <v>768</v>
      </c>
      <c r="C58" s="202">
        <v>0</v>
      </c>
      <c r="D58" s="202">
        <v>0</v>
      </c>
    </row>
    <row r="59" spans="2:4" ht="45" hidden="1" x14ac:dyDescent="0.2">
      <c r="B59" s="201" t="s">
        <v>769</v>
      </c>
      <c r="C59" s="202">
        <v>0</v>
      </c>
      <c r="D59" s="202">
        <v>0</v>
      </c>
    </row>
    <row r="60" spans="2:4" ht="33.75" hidden="1" x14ac:dyDescent="0.2">
      <c r="B60" s="201" t="s">
        <v>770</v>
      </c>
      <c r="C60" s="202">
        <v>50</v>
      </c>
      <c r="D60" s="202">
        <v>53</v>
      </c>
    </row>
    <row r="61" spans="2:4" ht="67.5" hidden="1" x14ac:dyDescent="0.2">
      <c r="B61" s="201" t="s">
        <v>771</v>
      </c>
      <c r="C61" s="202">
        <v>1</v>
      </c>
      <c r="D61" s="202">
        <v>1</v>
      </c>
    </row>
    <row r="62" spans="2:4" ht="33.75" hidden="1" x14ac:dyDescent="0.2">
      <c r="B62" s="201" t="s">
        <v>772</v>
      </c>
      <c r="C62" s="202">
        <v>502</v>
      </c>
      <c r="D62" s="202">
        <v>482</v>
      </c>
    </row>
    <row r="63" spans="2:4" ht="33.75" hidden="1" x14ac:dyDescent="0.2">
      <c r="B63" s="201" t="s">
        <v>773</v>
      </c>
      <c r="C63" s="202">
        <v>117</v>
      </c>
      <c r="D63" s="202">
        <v>124</v>
      </c>
    </row>
    <row r="64" spans="2:4" ht="22.5" hidden="1" x14ac:dyDescent="0.2">
      <c r="B64" s="201" t="s">
        <v>774</v>
      </c>
      <c r="C64" s="202">
        <v>0</v>
      </c>
      <c r="D64" s="202">
        <v>0</v>
      </c>
    </row>
    <row r="65" spans="2:4" ht="22.5" hidden="1" x14ac:dyDescent="0.2">
      <c r="B65" s="201" t="s">
        <v>775</v>
      </c>
      <c r="C65" s="202">
        <v>156</v>
      </c>
      <c r="D65" s="202">
        <v>157</v>
      </c>
    </row>
    <row r="66" spans="2:4" ht="45" hidden="1" x14ac:dyDescent="0.2">
      <c r="B66" s="201" t="s">
        <v>776</v>
      </c>
      <c r="C66" s="202">
        <v>120</v>
      </c>
      <c r="D66" s="202">
        <v>109</v>
      </c>
    </row>
    <row r="67" spans="2:4" ht="33.75" hidden="1" x14ac:dyDescent="0.2">
      <c r="B67" s="201" t="s">
        <v>777</v>
      </c>
      <c r="C67" s="202">
        <v>114</v>
      </c>
      <c r="D67" s="202">
        <v>130</v>
      </c>
    </row>
    <row r="68" spans="2:4" ht="78.75" hidden="1" x14ac:dyDescent="0.2">
      <c r="B68" s="201" t="s">
        <v>778</v>
      </c>
      <c r="C68" s="202">
        <v>364</v>
      </c>
      <c r="D68" s="202">
        <v>389</v>
      </c>
    </row>
    <row r="69" spans="2:4" ht="22.5" hidden="1" x14ac:dyDescent="0.2">
      <c r="B69" s="201" t="s">
        <v>779</v>
      </c>
      <c r="C69" s="202">
        <v>11</v>
      </c>
      <c r="D69" s="202">
        <v>13</v>
      </c>
    </row>
    <row r="70" spans="2:4" ht="67.5" hidden="1" x14ac:dyDescent="0.2">
      <c r="B70" s="201" t="s">
        <v>780</v>
      </c>
      <c r="C70" s="202">
        <v>323</v>
      </c>
      <c r="D70" s="202">
        <v>326</v>
      </c>
    </row>
    <row r="71" spans="2:4" ht="45" hidden="1" x14ac:dyDescent="0.2">
      <c r="B71" s="201" t="s">
        <v>781</v>
      </c>
      <c r="C71" s="202">
        <v>0</v>
      </c>
      <c r="D71" s="202">
        <v>0</v>
      </c>
    </row>
    <row r="72" spans="2:4" ht="22.5" hidden="1" x14ac:dyDescent="0.2">
      <c r="B72" s="201" t="s">
        <v>782</v>
      </c>
      <c r="C72" s="202">
        <v>45</v>
      </c>
      <c r="D72" s="202">
        <v>42</v>
      </c>
    </row>
    <row r="73" spans="2:4" ht="67.5" hidden="1" x14ac:dyDescent="0.2">
      <c r="B73" s="201" t="s">
        <v>783</v>
      </c>
      <c r="C73" s="202">
        <v>5</v>
      </c>
      <c r="D73" s="202">
        <v>5</v>
      </c>
    </row>
    <row r="74" spans="2:4" ht="67.5" hidden="1" x14ac:dyDescent="0.2">
      <c r="B74" s="201" t="s">
        <v>784</v>
      </c>
      <c r="C74" s="202">
        <v>18</v>
      </c>
      <c r="D74" s="202">
        <v>20</v>
      </c>
    </row>
    <row r="75" spans="2:4" ht="67.5" hidden="1" x14ac:dyDescent="0.2">
      <c r="B75" s="201" t="s">
        <v>785</v>
      </c>
      <c r="C75" s="202">
        <v>199</v>
      </c>
      <c r="D75" s="202">
        <v>206</v>
      </c>
    </row>
    <row r="76" spans="2:4" ht="101.25" hidden="1" x14ac:dyDescent="0.2">
      <c r="B76" s="201" t="s">
        <v>786</v>
      </c>
      <c r="C76" s="202">
        <v>14</v>
      </c>
      <c r="D76" s="202">
        <v>11</v>
      </c>
    </row>
    <row r="77" spans="2:4" ht="90" hidden="1" x14ac:dyDescent="0.2">
      <c r="B77" s="201" t="s">
        <v>787</v>
      </c>
      <c r="C77" s="202">
        <v>740</v>
      </c>
      <c r="D77" s="202">
        <v>743</v>
      </c>
    </row>
    <row r="78" spans="2:4" ht="78.75" hidden="1" x14ac:dyDescent="0.2">
      <c r="B78" s="201" t="s">
        <v>788</v>
      </c>
      <c r="C78" s="202">
        <v>21</v>
      </c>
      <c r="D78" s="202">
        <v>22</v>
      </c>
    </row>
    <row r="79" spans="2:4" ht="56.25" hidden="1" x14ac:dyDescent="0.2">
      <c r="B79" s="201" t="s">
        <v>789</v>
      </c>
      <c r="C79" s="202">
        <v>10</v>
      </c>
      <c r="D79" s="202">
        <v>9</v>
      </c>
    </row>
    <row r="80" spans="2:4" ht="67.5" hidden="1" x14ac:dyDescent="0.2">
      <c r="B80" s="201" t="s">
        <v>790</v>
      </c>
      <c r="C80" s="202">
        <v>28</v>
      </c>
      <c r="D80" s="202">
        <v>24</v>
      </c>
    </row>
    <row r="81" spans="2:4" ht="78.75" hidden="1" x14ac:dyDescent="0.2">
      <c r="B81" s="201" t="s">
        <v>791</v>
      </c>
      <c r="C81" s="202">
        <v>8</v>
      </c>
      <c r="D81" s="202">
        <v>7</v>
      </c>
    </row>
    <row r="82" spans="2:4" ht="56.25" hidden="1" x14ac:dyDescent="0.2">
      <c r="B82" s="201" t="s">
        <v>792</v>
      </c>
      <c r="C82" s="202">
        <v>80</v>
      </c>
      <c r="D82" s="202">
        <v>61</v>
      </c>
    </row>
    <row r="83" spans="2:4" ht="33.75" hidden="1" x14ac:dyDescent="0.2">
      <c r="B83" s="201" t="s">
        <v>793</v>
      </c>
      <c r="C83" s="202">
        <v>303</v>
      </c>
      <c r="D83" s="202">
        <v>322</v>
      </c>
    </row>
    <row r="84" spans="2:4" ht="45" hidden="1" x14ac:dyDescent="0.2">
      <c r="B84" s="201" t="s">
        <v>794</v>
      </c>
      <c r="C84" s="202">
        <v>253</v>
      </c>
      <c r="D84" s="202">
        <v>270</v>
      </c>
    </row>
    <row r="85" spans="2:4" ht="67.5" hidden="1" x14ac:dyDescent="0.2">
      <c r="B85" s="201" t="s">
        <v>795</v>
      </c>
      <c r="C85" s="217">
        <v>1020</v>
      </c>
      <c r="D85" s="217">
        <v>1043</v>
      </c>
    </row>
    <row r="86" spans="2:4" ht="90" hidden="1" x14ac:dyDescent="0.2">
      <c r="B86" s="201" t="s">
        <v>796</v>
      </c>
      <c r="C86" s="202">
        <v>119</v>
      </c>
      <c r="D86" s="202">
        <v>116</v>
      </c>
    </row>
    <row r="87" spans="2:4" ht="56.25" hidden="1" x14ac:dyDescent="0.2">
      <c r="B87" s="201" t="s">
        <v>797</v>
      </c>
      <c r="C87" s="202">
        <v>115</v>
      </c>
      <c r="D87" s="202">
        <v>117</v>
      </c>
    </row>
    <row r="88" spans="2:4" ht="45" hidden="1" x14ac:dyDescent="0.2">
      <c r="B88" s="201" t="s">
        <v>798</v>
      </c>
      <c r="C88" s="202">
        <v>13</v>
      </c>
      <c r="D88" s="202">
        <v>12</v>
      </c>
    </row>
    <row r="89" spans="2:4" ht="56.25" hidden="1" x14ac:dyDescent="0.2">
      <c r="B89" s="201" t="s">
        <v>799</v>
      </c>
      <c r="C89" s="202">
        <v>76</v>
      </c>
      <c r="D89" s="202">
        <v>71</v>
      </c>
    </row>
    <row r="90" spans="2:4" ht="90" hidden="1" x14ac:dyDescent="0.2">
      <c r="B90" s="203" t="s">
        <v>800</v>
      </c>
      <c r="C90" s="204">
        <v>8</v>
      </c>
      <c r="D90" s="204">
        <v>7</v>
      </c>
    </row>
  </sheetData>
  <mergeCells count="6">
    <mergeCell ref="B55:D55"/>
    <mergeCell ref="A1:E1"/>
    <mergeCell ref="A42:E42"/>
    <mergeCell ref="B47:K47"/>
    <mergeCell ref="B53:B54"/>
    <mergeCell ref="C53:D53"/>
  </mergeCells>
  <hyperlinks>
    <hyperlink ref="B49" r:id="rId1" xr:uid="{00000000-0004-0000-1200-000000000000}"/>
    <hyperlink ref="B50" r:id="rId2" location="tabs-tabla" xr:uid="{00000000-0004-0000-1200-000001000000}"/>
    <hyperlink ref="B51" r:id="rId3" location="tabs-grafico" xr:uid="{00000000-0004-0000-1200-000002000000}"/>
    <hyperlink ref="B52" r:id="rId4" location="tabs-mapa" xr:uid="{00000000-0004-0000-1200-000003000000}"/>
  </hyperlinks>
  <pageMargins left="0.70833333333333304" right="0.70833333333333304" top="0.74791666666666701" bottom="0.74791666666666701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  <pageSetUpPr fitToPage="1"/>
  </sheetPr>
  <dimension ref="A1:AMJ64"/>
  <sheetViews>
    <sheetView zoomScale="85" zoomScaleNormal="85" workbookViewId="0">
      <selection activeCell="A31" sqref="A31:C31"/>
    </sheetView>
  </sheetViews>
  <sheetFormatPr baseColWidth="10" defaultColWidth="13.7109375" defaultRowHeight="12.75" x14ac:dyDescent="0.2"/>
  <cols>
    <col min="1" max="1" width="14.28515625" style="1" customWidth="1"/>
    <col min="2" max="8" width="13.7109375" style="1"/>
    <col min="9" max="9" width="13.140625" style="1" customWidth="1"/>
    <col min="10" max="13" width="8.140625" style="1" customWidth="1"/>
    <col min="14" max="1024" width="13.7109375" style="1"/>
  </cols>
  <sheetData>
    <row r="1" spans="1:11" ht="112.5" x14ac:dyDescent="0.2">
      <c r="A1" s="2" t="s">
        <v>47</v>
      </c>
      <c r="G1" s="3"/>
      <c r="H1" s="3"/>
      <c r="I1" s="3"/>
      <c r="J1" s="3"/>
    </row>
    <row r="2" spans="1:11" x14ac:dyDescent="0.2">
      <c r="G2" s="3"/>
      <c r="H2" s="3"/>
      <c r="I2" s="3"/>
      <c r="J2" s="3"/>
      <c r="K2" s="3"/>
    </row>
    <row r="3" spans="1:11" x14ac:dyDescent="0.2">
      <c r="B3" s="1">
        <v>2015</v>
      </c>
      <c r="C3" s="1">
        <v>2016</v>
      </c>
      <c r="D3" s="1">
        <v>2017</v>
      </c>
      <c r="E3" s="1">
        <v>2018</v>
      </c>
      <c r="F3" s="1">
        <v>2019</v>
      </c>
      <c r="G3" s="3">
        <v>2020</v>
      </c>
      <c r="H3" s="3"/>
      <c r="I3" s="3"/>
      <c r="J3" s="3"/>
      <c r="K3" s="3"/>
    </row>
    <row r="4" spans="1:11" x14ac:dyDescent="0.2">
      <c r="A4" s="1" t="s">
        <v>48</v>
      </c>
      <c r="B4" s="4">
        <f>K39</f>
        <v>6.5918017373589891E-2</v>
      </c>
      <c r="C4" s="4">
        <f>K40</f>
        <v>6.2111547918119611E-2</v>
      </c>
      <c r="D4" s="4">
        <f>K41</f>
        <v>6.0695660313621599E-2</v>
      </c>
      <c r="E4" s="4">
        <f>K42</f>
        <v>5.7314019266551393E-2</v>
      </c>
      <c r="F4" s="4">
        <f>K43</f>
        <v>5.5428094925392947E-2</v>
      </c>
      <c r="G4" s="3">
        <f>K44</f>
        <v>0</v>
      </c>
      <c r="H4" s="3"/>
      <c r="I4" s="3"/>
      <c r="J4" s="3"/>
      <c r="K4" s="3"/>
    </row>
    <row r="5" spans="1:11" x14ac:dyDescent="0.2">
      <c r="A5" s="1" t="s">
        <v>49</v>
      </c>
      <c r="B5" s="4">
        <f>D39</f>
        <v>7.4175824175824162E-2</v>
      </c>
      <c r="C5" s="4">
        <f>D40</f>
        <v>6.6716924236713146E-2</v>
      </c>
      <c r="D5" s="4">
        <f>D41</f>
        <v>7.6465116279069767E-2</v>
      </c>
      <c r="E5" s="4">
        <f>D42</f>
        <v>7.1772897696839852E-2</v>
      </c>
      <c r="F5" s="4">
        <f>D43</f>
        <v>6.477591036414565E-2</v>
      </c>
      <c r="G5" s="4">
        <f>D44</f>
        <v>6.8156001514577805E-2</v>
      </c>
      <c r="H5" s="3"/>
      <c r="I5" s="3"/>
      <c r="J5" s="3"/>
      <c r="K5" s="3"/>
    </row>
    <row r="6" spans="1:11" x14ac:dyDescent="0.2">
      <c r="A6" s="1" t="s">
        <v>50</v>
      </c>
      <c r="B6" s="4">
        <f>H39/100</f>
        <v>3.0600000000000002E-2</v>
      </c>
      <c r="C6" s="4">
        <f>H40/100</f>
        <v>-5.5000000000000005E-3</v>
      </c>
      <c r="D6" s="4">
        <f>H41/100</f>
        <v>2.8199999999999999E-2</v>
      </c>
      <c r="E6" s="4">
        <f>H42/100</f>
        <v>-2.3599999999999999E-2</v>
      </c>
      <c r="F6" s="4">
        <f>H43/100</f>
        <v>4.4000000000000003E-3</v>
      </c>
      <c r="G6" s="3"/>
      <c r="H6" s="3"/>
      <c r="I6" s="3"/>
      <c r="J6" s="3"/>
      <c r="K6" s="3"/>
    </row>
    <row r="7" spans="1:11" x14ac:dyDescent="0.2">
      <c r="G7" s="3"/>
      <c r="H7" s="3"/>
      <c r="I7" s="3"/>
      <c r="J7" s="3"/>
      <c r="K7" s="3"/>
    </row>
    <row r="8" spans="1:11" x14ac:dyDescent="0.2">
      <c r="G8" s="3"/>
      <c r="H8" s="3"/>
      <c r="I8" s="3"/>
      <c r="J8" s="3"/>
    </row>
    <row r="9" spans="1:11" x14ac:dyDescent="0.2">
      <c r="B9" s="4"/>
      <c r="C9" s="4"/>
      <c r="D9" s="4"/>
      <c r="E9" s="4"/>
      <c r="F9" s="4"/>
      <c r="G9" s="3"/>
      <c r="H9" s="3"/>
      <c r="I9" s="3"/>
      <c r="J9" s="3"/>
    </row>
    <row r="10" spans="1:11" x14ac:dyDescent="0.2">
      <c r="G10" s="3"/>
      <c r="H10" s="3"/>
      <c r="I10" s="3"/>
      <c r="J10" s="3"/>
    </row>
    <row r="11" spans="1:11" x14ac:dyDescent="0.2">
      <c r="G11" s="3"/>
      <c r="H11" s="3"/>
      <c r="I11" s="3"/>
      <c r="J11" s="3"/>
    </row>
    <row r="12" spans="1:11" x14ac:dyDescent="0.2">
      <c r="G12" s="3"/>
      <c r="H12" s="3"/>
      <c r="I12" s="3"/>
      <c r="J12" s="3"/>
    </row>
    <row r="13" spans="1:11" x14ac:dyDescent="0.2">
      <c r="G13" s="3"/>
      <c r="H13" s="3"/>
      <c r="I13" s="3"/>
      <c r="J13" s="3"/>
    </row>
    <row r="14" spans="1:11" x14ac:dyDescent="0.2">
      <c r="G14" s="3"/>
      <c r="H14" s="3"/>
      <c r="I14" s="3"/>
      <c r="J14" s="3"/>
    </row>
    <row r="15" spans="1:11" x14ac:dyDescent="0.2">
      <c r="G15" s="3"/>
      <c r="H15" s="3"/>
      <c r="I15" s="3"/>
      <c r="J15" s="3"/>
    </row>
    <row r="16" spans="1:11" x14ac:dyDescent="0.2">
      <c r="G16" s="3"/>
      <c r="H16" s="3"/>
      <c r="I16" s="3"/>
      <c r="J16" s="3"/>
    </row>
    <row r="17" spans="1:14" x14ac:dyDescent="0.2">
      <c r="G17" s="3"/>
      <c r="H17" s="3"/>
      <c r="I17" s="3"/>
      <c r="J17" s="3"/>
    </row>
    <row r="18" spans="1:14" x14ac:dyDescent="0.2">
      <c r="G18" s="3"/>
      <c r="H18" s="3"/>
      <c r="I18" s="3"/>
      <c r="J18" s="3"/>
    </row>
    <row r="19" spans="1:14" x14ac:dyDescent="0.2">
      <c r="G19" s="3"/>
      <c r="H19" s="3"/>
      <c r="I19" s="3"/>
      <c r="J19" s="3"/>
    </row>
    <row r="20" spans="1:14" x14ac:dyDescent="0.2">
      <c r="G20" s="3"/>
      <c r="H20" s="3"/>
      <c r="I20" s="3"/>
      <c r="J20" s="3"/>
    </row>
    <row r="21" spans="1:14" x14ac:dyDescent="0.2">
      <c r="B21" s="5"/>
    </row>
    <row r="22" spans="1:14" x14ac:dyDescent="0.2">
      <c r="H22" s="1" t="s">
        <v>51</v>
      </c>
    </row>
    <row r="23" spans="1:14" ht="13.5" customHeight="1" x14ac:dyDescent="0.2">
      <c r="B23" s="6"/>
    </row>
    <row r="25" spans="1:14" hidden="1" x14ac:dyDescent="0.2"/>
    <row r="26" spans="1:14" hidden="1" x14ac:dyDescent="0.2">
      <c r="B26" s="311"/>
      <c r="C26" s="311"/>
      <c r="D26" s="311"/>
      <c r="E26" s="311"/>
      <c r="F26" s="311"/>
    </row>
    <row r="27" spans="1:14" hidden="1" x14ac:dyDescent="0.2"/>
    <row r="28" spans="1:14" ht="12.75" hidden="1" customHeight="1" x14ac:dyDescent="0.2">
      <c r="A28" s="312" t="s">
        <v>52</v>
      </c>
      <c r="B28" s="312"/>
      <c r="C28" s="312"/>
      <c r="D28"/>
      <c r="E28"/>
      <c r="F28" s="312" t="s">
        <v>53</v>
      </c>
      <c r="G28" s="312"/>
      <c r="H28" s="312"/>
      <c r="I28" s="312"/>
      <c r="J28" s="312"/>
      <c r="K28"/>
      <c r="L28"/>
      <c r="M28"/>
      <c r="N28"/>
    </row>
    <row r="29" spans="1:14" hidden="1" x14ac:dyDescent="0.2">
      <c r="A29" s="313" t="s">
        <v>54</v>
      </c>
      <c r="B29" s="313"/>
      <c r="C29" s="313"/>
      <c r="D29"/>
      <c r="E29"/>
      <c r="F29" s="313" t="s">
        <v>55</v>
      </c>
      <c r="G29" s="313"/>
      <c r="H29" s="313"/>
      <c r="I29" s="313"/>
      <c r="J29" s="313"/>
      <c r="K29"/>
      <c r="L29"/>
      <c r="M29"/>
      <c r="N29"/>
    </row>
    <row r="30" spans="1:14" hidden="1" x14ac:dyDescent="0.2">
      <c r="A30" s="314"/>
      <c r="B30" s="314"/>
      <c r="C30" s="314"/>
      <c r="D30"/>
      <c r="E30"/>
      <c r="F30" s="314"/>
      <c r="G30" s="314"/>
      <c r="H30" s="314"/>
      <c r="I30" s="314"/>
      <c r="J30" s="314"/>
      <c r="K30"/>
      <c r="L30"/>
      <c r="M30"/>
      <c r="N30"/>
    </row>
    <row r="31" spans="1:14" hidden="1" x14ac:dyDescent="0.2">
      <c r="A31" s="315" t="s">
        <v>56</v>
      </c>
      <c r="B31" s="315"/>
      <c r="C31" s="315"/>
      <c r="D31"/>
      <c r="E31"/>
      <c r="F31" s="315" t="s">
        <v>57</v>
      </c>
      <c r="G31" s="315"/>
      <c r="H31" s="315"/>
      <c r="I31" s="315"/>
      <c r="J31" s="315"/>
      <c r="K31"/>
      <c r="L31"/>
      <c r="M31"/>
      <c r="N31"/>
    </row>
    <row r="32" spans="1:14" hidden="1" x14ac:dyDescent="0.2">
      <c r="A32" s="315" t="s">
        <v>58</v>
      </c>
      <c r="B32" s="315"/>
      <c r="C32" s="315"/>
      <c r="D32"/>
      <c r="E32"/>
      <c r="F32" s="315" t="s">
        <v>59</v>
      </c>
      <c r="G32" s="315"/>
      <c r="H32" s="315"/>
      <c r="I32" s="315"/>
      <c r="J32" s="315"/>
      <c r="K32"/>
      <c r="L32"/>
      <c r="M32"/>
      <c r="N32"/>
    </row>
    <row r="33" spans="1:14" hidden="1" x14ac:dyDescent="0.2">
      <c r="A33" s="315" t="s">
        <v>60</v>
      </c>
      <c r="B33" s="315"/>
      <c r="C33" s="315"/>
      <c r="D33"/>
      <c r="E33"/>
      <c r="F33" s="315" t="s">
        <v>61</v>
      </c>
      <c r="G33" s="315"/>
      <c r="H33" s="315"/>
      <c r="I33" s="315"/>
      <c r="J33" s="315"/>
      <c r="K33"/>
      <c r="L33"/>
      <c r="M33"/>
      <c r="N33"/>
    </row>
    <row r="34" spans="1:14" hidden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 hidden="1" x14ac:dyDescent="0.2">
      <c r="A35"/>
      <c r="B35"/>
      <c r="C35"/>
      <c r="D35"/>
      <c r="E35"/>
      <c r="F35" t="s">
        <v>62</v>
      </c>
      <c r="G35"/>
      <c r="H35"/>
      <c r="I35"/>
      <c r="J35"/>
      <c r="K35"/>
      <c r="L35"/>
      <c r="M35"/>
      <c r="N35"/>
    </row>
    <row r="36" spans="1:14" hidden="1" x14ac:dyDescent="0.2">
      <c r="A36" t="s">
        <v>63</v>
      </c>
      <c r="B36"/>
      <c r="C36"/>
      <c r="D36"/>
      <c r="E36"/>
      <c r="F36"/>
      <c r="G36"/>
      <c r="H36"/>
      <c r="I36"/>
      <c r="J36"/>
      <c r="K36"/>
      <c r="L36"/>
      <c r="M36"/>
      <c r="N36"/>
    </row>
    <row r="37" spans="1:14" ht="15" hidden="1" x14ac:dyDescent="0.25">
      <c r="A37" s="7"/>
      <c r="B37" s="316" t="s">
        <v>64</v>
      </c>
      <c r="C37" s="316"/>
      <c r="D37"/>
      <c r="E37"/>
      <c r="F37" s="7"/>
      <c r="G37" s="316" t="s">
        <v>65</v>
      </c>
      <c r="H37" s="316"/>
      <c r="I37" s="316" t="s">
        <v>66</v>
      </c>
      <c r="J37" s="316"/>
      <c r="K37"/>
      <c r="L37"/>
      <c r="M37"/>
      <c r="N37"/>
    </row>
    <row r="38" spans="1:14" hidden="1" x14ac:dyDescent="0.2">
      <c r="A38"/>
      <c r="B38" s="8" t="s">
        <v>67</v>
      </c>
      <c r="C38" s="8" t="s">
        <v>68</v>
      </c>
      <c r="D38" s="9" t="s">
        <v>69</v>
      </c>
      <c r="E38"/>
      <c r="F38"/>
      <c r="G38" s="8" t="s">
        <v>70</v>
      </c>
      <c r="H38" s="8" t="s">
        <v>71</v>
      </c>
      <c r="I38" s="8" t="s">
        <v>70</v>
      </c>
      <c r="J38" s="8" t="s">
        <v>71</v>
      </c>
      <c r="K38" s="10" t="s">
        <v>72</v>
      </c>
      <c r="L38"/>
      <c r="M38"/>
      <c r="N38"/>
    </row>
    <row r="39" spans="1:14" ht="14.25" hidden="1" x14ac:dyDescent="0.2">
      <c r="A39" s="11" t="s">
        <v>73</v>
      </c>
      <c r="B39" s="12">
        <v>509.6</v>
      </c>
      <c r="C39" s="12">
        <v>37.799999999999997</v>
      </c>
      <c r="D39">
        <f t="shared" ref="D39:D44" si="0">C39/B39</f>
        <v>7.4175824175824162E-2</v>
      </c>
      <c r="E39"/>
      <c r="F39" s="11" t="s">
        <v>74</v>
      </c>
      <c r="G39" s="12">
        <v>1690628</v>
      </c>
      <c r="H39" s="12">
        <v>3.06</v>
      </c>
      <c r="I39" s="12">
        <v>25647434</v>
      </c>
      <c r="J39" s="12">
        <v>5.21</v>
      </c>
      <c r="K39">
        <f>G39/I39</f>
        <v>6.5918017373589891E-2</v>
      </c>
      <c r="L39" s="13">
        <v>2015</v>
      </c>
      <c r="M39"/>
      <c r="N39"/>
    </row>
    <row r="40" spans="1:14" ht="14.25" hidden="1" x14ac:dyDescent="0.2">
      <c r="A40" s="11" t="s">
        <v>75</v>
      </c>
      <c r="B40" s="12">
        <v>530.6</v>
      </c>
      <c r="C40" s="12">
        <v>35.4</v>
      </c>
      <c r="D40">
        <f t="shared" si="0"/>
        <v>6.6716924236713146E-2</v>
      </c>
      <c r="E40"/>
      <c r="F40" s="11" t="s">
        <v>76</v>
      </c>
      <c r="G40" s="12">
        <v>1681276</v>
      </c>
      <c r="H40" s="12">
        <v>-0.55000000000000004</v>
      </c>
      <c r="I40" s="12">
        <v>27068654</v>
      </c>
      <c r="J40" s="12">
        <v>5.54</v>
      </c>
      <c r="K40">
        <f>G40/I40</f>
        <v>6.2111547918119611E-2</v>
      </c>
      <c r="L40" s="13">
        <v>2016</v>
      </c>
      <c r="M40"/>
      <c r="N40"/>
    </row>
    <row r="41" spans="1:14" ht="14.25" hidden="1" x14ac:dyDescent="0.2">
      <c r="A41" s="11" t="s">
        <v>77</v>
      </c>
      <c r="B41" s="12">
        <v>537.5</v>
      </c>
      <c r="C41" s="12">
        <v>41.1</v>
      </c>
      <c r="D41">
        <f t="shared" si="0"/>
        <v>7.6465116279069767E-2</v>
      </c>
      <c r="E41"/>
      <c r="F41" s="11" t="s">
        <v>78</v>
      </c>
      <c r="G41" s="12">
        <v>1728666</v>
      </c>
      <c r="H41" s="12">
        <v>2.82</v>
      </c>
      <c r="I41" s="12">
        <v>28480883</v>
      </c>
      <c r="J41" s="12">
        <v>5.22</v>
      </c>
      <c r="K41">
        <f>G41/I41</f>
        <v>6.0695660313621599E-2</v>
      </c>
      <c r="L41" s="13">
        <v>2017</v>
      </c>
      <c r="M41"/>
      <c r="N41"/>
    </row>
    <row r="42" spans="1:14" ht="14.25" hidden="1" x14ac:dyDescent="0.2">
      <c r="A42" s="11" t="s">
        <v>79</v>
      </c>
      <c r="B42" s="12">
        <v>560.1</v>
      </c>
      <c r="C42" s="12">
        <v>40.200000000000003</v>
      </c>
      <c r="D42">
        <f t="shared" si="0"/>
        <v>7.1772897696839852E-2</v>
      </c>
      <c r="E42"/>
      <c r="F42" s="11" t="s">
        <v>80</v>
      </c>
      <c r="G42" s="12">
        <v>1687904</v>
      </c>
      <c r="H42" s="12">
        <v>-2.36</v>
      </c>
      <c r="I42" s="12">
        <v>29450107</v>
      </c>
      <c r="J42" s="12">
        <v>3.4</v>
      </c>
      <c r="K42">
        <f>G42/I42</f>
        <v>5.7314019266551393E-2</v>
      </c>
      <c r="L42" s="14">
        <v>2018</v>
      </c>
      <c r="M42"/>
      <c r="N42"/>
    </row>
    <row r="43" spans="1:14" ht="14.25" hidden="1" x14ac:dyDescent="0.2">
      <c r="A43" s="11" t="s">
        <v>81</v>
      </c>
      <c r="B43" s="12">
        <v>571.20000000000005</v>
      </c>
      <c r="C43" s="12">
        <v>37</v>
      </c>
      <c r="D43">
        <f t="shared" si="0"/>
        <v>6.477591036414565E-2</v>
      </c>
      <c r="E43"/>
      <c r="F43" s="11" t="s">
        <v>82</v>
      </c>
      <c r="G43" s="12">
        <v>1695319</v>
      </c>
      <c r="H43" s="12">
        <v>0.44</v>
      </c>
      <c r="I43" s="12">
        <v>30585915</v>
      </c>
      <c r="J43" s="12">
        <v>3.86</v>
      </c>
      <c r="K43">
        <f>G43/I43</f>
        <v>5.5428094925392947E-2</v>
      </c>
      <c r="L43" s="14">
        <v>2019</v>
      </c>
      <c r="M43"/>
      <c r="N43"/>
    </row>
    <row r="44" spans="1:14" ht="14.25" hidden="1" x14ac:dyDescent="0.2">
      <c r="A44" s="11" t="s">
        <v>83</v>
      </c>
      <c r="B44" s="12">
        <v>528.20000000000005</v>
      </c>
      <c r="C44" s="12">
        <v>36</v>
      </c>
      <c r="D44">
        <f t="shared" si="0"/>
        <v>6.8156001514577805E-2</v>
      </c>
      <c r="E44"/>
      <c r="F44"/>
      <c r="G44"/>
      <c r="H44"/>
      <c r="I44"/>
      <c r="J44"/>
      <c r="K44"/>
      <c r="L44" s="14">
        <v>2020</v>
      </c>
      <c r="M44"/>
      <c r="N44"/>
    </row>
    <row r="45" spans="1:14" hidden="1" x14ac:dyDescent="0.2">
      <c r="A45"/>
      <c r="B45"/>
      <c r="C45"/>
      <c r="D45"/>
      <c r="E45"/>
      <c r="F45" s="317" t="s">
        <v>84</v>
      </c>
      <c r="G45" s="317"/>
      <c r="H45" s="317"/>
      <c r="I45" s="317"/>
      <c r="J45" s="317"/>
      <c r="K45"/>
      <c r="L45"/>
      <c r="M45"/>
      <c r="N45"/>
    </row>
    <row r="46" spans="1:14" hidden="1" x14ac:dyDescent="0.2">
      <c r="A46" s="317" t="s">
        <v>84</v>
      </c>
      <c r="B46" s="317"/>
      <c r="C46" s="317"/>
      <c r="D46"/>
      <c r="E46"/>
      <c r="F46" s="317" t="s">
        <v>85</v>
      </c>
      <c r="G46" s="317"/>
      <c r="H46" s="317"/>
      <c r="I46" s="317"/>
      <c r="J46" s="317"/>
      <c r="K46"/>
      <c r="L46"/>
      <c r="M46"/>
      <c r="N46"/>
    </row>
    <row r="47" spans="1:14" hidden="1" x14ac:dyDescent="0.2">
      <c r="A47" s="317" t="s">
        <v>86</v>
      </c>
      <c r="B47" s="317"/>
      <c r="C47" s="317"/>
      <c r="D47"/>
      <c r="E47"/>
      <c r="F47" s="317" t="s">
        <v>87</v>
      </c>
      <c r="G47" s="317"/>
      <c r="H47" s="317"/>
      <c r="I47" s="317"/>
      <c r="J47" s="317"/>
      <c r="K47"/>
      <c r="L47"/>
      <c r="M47"/>
      <c r="N47"/>
    </row>
    <row r="48" spans="1:14" hidden="1" x14ac:dyDescent="0.2">
      <c r="A48" s="317"/>
      <c r="B48" s="317"/>
      <c r="C48" s="317"/>
      <c r="D48"/>
      <c r="E48"/>
      <c r="F48" s="317" t="s">
        <v>88</v>
      </c>
      <c r="G48" s="317"/>
      <c r="H48" s="317"/>
      <c r="I48" s="317"/>
      <c r="J48" s="317"/>
      <c r="K48"/>
      <c r="L48"/>
      <c r="M48"/>
      <c r="N48"/>
    </row>
    <row r="49" spans="1:18" hidden="1" x14ac:dyDescent="0.2">
      <c r="A49" s="317" t="s">
        <v>89</v>
      </c>
      <c r="B49" s="317"/>
      <c r="C49" s="317"/>
      <c r="D49"/>
      <c r="E49"/>
      <c r="F49" s="317" t="s">
        <v>90</v>
      </c>
      <c r="G49" s="317"/>
      <c r="H49" s="317"/>
      <c r="I49" s="317"/>
      <c r="J49" s="317"/>
      <c r="K49"/>
      <c r="L49"/>
      <c r="M49"/>
      <c r="N49"/>
    </row>
    <row r="50" spans="1:18" hidden="1" x14ac:dyDescent="0.2">
      <c r="A50" s="317"/>
      <c r="B50" s="317"/>
      <c r="C50" s="317"/>
      <c r="D50"/>
      <c r="E50"/>
      <c r="F50" s="317" t="s">
        <v>91</v>
      </c>
      <c r="G50" s="317"/>
      <c r="H50" s="317"/>
      <c r="I50" s="317"/>
      <c r="J50" s="317"/>
      <c r="K50"/>
      <c r="L50"/>
      <c r="M50"/>
      <c r="N50"/>
    </row>
    <row r="51" spans="1:18" hidden="1" x14ac:dyDescent="0.2">
      <c r="A51"/>
      <c r="B51"/>
      <c r="C51"/>
      <c r="D51"/>
      <c r="E51"/>
      <c r="F51" s="317" t="s">
        <v>92</v>
      </c>
      <c r="G51" s="317"/>
      <c r="H51" s="317"/>
      <c r="I51" s="317"/>
      <c r="J51" s="317"/>
      <c r="K51"/>
      <c r="L51"/>
      <c r="M51"/>
      <c r="N51"/>
    </row>
    <row r="52" spans="1:18" hidden="1" x14ac:dyDescent="0.2">
      <c r="A52" s="317" t="s">
        <v>93</v>
      </c>
      <c r="B52" s="317"/>
      <c r="C52" s="317"/>
      <c r="D52"/>
      <c r="E52"/>
      <c r="F52" s="317"/>
      <c r="G52" s="317"/>
      <c r="H52" s="317"/>
      <c r="I52" s="317"/>
      <c r="J52" s="317"/>
      <c r="K52"/>
      <c r="L52"/>
      <c r="M52"/>
      <c r="N52"/>
    </row>
    <row r="53" spans="1:18" hidden="1" x14ac:dyDescent="0.2">
      <c r="A53" s="317"/>
      <c r="B53" s="317"/>
      <c r="C53" s="317"/>
      <c r="D53"/>
      <c r="E53"/>
      <c r="F53" s="317" t="s">
        <v>94</v>
      </c>
      <c r="G53" s="317"/>
      <c r="H53" s="317"/>
      <c r="I53" s="317"/>
      <c r="J53" s="317"/>
      <c r="K53"/>
      <c r="L53"/>
      <c r="M53"/>
      <c r="N53"/>
    </row>
    <row r="54" spans="1:18" hidden="1" x14ac:dyDescent="0.2">
      <c r="A54" s="317" t="s">
        <v>95</v>
      </c>
      <c r="B54" s="317"/>
      <c r="C54" s="317"/>
      <c r="D54"/>
      <c r="E54"/>
      <c r="F54" s="317" t="s">
        <v>96</v>
      </c>
      <c r="G54" s="317"/>
      <c r="H54" s="317"/>
      <c r="I54" s="317"/>
      <c r="J54" s="317"/>
      <c r="K54"/>
      <c r="L54"/>
      <c r="M54"/>
      <c r="N54"/>
    </row>
    <row r="55" spans="1:18" hidden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</row>
    <row r="56" spans="1:18" hidden="1" x14ac:dyDescent="0.2">
      <c r="A56"/>
      <c r="B56"/>
      <c r="C56"/>
      <c r="D56"/>
      <c r="E56"/>
      <c r="F56" s="317" t="s">
        <v>97</v>
      </c>
      <c r="G56" s="317"/>
      <c r="H56" s="317"/>
      <c r="I56" s="317"/>
      <c r="J56" s="317"/>
      <c r="K56"/>
      <c r="L56"/>
      <c r="M56"/>
      <c r="N56"/>
    </row>
    <row r="57" spans="1:18" hidden="1" x14ac:dyDescent="0.2">
      <c r="A57"/>
      <c r="B57"/>
      <c r="C57"/>
      <c r="D57"/>
      <c r="E57"/>
      <c r="F57" s="317"/>
      <c r="G57" s="317"/>
      <c r="H57" s="317"/>
      <c r="I57" s="317"/>
      <c r="J57" s="317"/>
      <c r="K57"/>
      <c r="L57"/>
      <c r="M57"/>
      <c r="N57"/>
    </row>
    <row r="58" spans="1:18" hidden="1" x14ac:dyDescent="0.2">
      <c r="A58"/>
      <c r="B58"/>
      <c r="C58"/>
      <c r="D58"/>
      <c r="E58"/>
      <c r="F58" s="317" t="s">
        <v>98</v>
      </c>
      <c r="G58" s="317"/>
      <c r="H58" s="317"/>
      <c r="I58" s="317"/>
      <c r="J58" s="317"/>
      <c r="K58"/>
      <c r="L58"/>
      <c r="M58"/>
      <c r="N58"/>
    </row>
    <row r="59" spans="1:18" hidden="1" x14ac:dyDescent="0.2"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 hidden="1" x14ac:dyDescent="0.2"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 spans="1:18" hidden="1" x14ac:dyDescent="0.2"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 hidden="1" x14ac:dyDescent="0.2"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 spans="1:18" hidden="1" x14ac:dyDescent="0.2"/>
    <row r="64" spans="1:18" hidden="1" x14ac:dyDescent="0.2"/>
  </sheetData>
  <mergeCells count="37">
    <mergeCell ref="A54:C54"/>
    <mergeCell ref="F54:J54"/>
    <mergeCell ref="F56:J56"/>
    <mergeCell ref="F57:J57"/>
    <mergeCell ref="F58:J58"/>
    <mergeCell ref="F51:J51"/>
    <mergeCell ref="A52:C52"/>
    <mergeCell ref="F52:J52"/>
    <mergeCell ref="A53:C53"/>
    <mergeCell ref="F53:J53"/>
    <mergeCell ref="A48:C48"/>
    <mergeCell ref="F48:J48"/>
    <mergeCell ref="A49:C49"/>
    <mergeCell ref="F49:J49"/>
    <mergeCell ref="A50:C50"/>
    <mergeCell ref="F50:J50"/>
    <mergeCell ref="F45:J45"/>
    <mergeCell ref="A46:C46"/>
    <mergeCell ref="F46:J46"/>
    <mergeCell ref="A47:C47"/>
    <mergeCell ref="F47:J47"/>
    <mergeCell ref="A33:C33"/>
    <mergeCell ref="F33:J33"/>
    <mergeCell ref="B37:C37"/>
    <mergeCell ref="G37:H37"/>
    <mergeCell ref="I37:J37"/>
    <mergeCell ref="A30:C30"/>
    <mergeCell ref="F30:J30"/>
    <mergeCell ref="A31:C31"/>
    <mergeCell ref="F31:J31"/>
    <mergeCell ref="A32:C32"/>
    <mergeCell ref="F32:J32"/>
    <mergeCell ref="B26:F26"/>
    <mergeCell ref="A28:C28"/>
    <mergeCell ref="F28:J28"/>
    <mergeCell ref="A29:C29"/>
    <mergeCell ref="F29:J29"/>
  </mergeCells>
  <pageMargins left="0.74791666666666701" right="0.74791666666666701" top="0.98402777777777795" bottom="0.98402777777777795" header="0.51180555555555496" footer="0.51180555555555496"/>
  <pageSetup paperSize="9" orientation="landscape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8"/>
    <pageSetUpPr fitToPage="1"/>
  </sheetPr>
  <dimension ref="A1:AMJ123"/>
  <sheetViews>
    <sheetView topLeftCell="A7" zoomScale="85" zoomScaleNormal="85" workbookViewId="0">
      <selection sqref="A1:F1"/>
    </sheetView>
  </sheetViews>
  <sheetFormatPr baseColWidth="10" defaultColWidth="11.42578125" defaultRowHeight="12.75" x14ac:dyDescent="0.2"/>
  <cols>
    <col min="1" max="1" width="81.42578125" style="20" customWidth="1"/>
    <col min="2" max="14" width="10.28515625" style="20" customWidth="1"/>
    <col min="15" max="15" width="11.42578125" style="20"/>
    <col min="16" max="31" width="11.5703125" style="20" hidden="1" customWidth="1"/>
    <col min="32" max="1024" width="11.42578125" style="20"/>
  </cols>
  <sheetData>
    <row r="1" spans="1:17" x14ac:dyDescent="0.2">
      <c r="A1" s="324" t="s">
        <v>801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P1" s="20" t="s">
        <v>455</v>
      </c>
    </row>
    <row r="2" spans="1:17" ht="11.25" customHeight="1" x14ac:dyDescent="0.2">
      <c r="A2" s="335"/>
      <c r="B2" s="364" t="s">
        <v>454</v>
      </c>
      <c r="C2" s="364"/>
      <c r="D2" s="364"/>
      <c r="E2" s="364" t="s">
        <v>458</v>
      </c>
      <c r="F2" s="364"/>
      <c r="G2" s="364"/>
      <c r="H2" s="364"/>
      <c r="I2" s="364"/>
      <c r="J2" s="364"/>
      <c r="K2" s="364"/>
      <c r="L2" s="364"/>
      <c r="M2" s="364"/>
      <c r="N2" s="364"/>
    </row>
    <row r="3" spans="1:17" ht="56.25" x14ac:dyDescent="0.25">
      <c r="A3" s="335"/>
      <c r="B3" s="64" t="s">
        <v>454</v>
      </c>
      <c r="C3" s="64" t="s">
        <v>456</v>
      </c>
      <c r="D3" s="64" t="s">
        <v>457</v>
      </c>
      <c r="E3" s="64" t="s">
        <v>458</v>
      </c>
      <c r="F3" s="64" t="s">
        <v>459</v>
      </c>
      <c r="G3" s="64" t="s">
        <v>460</v>
      </c>
      <c r="H3" s="64" t="s">
        <v>461</v>
      </c>
      <c r="I3" s="64" t="s">
        <v>462</v>
      </c>
      <c r="J3" s="64" t="s">
        <v>463</v>
      </c>
      <c r="K3" s="64" t="s">
        <v>464</v>
      </c>
      <c r="L3" s="64" t="s">
        <v>465</v>
      </c>
      <c r="M3" s="64" t="s">
        <v>466</v>
      </c>
      <c r="N3" s="64" t="s">
        <v>467</v>
      </c>
      <c r="P3" s="218" t="s">
        <v>802</v>
      </c>
    </row>
    <row r="4" spans="1:17" x14ac:dyDescent="0.2">
      <c r="A4" s="48" t="s">
        <v>372</v>
      </c>
      <c r="B4" s="219">
        <v>5045252.3</v>
      </c>
      <c r="C4" s="219">
        <v>4905290.3</v>
      </c>
      <c r="D4" s="220">
        <v>139962</v>
      </c>
      <c r="E4" s="219">
        <v>4854835.4000000004</v>
      </c>
      <c r="F4" s="219">
        <v>3020064.3</v>
      </c>
      <c r="G4" s="219">
        <v>771537.2</v>
      </c>
      <c r="H4" s="219">
        <v>656964.1</v>
      </c>
      <c r="I4" s="219">
        <v>269985.2</v>
      </c>
      <c r="J4" s="219">
        <v>144286.9</v>
      </c>
      <c r="K4" s="219">
        <v>-8002.3</v>
      </c>
      <c r="L4" s="219">
        <v>186264.8</v>
      </c>
      <c r="M4" s="219">
        <v>196747.1</v>
      </c>
      <c r="N4" s="219">
        <v>10482.200000000001</v>
      </c>
      <c r="O4" s="82"/>
      <c r="P4" s="82">
        <f>B4-E4</f>
        <v>190416.89999999944</v>
      </c>
      <c r="Q4" s="20">
        <f>L4/P4</f>
        <v>0.9781946875513704</v>
      </c>
    </row>
    <row r="5" spans="1:17" x14ac:dyDescent="0.2">
      <c r="A5" s="221" t="s">
        <v>368</v>
      </c>
      <c r="B5" s="222">
        <v>54090.6</v>
      </c>
      <c r="C5" s="222">
        <v>52180.1</v>
      </c>
      <c r="D5" s="223">
        <v>1910.5</v>
      </c>
      <c r="E5" s="222">
        <v>42347.9</v>
      </c>
      <c r="F5" s="222">
        <v>12995.8</v>
      </c>
      <c r="G5" s="222">
        <v>12154.1</v>
      </c>
      <c r="H5" s="222">
        <v>14615.5</v>
      </c>
      <c r="I5" s="222">
        <v>2750.4</v>
      </c>
      <c r="J5" s="222">
        <v>-150.80000000000001</v>
      </c>
      <c r="K5" s="222">
        <v>-17.2</v>
      </c>
      <c r="L5" s="222">
        <v>1738.1</v>
      </c>
      <c r="M5" s="222">
        <v>4264.8</v>
      </c>
      <c r="N5" s="222">
        <v>2526.6</v>
      </c>
      <c r="P5" s="82">
        <f>B5-E5</f>
        <v>11742.699999999997</v>
      </c>
      <c r="Q5" s="20">
        <f>L5/P5</f>
        <v>0.14801536273599772</v>
      </c>
    </row>
    <row r="6" spans="1:17" x14ac:dyDescent="0.2">
      <c r="A6" s="221" t="s">
        <v>369</v>
      </c>
      <c r="B6" s="222">
        <v>2203283.7999999998</v>
      </c>
      <c r="C6" s="222">
        <v>2170439</v>
      </c>
      <c r="D6" s="223">
        <v>32844.800000000003</v>
      </c>
      <c r="E6" s="222">
        <v>2121130.9</v>
      </c>
      <c r="F6" s="222">
        <v>1207831.7</v>
      </c>
      <c r="G6" s="222">
        <v>512459.1</v>
      </c>
      <c r="H6" s="222">
        <v>340155.4</v>
      </c>
      <c r="I6" s="222">
        <v>67472.100000000006</v>
      </c>
      <c r="J6" s="222">
        <v>-6252.5</v>
      </c>
      <c r="K6" s="222">
        <v>-535</v>
      </c>
      <c r="L6" s="222">
        <v>64997.1</v>
      </c>
      <c r="M6" s="222">
        <v>71930.2</v>
      </c>
      <c r="N6" s="222">
        <v>6933.1</v>
      </c>
      <c r="P6" s="82">
        <f>B6-E6</f>
        <v>82152.899999999907</v>
      </c>
      <c r="Q6" s="20">
        <f>L6/P6</f>
        <v>0.79117231406316846</v>
      </c>
    </row>
    <row r="7" spans="1:17" x14ac:dyDescent="0.2">
      <c r="A7" s="224" t="s">
        <v>803</v>
      </c>
      <c r="B7" s="69">
        <v>482130.8</v>
      </c>
      <c r="C7" s="69">
        <v>477673.3</v>
      </c>
      <c r="D7" s="225">
        <v>4457.6000000000004</v>
      </c>
      <c r="E7" s="69">
        <v>464017.7</v>
      </c>
      <c r="F7" s="69">
        <v>291704.90000000002</v>
      </c>
      <c r="G7" s="69">
        <v>89525.2</v>
      </c>
      <c r="H7" s="69">
        <v>69766.899999999994</v>
      </c>
      <c r="I7" s="69">
        <v>13037</v>
      </c>
      <c r="J7" s="69">
        <v>-148.80000000000001</v>
      </c>
      <c r="K7" s="69">
        <v>132.5</v>
      </c>
      <c r="L7" s="69">
        <v>10742.7</v>
      </c>
      <c r="M7" s="69">
        <v>11112.3</v>
      </c>
      <c r="N7" s="69">
        <v>369.5</v>
      </c>
    </row>
    <row r="8" spans="1:17" x14ac:dyDescent="0.2">
      <c r="A8" s="224" t="s">
        <v>804</v>
      </c>
      <c r="B8" s="69">
        <v>182838.7</v>
      </c>
      <c r="C8" s="69">
        <v>178187.8</v>
      </c>
      <c r="D8" s="225">
        <v>4651</v>
      </c>
      <c r="E8" s="69">
        <v>217161.9</v>
      </c>
      <c r="F8" s="69">
        <v>146422.9</v>
      </c>
      <c r="G8" s="69">
        <v>29274.9</v>
      </c>
      <c r="H8" s="69">
        <v>30513.9</v>
      </c>
      <c r="I8" s="69">
        <v>14312</v>
      </c>
      <c r="J8" s="69">
        <v>-3341.3</v>
      </c>
      <c r="K8" s="69">
        <v>-20.6</v>
      </c>
      <c r="L8" s="69">
        <v>8061.9</v>
      </c>
      <c r="M8" s="69">
        <v>8991.7999999999993</v>
      </c>
      <c r="N8" s="69">
        <v>929.9</v>
      </c>
    </row>
    <row r="9" spans="1:17" x14ac:dyDescent="0.2">
      <c r="A9" s="224" t="s">
        <v>805</v>
      </c>
      <c r="B9" s="69">
        <v>38580.199999999997</v>
      </c>
      <c r="C9" s="69">
        <v>37247</v>
      </c>
      <c r="D9" s="225">
        <v>1333.1</v>
      </c>
      <c r="E9" s="69">
        <v>35433.5</v>
      </c>
      <c r="F9" s="69">
        <v>21138.9</v>
      </c>
      <c r="G9" s="69">
        <v>8897.4</v>
      </c>
      <c r="H9" s="69">
        <v>4720.5</v>
      </c>
      <c r="I9" s="69">
        <v>595.29999999999995</v>
      </c>
      <c r="J9" s="69">
        <v>-7.3</v>
      </c>
      <c r="K9" s="69">
        <v>88.7</v>
      </c>
      <c r="L9" s="69">
        <v>1004.3</v>
      </c>
      <c r="M9" s="69">
        <v>1004.8</v>
      </c>
      <c r="N9" s="69">
        <v>0.6</v>
      </c>
    </row>
    <row r="10" spans="1:17" x14ac:dyDescent="0.2">
      <c r="A10" s="224" t="s">
        <v>806</v>
      </c>
      <c r="B10" s="69">
        <v>9618.4</v>
      </c>
      <c r="C10" s="69">
        <v>9539</v>
      </c>
      <c r="D10" s="225">
        <v>79.3</v>
      </c>
      <c r="E10" s="69">
        <v>8220.2999999999993</v>
      </c>
      <c r="F10" s="69">
        <v>4027.2</v>
      </c>
      <c r="G10" s="69">
        <v>2128.3000000000002</v>
      </c>
      <c r="H10" s="69">
        <v>1953.9</v>
      </c>
      <c r="I10" s="69">
        <v>105.8</v>
      </c>
      <c r="J10" s="69">
        <v>0</v>
      </c>
      <c r="K10" s="69">
        <v>5.0999999999999996</v>
      </c>
      <c r="L10" s="69">
        <v>78.5</v>
      </c>
      <c r="M10" s="69">
        <v>78.5</v>
      </c>
      <c r="N10" s="69">
        <v>0</v>
      </c>
    </row>
    <row r="11" spans="1:17" x14ac:dyDescent="0.2">
      <c r="A11" s="224" t="s">
        <v>807</v>
      </c>
      <c r="B11" s="69">
        <v>101319.6</v>
      </c>
      <c r="C11" s="69">
        <v>99068.1</v>
      </c>
      <c r="D11" s="225">
        <v>2251.6</v>
      </c>
      <c r="E11" s="69">
        <v>94281.8</v>
      </c>
      <c r="F11" s="69">
        <v>46821.7</v>
      </c>
      <c r="G11" s="69">
        <v>29226.799999999999</v>
      </c>
      <c r="H11" s="69">
        <v>16712.2</v>
      </c>
      <c r="I11" s="69">
        <v>1830.6</v>
      </c>
      <c r="J11" s="69">
        <v>-349.8</v>
      </c>
      <c r="K11" s="69">
        <v>40.299999999999997</v>
      </c>
      <c r="L11" s="69">
        <v>1665.9</v>
      </c>
      <c r="M11" s="69">
        <v>1705.1</v>
      </c>
      <c r="N11" s="69">
        <v>39.200000000000003</v>
      </c>
    </row>
    <row r="12" spans="1:17" x14ac:dyDescent="0.2">
      <c r="A12" s="224" t="s">
        <v>808</v>
      </c>
      <c r="B12" s="69">
        <v>98542.5</v>
      </c>
      <c r="C12" s="69">
        <v>97406.5</v>
      </c>
      <c r="D12" s="225">
        <v>1136</v>
      </c>
      <c r="E12" s="69">
        <v>89960.5</v>
      </c>
      <c r="F12" s="69">
        <v>50197.8</v>
      </c>
      <c r="G12" s="69">
        <v>25956.3</v>
      </c>
      <c r="H12" s="69">
        <v>11694.1</v>
      </c>
      <c r="I12" s="69">
        <v>1982.6</v>
      </c>
      <c r="J12" s="69">
        <v>323.39999999999998</v>
      </c>
      <c r="K12" s="69">
        <v>-193.8</v>
      </c>
      <c r="L12" s="69">
        <v>1930.9</v>
      </c>
      <c r="M12" s="69">
        <v>3053</v>
      </c>
      <c r="N12" s="69">
        <v>1122.0999999999999</v>
      </c>
    </row>
    <row r="13" spans="1:17" x14ac:dyDescent="0.2">
      <c r="A13" s="224" t="s">
        <v>809</v>
      </c>
      <c r="B13" s="69">
        <v>15756.2</v>
      </c>
      <c r="C13" s="69">
        <v>15473.1</v>
      </c>
      <c r="D13" s="225">
        <v>283.10000000000002</v>
      </c>
      <c r="E13" s="69">
        <v>15635.4</v>
      </c>
      <c r="F13" s="69">
        <v>7083</v>
      </c>
      <c r="G13" s="69">
        <v>4044.1</v>
      </c>
      <c r="H13" s="69">
        <v>4102.3</v>
      </c>
      <c r="I13" s="69">
        <v>427.5</v>
      </c>
      <c r="J13" s="69">
        <v>-8.4</v>
      </c>
      <c r="K13" s="69">
        <v>-13.1</v>
      </c>
      <c r="L13" s="69">
        <v>256.5</v>
      </c>
      <c r="M13" s="69">
        <v>294</v>
      </c>
      <c r="N13" s="69">
        <v>37.4</v>
      </c>
    </row>
    <row r="14" spans="1:17" x14ac:dyDescent="0.2">
      <c r="A14" s="224" t="s">
        <v>810</v>
      </c>
      <c r="B14" s="69">
        <v>74361.8</v>
      </c>
      <c r="C14" s="69">
        <v>73773.8</v>
      </c>
      <c r="D14" s="225">
        <v>588.1</v>
      </c>
      <c r="E14" s="69">
        <v>70909.600000000006</v>
      </c>
      <c r="F14" s="69">
        <v>31404.3</v>
      </c>
      <c r="G14" s="69">
        <v>23304.9</v>
      </c>
      <c r="H14" s="69">
        <v>13406.1</v>
      </c>
      <c r="I14" s="69">
        <v>3044.8</v>
      </c>
      <c r="J14" s="69">
        <v>-6.3</v>
      </c>
      <c r="K14" s="69">
        <v>-244.2</v>
      </c>
      <c r="L14" s="69">
        <v>2907.8</v>
      </c>
      <c r="M14" s="69">
        <v>3201.7</v>
      </c>
      <c r="N14" s="69">
        <v>293.89999999999998</v>
      </c>
    </row>
    <row r="15" spans="1:17" x14ac:dyDescent="0.2">
      <c r="A15" s="224" t="s">
        <v>811</v>
      </c>
      <c r="B15" s="69">
        <v>34301.4</v>
      </c>
      <c r="C15" s="69">
        <v>33642.800000000003</v>
      </c>
      <c r="D15" s="225">
        <v>658.6</v>
      </c>
      <c r="E15" s="69">
        <v>32036.1</v>
      </c>
      <c r="F15" s="69">
        <v>14315.6</v>
      </c>
      <c r="G15" s="69">
        <v>7955.5</v>
      </c>
      <c r="H15" s="69">
        <v>8275.2000000000007</v>
      </c>
      <c r="I15" s="69">
        <v>1052.0999999999999</v>
      </c>
      <c r="J15" s="69">
        <v>556.20000000000005</v>
      </c>
      <c r="K15" s="69">
        <v>-118.5</v>
      </c>
      <c r="L15" s="69">
        <v>1395.9</v>
      </c>
      <c r="M15" s="69">
        <v>1410.6</v>
      </c>
      <c r="N15" s="69">
        <v>14.7</v>
      </c>
    </row>
    <row r="16" spans="1:17" x14ac:dyDescent="0.2">
      <c r="A16" s="224" t="s">
        <v>812</v>
      </c>
      <c r="B16" s="69">
        <v>8157.9</v>
      </c>
      <c r="C16" s="69">
        <v>7799.4</v>
      </c>
      <c r="D16" s="225">
        <v>358.5</v>
      </c>
      <c r="E16" s="69">
        <v>7395.2</v>
      </c>
      <c r="F16" s="69">
        <v>1633.9</v>
      </c>
      <c r="G16" s="69">
        <v>3573.6</v>
      </c>
      <c r="H16" s="69">
        <v>1681.7</v>
      </c>
      <c r="I16" s="69">
        <v>492.9</v>
      </c>
      <c r="J16" s="69">
        <v>-0.4</v>
      </c>
      <c r="K16" s="69">
        <v>13.6</v>
      </c>
      <c r="L16" s="69">
        <v>660.6</v>
      </c>
      <c r="M16" s="69">
        <v>660.6</v>
      </c>
      <c r="N16" s="69">
        <v>0</v>
      </c>
    </row>
    <row r="17" spans="1:17" x14ac:dyDescent="0.2">
      <c r="A17" s="224" t="s">
        <v>813</v>
      </c>
      <c r="B17" s="69">
        <v>9495.1</v>
      </c>
      <c r="C17" s="69">
        <v>9370.7999999999993</v>
      </c>
      <c r="D17" s="225">
        <v>124.3</v>
      </c>
      <c r="E17" s="69">
        <v>9532.4</v>
      </c>
      <c r="F17" s="69">
        <v>4158.3999999999996</v>
      </c>
      <c r="G17" s="69">
        <v>3204.2</v>
      </c>
      <c r="H17" s="69">
        <v>1765.1</v>
      </c>
      <c r="I17" s="69">
        <v>352</v>
      </c>
      <c r="J17" s="69">
        <v>-0.2</v>
      </c>
      <c r="K17" s="69">
        <v>52.9</v>
      </c>
      <c r="L17" s="69">
        <v>336.1</v>
      </c>
      <c r="M17" s="69">
        <v>393.6</v>
      </c>
      <c r="N17" s="69">
        <v>57.5</v>
      </c>
    </row>
    <row r="18" spans="1:17" x14ac:dyDescent="0.2">
      <c r="A18" s="224" t="s">
        <v>814</v>
      </c>
      <c r="B18" s="69">
        <v>244038.9</v>
      </c>
      <c r="C18" s="69">
        <v>238161.4</v>
      </c>
      <c r="D18" s="225">
        <v>5877.5</v>
      </c>
      <c r="E18" s="69">
        <v>232029.2</v>
      </c>
      <c r="F18" s="69">
        <v>124365</v>
      </c>
      <c r="G18" s="69">
        <v>42809.599999999999</v>
      </c>
      <c r="H18" s="69">
        <v>57230.2</v>
      </c>
      <c r="I18" s="69">
        <v>10077.6</v>
      </c>
      <c r="J18" s="69">
        <v>-2121.4</v>
      </c>
      <c r="K18" s="69">
        <v>-331.8</v>
      </c>
      <c r="L18" s="69">
        <v>5775.3</v>
      </c>
      <c r="M18" s="69">
        <v>8704.9</v>
      </c>
      <c r="N18" s="69">
        <v>2929.6</v>
      </c>
    </row>
    <row r="19" spans="1:17" x14ac:dyDescent="0.2">
      <c r="A19" s="224" t="s">
        <v>815</v>
      </c>
      <c r="B19" s="69">
        <v>1210.5999999999999</v>
      </c>
      <c r="C19" s="69">
        <v>1064.2</v>
      </c>
      <c r="D19" s="225">
        <v>146.30000000000001</v>
      </c>
      <c r="E19" s="69">
        <v>1169.5999999999999</v>
      </c>
      <c r="F19" s="69">
        <v>596.79999999999995</v>
      </c>
      <c r="G19" s="69">
        <v>378</v>
      </c>
      <c r="H19" s="69">
        <v>180.2</v>
      </c>
      <c r="I19" s="69">
        <v>11.7</v>
      </c>
      <c r="J19" s="69">
        <v>-2</v>
      </c>
      <c r="K19" s="69">
        <v>4.8</v>
      </c>
      <c r="L19" s="69">
        <v>140</v>
      </c>
      <c r="M19" s="69">
        <v>140</v>
      </c>
      <c r="N19" s="69">
        <v>0</v>
      </c>
    </row>
    <row r="20" spans="1:17" x14ac:dyDescent="0.2">
      <c r="A20" s="224" t="s">
        <v>816</v>
      </c>
      <c r="B20" s="69">
        <v>280312.59999999998</v>
      </c>
      <c r="C20" s="69">
        <v>279121.3</v>
      </c>
      <c r="D20" s="225">
        <v>1191.3</v>
      </c>
      <c r="E20" s="69">
        <v>265691.3</v>
      </c>
      <c r="F20" s="69">
        <v>154137.9</v>
      </c>
      <c r="G20" s="69">
        <v>76810.8</v>
      </c>
      <c r="H20" s="69">
        <v>30599.1</v>
      </c>
      <c r="I20" s="69">
        <v>4005.1</v>
      </c>
      <c r="J20" s="69">
        <v>154.30000000000001</v>
      </c>
      <c r="K20" s="69">
        <v>-15.8</v>
      </c>
      <c r="L20" s="69">
        <v>4741.1000000000004</v>
      </c>
      <c r="M20" s="69">
        <v>4794.6000000000004</v>
      </c>
      <c r="N20" s="69">
        <v>53.5</v>
      </c>
    </row>
    <row r="21" spans="1:17" x14ac:dyDescent="0.2">
      <c r="A21" s="224" t="s">
        <v>817</v>
      </c>
      <c r="B21" s="69">
        <v>6405.8</v>
      </c>
      <c r="C21" s="69">
        <v>6121.2</v>
      </c>
      <c r="D21" s="225">
        <v>284.60000000000002</v>
      </c>
      <c r="E21" s="69">
        <v>5826.6</v>
      </c>
      <c r="F21" s="69">
        <v>2266.3000000000002</v>
      </c>
      <c r="G21" s="69">
        <v>2147.5</v>
      </c>
      <c r="H21" s="69">
        <v>1005</v>
      </c>
      <c r="I21" s="69">
        <v>407.5</v>
      </c>
      <c r="J21" s="69">
        <v>0</v>
      </c>
      <c r="K21" s="69">
        <v>0.3</v>
      </c>
      <c r="L21" s="69">
        <v>299.5</v>
      </c>
      <c r="M21" s="69">
        <v>299.5</v>
      </c>
      <c r="N21" s="69">
        <v>0</v>
      </c>
    </row>
    <row r="22" spans="1:17" x14ac:dyDescent="0.2">
      <c r="A22" s="224" t="s">
        <v>818</v>
      </c>
      <c r="B22" s="69">
        <v>2156</v>
      </c>
      <c r="C22" s="69">
        <v>2149.8000000000002</v>
      </c>
      <c r="D22" s="225">
        <v>6.3</v>
      </c>
      <c r="E22" s="69">
        <v>2155.5</v>
      </c>
      <c r="F22" s="69">
        <v>1238.9000000000001</v>
      </c>
      <c r="G22" s="69">
        <v>611.4</v>
      </c>
      <c r="H22" s="69">
        <v>252</v>
      </c>
      <c r="I22" s="69">
        <v>52.8</v>
      </c>
      <c r="J22" s="69">
        <v>0</v>
      </c>
      <c r="K22" s="69">
        <v>0.4</v>
      </c>
      <c r="L22" s="69">
        <v>27.4</v>
      </c>
      <c r="M22" s="69">
        <v>27.4</v>
      </c>
      <c r="N22" s="69">
        <v>0</v>
      </c>
    </row>
    <row r="23" spans="1:17" x14ac:dyDescent="0.2">
      <c r="A23" s="224" t="s">
        <v>819</v>
      </c>
      <c r="B23" s="69">
        <v>37986.6</v>
      </c>
      <c r="C23" s="69">
        <v>37681.1</v>
      </c>
      <c r="D23" s="225">
        <v>305.39999999999998</v>
      </c>
      <c r="E23" s="69">
        <v>37002.199999999997</v>
      </c>
      <c r="F23" s="69">
        <v>24032.1</v>
      </c>
      <c r="G23" s="69">
        <v>8448.2000000000007</v>
      </c>
      <c r="H23" s="69">
        <v>4297.3</v>
      </c>
      <c r="I23" s="69">
        <v>379.3</v>
      </c>
      <c r="J23" s="69">
        <v>-156.5</v>
      </c>
      <c r="K23" s="69">
        <v>1.9</v>
      </c>
      <c r="L23" s="69">
        <v>24.9</v>
      </c>
      <c r="M23" s="69">
        <v>67</v>
      </c>
      <c r="N23" s="69">
        <v>42.2</v>
      </c>
    </row>
    <row r="24" spans="1:17" x14ac:dyDescent="0.2">
      <c r="A24" s="224" t="s">
        <v>820</v>
      </c>
      <c r="B24" s="69">
        <v>7230.5</v>
      </c>
      <c r="C24" s="69">
        <v>7230.5</v>
      </c>
      <c r="D24" s="225">
        <v>0.1</v>
      </c>
      <c r="E24" s="69">
        <v>6756.8</v>
      </c>
      <c r="F24" s="69">
        <v>4143.5</v>
      </c>
      <c r="G24" s="69">
        <v>1812.9</v>
      </c>
      <c r="H24" s="69">
        <v>697.8</v>
      </c>
      <c r="I24" s="69">
        <v>114.4</v>
      </c>
      <c r="J24" s="69">
        <v>-11.3</v>
      </c>
      <c r="K24" s="69">
        <v>-0.4</v>
      </c>
      <c r="L24" s="69">
        <v>109.2</v>
      </c>
      <c r="M24" s="69">
        <v>137.69999999999999</v>
      </c>
      <c r="N24" s="69">
        <v>28.4</v>
      </c>
    </row>
    <row r="25" spans="1:17" x14ac:dyDescent="0.2">
      <c r="A25" s="224" t="s">
        <v>821</v>
      </c>
      <c r="B25" s="69">
        <v>21385.7</v>
      </c>
      <c r="C25" s="69">
        <v>20877.8</v>
      </c>
      <c r="D25" s="225">
        <v>507.9</v>
      </c>
      <c r="E25" s="69">
        <v>20319.599999999999</v>
      </c>
      <c r="F25" s="69">
        <v>10178.4</v>
      </c>
      <c r="G25" s="69">
        <v>6203.5</v>
      </c>
      <c r="H25" s="69">
        <v>3086.5</v>
      </c>
      <c r="I25" s="69">
        <v>913.4</v>
      </c>
      <c r="J25" s="69">
        <v>-9.9</v>
      </c>
      <c r="K25" s="69">
        <v>-52.3</v>
      </c>
      <c r="L25" s="69">
        <v>136.80000000000001</v>
      </c>
      <c r="M25" s="69">
        <v>191.9</v>
      </c>
      <c r="N25" s="69">
        <v>55.1</v>
      </c>
    </row>
    <row r="26" spans="1:17" x14ac:dyDescent="0.2">
      <c r="A26" s="224" t="s">
        <v>822</v>
      </c>
      <c r="B26" s="69">
        <v>87686.9</v>
      </c>
      <c r="C26" s="69">
        <v>86331.9</v>
      </c>
      <c r="D26" s="225">
        <v>1355</v>
      </c>
      <c r="E26" s="69">
        <v>77705.8</v>
      </c>
      <c r="F26" s="69">
        <v>44832.3</v>
      </c>
      <c r="G26" s="69">
        <v>22425.200000000001</v>
      </c>
      <c r="H26" s="69">
        <v>9726.7000000000007</v>
      </c>
      <c r="I26" s="69">
        <v>1671.4</v>
      </c>
      <c r="J26" s="69">
        <v>-1053.9000000000001</v>
      </c>
      <c r="K26" s="69">
        <v>104.1</v>
      </c>
      <c r="L26" s="69">
        <v>2725.3</v>
      </c>
      <c r="M26" s="69">
        <v>2777.3</v>
      </c>
      <c r="N26" s="69">
        <v>52</v>
      </c>
    </row>
    <row r="27" spans="1:17" x14ac:dyDescent="0.2">
      <c r="A27" s="224" t="s">
        <v>823</v>
      </c>
      <c r="B27" s="69">
        <v>59349.9</v>
      </c>
      <c r="C27" s="69">
        <v>58604.2</v>
      </c>
      <c r="D27" s="225">
        <v>745.7</v>
      </c>
      <c r="E27" s="69">
        <v>55570.8</v>
      </c>
      <c r="F27" s="69">
        <v>16921.5</v>
      </c>
      <c r="G27" s="69">
        <v>23138.400000000001</v>
      </c>
      <c r="H27" s="69">
        <v>12467.4</v>
      </c>
      <c r="I27" s="69">
        <v>3099.6</v>
      </c>
      <c r="J27" s="69">
        <v>-2.1</v>
      </c>
      <c r="K27" s="69">
        <v>-54</v>
      </c>
      <c r="L27" s="69">
        <v>1106.2</v>
      </c>
      <c r="M27" s="69">
        <v>1110.2</v>
      </c>
      <c r="N27" s="69">
        <v>4</v>
      </c>
    </row>
    <row r="28" spans="1:17" x14ac:dyDescent="0.2">
      <c r="A28" s="224" t="s">
        <v>824</v>
      </c>
      <c r="B28" s="69">
        <v>400417.6</v>
      </c>
      <c r="C28" s="69">
        <v>393914.2</v>
      </c>
      <c r="D28" s="225">
        <v>6503.4</v>
      </c>
      <c r="E28" s="69">
        <v>372319</v>
      </c>
      <c r="F28" s="69">
        <v>206210.3</v>
      </c>
      <c r="G28" s="69">
        <v>100582.5</v>
      </c>
      <c r="H28" s="69">
        <v>56021.3</v>
      </c>
      <c r="I28" s="69">
        <v>9506.7000000000007</v>
      </c>
      <c r="J28" s="69">
        <v>-66.599999999999994</v>
      </c>
      <c r="K28" s="69">
        <v>64.8</v>
      </c>
      <c r="L28" s="69">
        <v>20870.2</v>
      </c>
      <c r="M28" s="69">
        <v>21773.8</v>
      </c>
      <c r="N28" s="69">
        <v>903.6</v>
      </c>
    </row>
    <row r="29" spans="1:17" x14ac:dyDescent="0.2">
      <c r="A29" s="212" t="s">
        <v>370</v>
      </c>
      <c r="B29" s="222">
        <v>2125137.5</v>
      </c>
      <c r="C29" s="222">
        <v>2089998.6</v>
      </c>
      <c r="D29" s="223">
        <v>35138.9</v>
      </c>
      <c r="E29" s="222">
        <v>2106090.7000000002</v>
      </c>
      <c r="F29" s="222">
        <v>1583864.7</v>
      </c>
      <c r="G29" s="222">
        <v>69464.7</v>
      </c>
      <c r="H29" s="222">
        <v>178401.3</v>
      </c>
      <c r="I29" s="222">
        <v>123829.1</v>
      </c>
      <c r="J29" s="222">
        <v>150447.29999999999</v>
      </c>
      <c r="K29" s="222">
        <v>83.6</v>
      </c>
      <c r="L29" s="222">
        <v>80478</v>
      </c>
      <c r="M29" s="222">
        <v>81241.600000000006</v>
      </c>
      <c r="N29" s="222">
        <v>763.5</v>
      </c>
      <c r="P29" s="82">
        <f>B29-E29</f>
        <v>19046.799999999814</v>
      </c>
      <c r="Q29" s="20">
        <f>L29/P29</f>
        <v>4.225276686897578</v>
      </c>
    </row>
    <row r="30" spans="1:17" x14ac:dyDescent="0.2">
      <c r="A30" s="224" t="s">
        <v>825</v>
      </c>
      <c r="B30" s="226">
        <v>2125137.5</v>
      </c>
      <c r="C30" s="226">
        <v>2089998.6</v>
      </c>
      <c r="D30" s="227">
        <v>35138.9</v>
      </c>
      <c r="E30" s="226">
        <v>2106090.7000000002</v>
      </c>
      <c r="F30" s="226">
        <v>1583864.7</v>
      </c>
      <c r="G30" s="226">
        <v>69464.7</v>
      </c>
      <c r="H30" s="226">
        <v>178401.3</v>
      </c>
      <c r="I30" s="226">
        <v>123829.1</v>
      </c>
      <c r="J30" s="226">
        <v>150447.29999999999</v>
      </c>
      <c r="K30" s="226">
        <v>83.6</v>
      </c>
      <c r="L30" s="226">
        <v>80478</v>
      </c>
      <c r="M30" s="226">
        <v>81241.600000000006</v>
      </c>
      <c r="N30" s="226">
        <v>763.5</v>
      </c>
    </row>
    <row r="31" spans="1:17" x14ac:dyDescent="0.2">
      <c r="A31" s="212" t="s">
        <v>371</v>
      </c>
      <c r="B31" s="222">
        <v>662740.4</v>
      </c>
      <c r="C31" s="222">
        <v>592672.6</v>
      </c>
      <c r="D31" s="223">
        <v>70067.8</v>
      </c>
      <c r="E31" s="222">
        <v>585266</v>
      </c>
      <c r="F31" s="222">
        <v>215372.1</v>
      </c>
      <c r="G31" s="222">
        <v>177459.20000000001</v>
      </c>
      <c r="H31" s="222">
        <v>123791.9</v>
      </c>
      <c r="I31" s="222">
        <v>75933.600000000006</v>
      </c>
      <c r="J31" s="222">
        <v>242.9</v>
      </c>
      <c r="K31" s="222">
        <v>-7533.7</v>
      </c>
      <c r="L31" s="222">
        <v>39051.599999999999</v>
      </c>
      <c r="M31" s="222">
        <v>39310.5</v>
      </c>
      <c r="N31" s="222">
        <v>259</v>
      </c>
      <c r="P31" s="82">
        <f>B31-E31</f>
        <v>77474.400000000023</v>
      </c>
      <c r="Q31" s="20">
        <f>L31/P31</f>
        <v>0.50405811468046202</v>
      </c>
    </row>
    <row r="32" spans="1:17" x14ac:dyDescent="0.2">
      <c r="A32" s="224" t="s">
        <v>826</v>
      </c>
      <c r="B32" s="69">
        <v>265441</v>
      </c>
      <c r="C32" s="69">
        <v>223890.6</v>
      </c>
      <c r="D32" s="225">
        <v>41550.400000000001</v>
      </c>
      <c r="E32" s="69">
        <v>238327.5</v>
      </c>
      <c r="F32" s="69">
        <v>103740.8</v>
      </c>
      <c r="G32" s="69">
        <v>62426.9</v>
      </c>
      <c r="H32" s="69">
        <v>36797.199999999997</v>
      </c>
      <c r="I32" s="69">
        <v>35480</v>
      </c>
      <c r="J32" s="69">
        <v>163</v>
      </c>
      <c r="K32" s="69">
        <v>-280.39999999999998</v>
      </c>
      <c r="L32" s="69">
        <v>23670.400000000001</v>
      </c>
      <c r="M32" s="69">
        <v>23670.400000000001</v>
      </c>
      <c r="N32" s="69">
        <v>0</v>
      </c>
    </row>
    <row r="33" spans="1:30" x14ac:dyDescent="0.2">
      <c r="A33" s="224" t="s">
        <v>827</v>
      </c>
      <c r="B33" s="69">
        <v>32233.4</v>
      </c>
      <c r="C33" s="69">
        <v>28051.200000000001</v>
      </c>
      <c r="D33" s="225">
        <v>4182.3</v>
      </c>
      <c r="E33" s="69">
        <v>33544.5</v>
      </c>
      <c r="F33" s="69">
        <v>6457.3</v>
      </c>
      <c r="G33" s="69">
        <v>19467.400000000001</v>
      </c>
      <c r="H33" s="69">
        <v>4876.5</v>
      </c>
      <c r="I33" s="69">
        <v>2664</v>
      </c>
      <c r="J33" s="69">
        <v>82.1</v>
      </c>
      <c r="K33" s="69">
        <v>-2.8</v>
      </c>
      <c r="L33" s="69">
        <v>5647.5</v>
      </c>
      <c r="M33" s="69">
        <v>5674.2</v>
      </c>
      <c r="N33" s="69">
        <v>26.6</v>
      </c>
    </row>
    <row r="34" spans="1:30" x14ac:dyDescent="0.2">
      <c r="A34" s="224" t="s">
        <v>828</v>
      </c>
      <c r="B34" s="69">
        <v>364647.1</v>
      </c>
      <c r="C34" s="69">
        <v>340633.1</v>
      </c>
      <c r="D34" s="225">
        <v>24014</v>
      </c>
      <c r="E34" s="69">
        <v>312998</v>
      </c>
      <c r="F34" s="69">
        <v>104980</v>
      </c>
      <c r="G34" s="69">
        <v>95505.7</v>
      </c>
      <c r="H34" s="69">
        <v>81985.100000000006</v>
      </c>
      <c r="I34" s="69">
        <v>37784.400000000001</v>
      </c>
      <c r="J34" s="69">
        <v>-2.1</v>
      </c>
      <c r="K34" s="69">
        <v>-7255</v>
      </c>
      <c r="L34" s="69">
        <v>9733.2000000000007</v>
      </c>
      <c r="M34" s="69">
        <v>9965.5</v>
      </c>
      <c r="N34" s="69">
        <v>232.3</v>
      </c>
    </row>
    <row r="35" spans="1:30" x14ac:dyDescent="0.2">
      <c r="A35" s="325" t="s">
        <v>468</v>
      </c>
      <c r="B35" s="325"/>
      <c r="C35" s="325"/>
      <c r="D35" s="325"/>
      <c r="E35" s="325"/>
      <c r="F35" s="325"/>
      <c r="G35" s="325"/>
      <c r="H35" s="325"/>
      <c r="I35" s="325"/>
      <c r="J35" s="325"/>
      <c r="K35" s="325"/>
      <c r="L35" s="325"/>
      <c r="M35" s="325"/>
      <c r="N35" s="325"/>
    </row>
    <row r="36" spans="1:30" hidden="1" x14ac:dyDescent="0.2"/>
    <row r="37" spans="1:30" hidden="1" x14ac:dyDescent="0.2"/>
    <row r="38" spans="1:30" hidden="1" x14ac:dyDescent="0.2">
      <c r="B38" s="82">
        <f>B4-B44</f>
        <v>319944.5</v>
      </c>
    </row>
    <row r="39" spans="1:30" hidden="1" x14ac:dyDescent="0.2"/>
    <row r="40" spans="1:30" hidden="1" x14ac:dyDescent="0.2"/>
    <row r="41" spans="1:30" ht="12.75" hidden="1" customHeight="1" x14ac:dyDescent="0.2">
      <c r="A41" s="365" t="s">
        <v>829</v>
      </c>
      <c r="B41" s="365"/>
      <c r="C41" s="365"/>
      <c r="D41" s="365"/>
      <c r="E41" s="365"/>
      <c r="F41" s="365"/>
      <c r="G41" s="365"/>
      <c r="H41" s="365"/>
      <c r="I41" s="365"/>
      <c r="J41" s="365"/>
      <c r="K41" s="365"/>
      <c r="L41" s="365"/>
      <c r="M41" s="365"/>
      <c r="N41" s="365"/>
      <c r="Q41" s="312" t="s">
        <v>473</v>
      </c>
      <c r="R41" s="312"/>
      <c r="S41" s="312"/>
      <c r="T41" s="312"/>
      <c r="U41" s="312"/>
      <c r="V41" s="312"/>
      <c r="W41" s="312"/>
      <c r="X41" s="312"/>
      <c r="Y41" s="312"/>
      <c r="Z41" s="312"/>
      <c r="AA41" s="312"/>
      <c r="AB41" s="312"/>
      <c r="AC41" s="312"/>
      <c r="AD41" s="312"/>
    </row>
    <row r="42" spans="1:30" ht="12.75" hidden="1" customHeight="1" x14ac:dyDescent="0.2">
      <c r="A42" s="335"/>
      <c r="B42" s="364" t="s">
        <v>454</v>
      </c>
      <c r="C42" s="364"/>
      <c r="D42" s="364"/>
      <c r="E42" s="364" t="s">
        <v>458</v>
      </c>
      <c r="F42" s="364"/>
      <c r="G42" s="364"/>
      <c r="H42" s="364"/>
      <c r="I42" s="364"/>
      <c r="J42" s="364"/>
      <c r="K42" s="364"/>
      <c r="L42" s="364"/>
      <c r="M42" s="364"/>
      <c r="N42" s="364"/>
      <c r="Q42" s="313" t="s">
        <v>475</v>
      </c>
      <c r="R42" s="313"/>
      <c r="S42" s="313"/>
      <c r="T42" s="313"/>
      <c r="U42" s="313"/>
      <c r="V42" s="313"/>
      <c r="W42" s="313"/>
      <c r="X42" s="313"/>
      <c r="Y42" s="313"/>
      <c r="Z42" s="313"/>
      <c r="AA42" s="313"/>
      <c r="AB42" s="313"/>
      <c r="AC42" s="313"/>
      <c r="AD42" s="313"/>
    </row>
    <row r="43" spans="1:30" ht="56.25" hidden="1" x14ac:dyDescent="0.2">
      <c r="A43" s="335"/>
      <c r="B43" s="64" t="s">
        <v>454</v>
      </c>
      <c r="C43" s="64" t="s">
        <v>456</v>
      </c>
      <c r="D43" s="64" t="s">
        <v>457</v>
      </c>
      <c r="E43" s="64" t="s">
        <v>458</v>
      </c>
      <c r="F43" s="64" t="s">
        <v>459</v>
      </c>
      <c r="G43" s="64" t="s">
        <v>460</v>
      </c>
      <c r="H43" s="64" t="s">
        <v>461</v>
      </c>
      <c r="I43" s="64" t="s">
        <v>462</v>
      </c>
      <c r="J43" s="64" t="s">
        <v>463</v>
      </c>
      <c r="K43" s="64" t="s">
        <v>464</v>
      </c>
      <c r="L43" s="64" t="s">
        <v>465</v>
      </c>
      <c r="M43" s="64" t="s">
        <v>466</v>
      </c>
      <c r="N43" s="64" t="s">
        <v>467</v>
      </c>
      <c r="Q43" s="314"/>
      <c r="R43" s="314"/>
      <c r="S43" s="314"/>
      <c r="T43" s="314"/>
      <c r="U43" s="314"/>
      <c r="V43" s="314"/>
      <c r="W43" s="314"/>
      <c r="X43" s="314"/>
      <c r="Y43" s="314"/>
      <c r="Z43" s="314"/>
      <c r="AA43" s="314"/>
      <c r="AB43" s="314"/>
      <c r="AC43" s="314"/>
      <c r="AD43" s="314"/>
    </row>
    <row r="44" spans="1:30" hidden="1" x14ac:dyDescent="0.2">
      <c r="A44" s="48" t="s">
        <v>481</v>
      </c>
      <c r="B44" s="219">
        <v>4725307.8</v>
      </c>
      <c r="C44" s="219">
        <v>4578622.5</v>
      </c>
      <c r="D44" s="220">
        <v>146685.29999999999</v>
      </c>
      <c r="E44" s="219">
        <v>4334819.8</v>
      </c>
      <c r="F44" s="219">
        <v>2762631.4</v>
      </c>
      <c r="G44" s="219">
        <v>684691.6</v>
      </c>
      <c r="H44" s="219">
        <v>615243.69999999995</v>
      </c>
      <c r="I44" s="219">
        <v>269350.90000000002</v>
      </c>
      <c r="J44" s="219">
        <v>798.4</v>
      </c>
      <c r="K44" s="219">
        <v>-9278.2000000000007</v>
      </c>
      <c r="L44" s="219">
        <v>186502.3</v>
      </c>
      <c r="M44" s="219">
        <v>195514.2</v>
      </c>
      <c r="N44" s="219">
        <v>9012</v>
      </c>
      <c r="Q44" s="315" t="s">
        <v>478</v>
      </c>
      <c r="R44" s="315"/>
      <c r="S44" s="315"/>
      <c r="T44" s="315"/>
      <c r="U44" s="315"/>
      <c r="V44" s="315"/>
      <c r="W44" s="315"/>
      <c r="X44" s="315"/>
      <c r="Y44" s="315"/>
      <c r="Z44" s="315"/>
      <c r="AA44" s="315"/>
      <c r="AB44" s="315"/>
      <c r="AC44" s="315"/>
      <c r="AD44" s="315"/>
    </row>
    <row r="45" spans="1:30" hidden="1" x14ac:dyDescent="0.2">
      <c r="A45" s="221" t="s">
        <v>482</v>
      </c>
      <c r="B45" s="222">
        <v>40710.300000000003</v>
      </c>
      <c r="C45" s="222">
        <v>38495.5</v>
      </c>
      <c r="D45" s="223">
        <v>2214.8000000000002</v>
      </c>
      <c r="E45" s="222">
        <v>33313</v>
      </c>
      <c r="F45" s="222">
        <v>8504.2000000000007</v>
      </c>
      <c r="G45" s="222">
        <v>10711.3</v>
      </c>
      <c r="H45" s="222">
        <v>11594.7</v>
      </c>
      <c r="I45" s="222">
        <v>2504.1999999999998</v>
      </c>
      <c r="J45" s="222">
        <v>189.8</v>
      </c>
      <c r="K45" s="222">
        <v>-67.099999999999994</v>
      </c>
      <c r="L45" s="222">
        <v>3408.3</v>
      </c>
      <c r="M45" s="222">
        <v>3695.2</v>
      </c>
      <c r="N45" s="222">
        <v>286.89999999999998</v>
      </c>
      <c r="Q45" s="315" t="s">
        <v>479</v>
      </c>
      <c r="R45" s="315"/>
      <c r="S45" s="315"/>
      <c r="T45" s="315"/>
      <c r="U45" s="315"/>
      <c r="V45" s="315"/>
      <c r="W45" s="315"/>
      <c r="X45" s="315"/>
      <c r="Y45" s="315"/>
      <c r="Z45" s="315"/>
      <c r="AA45" s="315"/>
      <c r="AB45" s="315"/>
      <c r="AC45" s="315"/>
      <c r="AD45" s="315"/>
    </row>
    <row r="46" spans="1:30" hidden="1" x14ac:dyDescent="0.2">
      <c r="A46" s="224" t="s">
        <v>830</v>
      </c>
      <c r="B46" s="69" t="s">
        <v>831</v>
      </c>
      <c r="C46" s="69" t="s">
        <v>831</v>
      </c>
      <c r="D46" s="225" t="s">
        <v>831</v>
      </c>
      <c r="E46" s="69" t="s">
        <v>831</v>
      </c>
      <c r="F46" s="69" t="s">
        <v>831</v>
      </c>
      <c r="G46" s="69" t="s">
        <v>831</v>
      </c>
      <c r="H46" s="69" t="s">
        <v>831</v>
      </c>
      <c r="I46" s="69" t="s">
        <v>831</v>
      </c>
      <c r="J46" s="69" t="s">
        <v>831</v>
      </c>
      <c r="K46" s="69" t="s">
        <v>831</v>
      </c>
      <c r="L46" s="69" t="s">
        <v>831</v>
      </c>
      <c r="M46" s="69" t="s">
        <v>831</v>
      </c>
      <c r="N46" s="69" t="s">
        <v>831</v>
      </c>
      <c r="Q46" s="315" t="s">
        <v>480</v>
      </c>
      <c r="R46" s="315"/>
      <c r="S46" s="315"/>
      <c r="T46" s="315"/>
      <c r="U46" s="315"/>
      <c r="V46" s="315"/>
      <c r="W46" s="315"/>
      <c r="X46" s="315"/>
      <c r="Y46" s="315"/>
      <c r="Z46" s="315"/>
      <c r="AA46" s="315"/>
      <c r="AB46" s="315"/>
      <c r="AC46" s="315"/>
      <c r="AD46" s="315"/>
    </row>
    <row r="47" spans="1:30" hidden="1" x14ac:dyDescent="0.2">
      <c r="A47" s="224" t="s">
        <v>832</v>
      </c>
      <c r="B47" s="69" t="s">
        <v>831</v>
      </c>
      <c r="C47" s="69" t="s">
        <v>831</v>
      </c>
      <c r="D47" s="225" t="s">
        <v>831</v>
      </c>
      <c r="E47" s="69" t="s">
        <v>831</v>
      </c>
      <c r="F47" s="69" t="s">
        <v>831</v>
      </c>
      <c r="G47" s="69" t="s">
        <v>831</v>
      </c>
      <c r="H47" s="69" t="s">
        <v>831</v>
      </c>
      <c r="I47" s="69" t="s">
        <v>831</v>
      </c>
      <c r="J47" s="69" t="s">
        <v>831</v>
      </c>
      <c r="K47" s="69" t="s">
        <v>831</v>
      </c>
      <c r="L47" s="69" t="s">
        <v>831</v>
      </c>
      <c r="M47" s="69" t="s">
        <v>831</v>
      </c>
      <c r="N47" s="69" t="s">
        <v>831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 hidden="1" x14ac:dyDescent="0.2">
      <c r="A48" s="224" t="s">
        <v>833</v>
      </c>
      <c r="B48" s="222">
        <v>37.6</v>
      </c>
      <c r="C48" s="222">
        <v>37.6</v>
      </c>
      <c r="D48" s="223">
        <v>0</v>
      </c>
      <c r="E48" s="222">
        <v>31.5</v>
      </c>
      <c r="F48" s="222">
        <v>4.7</v>
      </c>
      <c r="G48" s="222">
        <v>0</v>
      </c>
      <c r="H48" s="222">
        <v>25.7</v>
      </c>
      <c r="I48" s="222">
        <v>1.1000000000000001</v>
      </c>
      <c r="J48" s="222">
        <v>0</v>
      </c>
      <c r="K48" s="222">
        <v>0</v>
      </c>
      <c r="L48" s="222">
        <v>0</v>
      </c>
      <c r="M48" s="222">
        <v>0</v>
      </c>
      <c r="N48" s="222">
        <v>0</v>
      </c>
      <c r="Q48"/>
      <c r="R48"/>
      <c r="S48"/>
      <c r="T48"/>
      <c r="U48"/>
      <c r="V48"/>
      <c r="W48"/>
      <c r="X48"/>
      <c r="Y48"/>
      <c r="Z48"/>
      <c r="AA48"/>
      <c r="AB48"/>
      <c r="AC48"/>
      <c r="AD48"/>
    </row>
    <row r="49" spans="1:30" hidden="1" x14ac:dyDescent="0.2">
      <c r="A49" s="221" t="s">
        <v>483</v>
      </c>
      <c r="B49" s="69">
        <v>1975421</v>
      </c>
      <c r="C49" s="69">
        <v>1947899.9</v>
      </c>
      <c r="D49" s="225">
        <v>27521.1</v>
      </c>
      <c r="E49" s="69">
        <v>1888523.3</v>
      </c>
      <c r="F49" s="69">
        <v>1106992.3</v>
      </c>
      <c r="G49" s="69">
        <v>437523.6</v>
      </c>
      <c r="H49" s="69">
        <v>292467.5</v>
      </c>
      <c r="I49" s="69">
        <v>58207.5</v>
      </c>
      <c r="J49" s="69">
        <v>1218.2</v>
      </c>
      <c r="K49" s="69">
        <v>-8776.9</v>
      </c>
      <c r="L49" s="69">
        <v>65364.4</v>
      </c>
      <c r="M49" s="69">
        <v>73214.600000000006</v>
      </c>
      <c r="N49" s="69">
        <v>7850.2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 ht="15" hidden="1" x14ac:dyDescent="0.25">
      <c r="A50" s="224" t="s">
        <v>834</v>
      </c>
      <c r="B50" s="69">
        <v>448751.9</v>
      </c>
      <c r="C50" s="69">
        <v>443350.2</v>
      </c>
      <c r="D50" s="225">
        <v>5401.7</v>
      </c>
      <c r="E50" s="69">
        <v>426774.9</v>
      </c>
      <c r="F50" s="69">
        <v>288996.8</v>
      </c>
      <c r="G50" s="69">
        <v>78471.600000000006</v>
      </c>
      <c r="H50" s="69">
        <v>58284.7</v>
      </c>
      <c r="I50" s="69">
        <v>10869.1</v>
      </c>
      <c r="J50" s="69">
        <v>-851</v>
      </c>
      <c r="K50" s="69">
        <v>-9295.1</v>
      </c>
      <c r="L50" s="69">
        <v>9985.6</v>
      </c>
      <c r="M50" s="69">
        <v>11141.9</v>
      </c>
      <c r="N50" s="69">
        <v>1156.3</v>
      </c>
      <c r="Q50" s="7"/>
      <c r="R50" s="316" t="s">
        <v>444</v>
      </c>
      <c r="S50" s="316"/>
      <c r="T50" s="316"/>
      <c r="U50" s="316"/>
      <c r="V50" s="316"/>
      <c r="W50" s="316"/>
      <c r="X50" s="316"/>
      <c r="Y50" s="316"/>
      <c r="Z50" s="316"/>
      <c r="AA50" s="316"/>
      <c r="AB50" s="316"/>
      <c r="AC50" s="316"/>
      <c r="AD50" s="316"/>
    </row>
    <row r="51" spans="1:30" hidden="1" x14ac:dyDescent="0.2">
      <c r="A51" s="224" t="s">
        <v>835</v>
      </c>
      <c r="B51" s="69">
        <v>173691.5</v>
      </c>
      <c r="C51" s="69">
        <v>170168.8</v>
      </c>
      <c r="D51" s="225">
        <v>3522.7</v>
      </c>
      <c r="E51" s="69">
        <v>202927.7</v>
      </c>
      <c r="F51" s="69">
        <v>140734.29999999999</v>
      </c>
      <c r="G51" s="69">
        <v>24469.4</v>
      </c>
      <c r="H51" s="69">
        <v>26350.2</v>
      </c>
      <c r="I51" s="69">
        <v>11093.9</v>
      </c>
      <c r="J51" s="69">
        <v>-1.9</v>
      </c>
      <c r="K51" s="69">
        <v>279.7</v>
      </c>
      <c r="L51" s="69">
        <v>9452.2000000000007</v>
      </c>
      <c r="M51" s="69">
        <v>10090.6</v>
      </c>
      <c r="N51" s="69">
        <v>638.5</v>
      </c>
      <c r="Q51"/>
      <c r="R51" s="8" t="s">
        <v>486</v>
      </c>
      <c r="S51" s="8" t="s">
        <v>487</v>
      </c>
      <c r="T51" s="8" t="s">
        <v>488</v>
      </c>
      <c r="U51" s="8" t="s">
        <v>489</v>
      </c>
      <c r="V51" s="8" t="s">
        <v>490</v>
      </c>
      <c r="W51" s="8" t="s">
        <v>491</v>
      </c>
      <c r="X51" s="8" t="s">
        <v>492</v>
      </c>
      <c r="Y51" s="8" t="s">
        <v>493</v>
      </c>
      <c r="Z51" s="8" t="s">
        <v>494</v>
      </c>
      <c r="AA51" s="8" t="s">
        <v>495</v>
      </c>
      <c r="AB51" s="8" t="s">
        <v>496</v>
      </c>
      <c r="AC51" s="8" t="s">
        <v>497</v>
      </c>
      <c r="AD51" s="8" t="s">
        <v>498</v>
      </c>
    </row>
    <row r="52" spans="1:30" ht="14.25" hidden="1" x14ac:dyDescent="0.2">
      <c r="A52" s="224" t="s">
        <v>836</v>
      </c>
      <c r="B52" s="69">
        <v>41203</v>
      </c>
      <c r="C52" s="69">
        <v>40941.4</v>
      </c>
      <c r="D52" s="225">
        <v>261.60000000000002</v>
      </c>
      <c r="E52" s="69">
        <v>37848.800000000003</v>
      </c>
      <c r="F52" s="69">
        <v>24163.8</v>
      </c>
      <c r="G52" s="69">
        <v>8153.3</v>
      </c>
      <c r="H52" s="69">
        <v>4134.7</v>
      </c>
      <c r="I52" s="69">
        <v>605.20000000000005</v>
      </c>
      <c r="J52" s="69">
        <v>-17.2</v>
      </c>
      <c r="K52" s="69">
        <v>79.5</v>
      </c>
      <c r="L52" s="69">
        <v>665.1</v>
      </c>
      <c r="M52" s="69">
        <v>824.5</v>
      </c>
      <c r="N52" s="69">
        <v>159.30000000000001</v>
      </c>
      <c r="Q52" s="11" t="s">
        <v>481</v>
      </c>
      <c r="R52" s="12">
        <v>5045252.3</v>
      </c>
      <c r="S52" s="12">
        <v>4905290.3</v>
      </c>
      <c r="T52" s="12">
        <v>139962</v>
      </c>
      <c r="U52" s="12">
        <v>4854835.4000000004</v>
      </c>
      <c r="V52" s="12">
        <v>3020064.3</v>
      </c>
      <c r="W52" s="12">
        <v>771537.2</v>
      </c>
      <c r="X52" s="12">
        <v>656964.1</v>
      </c>
      <c r="Y52" s="12">
        <v>269985.2</v>
      </c>
      <c r="Z52" s="12">
        <v>144286.9</v>
      </c>
      <c r="AA52" s="12">
        <v>-8002.3</v>
      </c>
      <c r="AB52" s="12">
        <v>186264.8</v>
      </c>
      <c r="AC52" s="12">
        <v>196747.1</v>
      </c>
      <c r="AD52" s="12">
        <v>10482.200000000001</v>
      </c>
    </row>
    <row r="53" spans="1:30" ht="14.25" hidden="1" x14ac:dyDescent="0.2">
      <c r="A53" s="224" t="s">
        <v>837</v>
      </c>
      <c r="B53" s="69">
        <v>6613.7</v>
      </c>
      <c r="C53" s="69">
        <v>6527.1</v>
      </c>
      <c r="D53" s="225">
        <v>86.6</v>
      </c>
      <c r="E53" s="69">
        <v>5908.3</v>
      </c>
      <c r="F53" s="69">
        <v>3487.5</v>
      </c>
      <c r="G53" s="69">
        <v>1324.1</v>
      </c>
      <c r="H53" s="69">
        <v>1244.2</v>
      </c>
      <c r="I53" s="69">
        <v>192.4</v>
      </c>
      <c r="J53" s="69">
        <v>0</v>
      </c>
      <c r="K53" s="69">
        <v>-339.9</v>
      </c>
      <c r="L53" s="69">
        <v>102.5</v>
      </c>
      <c r="M53" s="69">
        <v>102.5</v>
      </c>
      <c r="N53" s="69">
        <v>0</v>
      </c>
      <c r="Q53" s="11" t="s">
        <v>482</v>
      </c>
      <c r="R53" s="12">
        <v>54090.6</v>
      </c>
      <c r="S53" s="12">
        <v>52180.1</v>
      </c>
      <c r="T53" s="12">
        <v>1910.5</v>
      </c>
      <c r="U53" s="12">
        <v>42347.9</v>
      </c>
      <c r="V53" s="12">
        <v>12995.8</v>
      </c>
      <c r="W53" s="12">
        <v>12154.1</v>
      </c>
      <c r="X53" s="12">
        <v>14615.5</v>
      </c>
      <c r="Y53" s="12">
        <v>2750.4</v>
      </c>
      <c r="Z53" s="12">
        <v>-150.80000000000001</v>
      </c>
      <c r="AA53" s="12">
        <v>-17.2</v>
      </c>
      <c r="AB53" s="12">
        <v>1738.1</v>
      </c>
      <c r="AC53" s="12">
        <v>4264.8</v>
      </c>
      <c r="AD53" s="12">
        <v>2526.6</v>
      </c>
    </row>
    <row r="54" spans="1:30" ht="14.25" hidden="1" x14ac:dyDescent="0.2">
      <c r="A54" s="224" t="s">
        <v>838</v>
      </c>
      <c r="B54" s="69">
        <v>96657.600000000006</v>
      </c>
      <c r="C54" s="69">
        <v>96006.8</v>
      </c>
      <c r="D54" s="225">
        <v>650.79999999999995</v>
      </c>
      <c r="E54" s="69">
        <v>89744.8</v>
      </c>
      <c r="F54" s="69">
        <v>45863.9</v>
      </c>
      <c r="G54" s="69">
        <v>28692.3</v>
      </c>
      <c r="H54" s="69">
        <v>13710.4</v>
      </c>
      <c r="I54" s="69">
        <v>1554.9</v>
      </c>
      <c r="J54" s="69">
        <v>-32.1</v>
      </c>
      <c r="K54" s="69">
        <v>-44.6</v>
      </c>
      <c r="L54" s="69">
        <v>1574.5</v>
      </c>
      <c r="M54" s="69">
        <v>1795.2</v>
      </c>
      <c r="N54" s="69">
        <v>220.6</v>
      </c>
      <c r="Q54" s="11" t="s">
        <v>830</v>
      </c>
      <c r="R54" s="12" t="s">
        <v>831</v>
      </c>
      <c r="S54" s="12" t="s">
        <v>831</v>
      </c>
      <c r="T54" s="12" t="s">
        <v>831</v>
      </c>
      <c r="U54" s="12" t="s">
        <v>831</v>
      </c>
      <c r="V54" s="12" t="s">
        <v>831</v>
      </c>
      <c r="W54" s="12" t="s">
        <v>831</v>
      </c>
      <c r="X54" s="12" t="s">
        <v>831</v>
      </c>
      <c r="Y54" s="12" t="s">
        <v>831</v>
      </c>
      <c r="Z54" s="12" t="s">
        <v>831</v>
      </c>
      <c r="AA54" s="12" t="s">
        <v>831</v>
      </c>
      <c r="AB54" s="12" t="s">
        <v>831</v>
      </c>
      <c r="AC54" s="12" t="s">
        <v>831</v>
      </c>
      <c r="AD54" s="12" t="s">
        <v>831</v>
      </c>
    </row>
    <row r="55" spans="1:30" ht="14.25" hidden="1" x14ac:dyDescent="0.2">
      <c r="A55" s="224" t="s">
        <v>839</v>
      </c>
      <c r="B55" s="69">
        <v>77411.100000000006</v>
      </c>
      <c r="C55" s="69">
        <v>76441.5</v>
      </c>
      <c r="D55" s="225">
        <v>969.6</v>
      </c>
      <c r="E55" s="69">
        <v>70667.199999999997</v>
      </c>
      <c r="F55" s="69">
        <v>37270.5</v>
      </c>
      <c r="G55" s="69">
        <v>22454.6</v>
      </c>
      <c r="H55" s="69">
        <v>9585.5</v>
      </c>
      <c r="I55" s="69">
        <v>1461.4</v>
      </c>
      <c r="J55" s="69">
        <v>-31.9</v>
      </c>
      <c r="K55" s="69">
        <v>-73</v>
      </c>
      <c r="L55" s="69">
        <v>885.8</v>
      </c>
      <c r="M55" s="69">
        <v>1341.8</v>
      </c>
      <c r="N55" s="69">
        <v>456</v>
      </c>
      <c r="Q55" s="11" t="s">
        <v>832</v>
      </c>
      <c r="R55" s="12" t="s">
        <v>831</v>
      </c>
      <c r="S55" s="12" t="s">
        <v>831</v>
      </c>
      <c r="T55" s="12" t="s">
        <v>831</v>
      </c>
      <c r="U55" s="12" t="s">
        <v>831</v>
      </c>
      <c r="V55" s="12" t="s">
        <v>831</v>
      </c>
      <c r="W55" s="12" t="s">
        <v>831</v>
      </c>
      <c r="X55" s="12" t="s">
        <v>831</v>
      </c>
      <c r="Y55" s="12" t="s">
        <v>831</v>
      </c>
      <c r="Z55" s="12" t="s">
        <v>831</v>
      </c>
      <c r="AA55" s="12" t="s">
        <v>831</v>
      </c>
      <c r="AB55" s="12" t="s">
        <v>831</v>
      </c>
      <c r="AC55" s="12" t="s">
        <v>831</v>
      </c>
      <c r="AD55" s="12" t="s">
        <v>831</v>
      </c>
    </row>
    <row r="56" spans="1:30" ht="14.25" hidden="1" x14ac:dyDescent="0.2">
      <c r="A56" s="224" t="s">
        <v>840</v>
      </c>
      <c r="B56" s="69">
        <v>13198.5</v>
      </c>
      <c r="C56" s="69">
        <v>13050.1</v>
      </c>
      <c r="D56" s="225">
        <v>148.4</v>
      </c>
      <c r="E56" s="69">
        <v>13485.7</v>
      </c>
      <c r="F56" s="69">
        <v>6599.3</v>
      </c>
      <c r="G56" s="69">
        <v>3254.1</v>
      </c>
      <c r="H56" s="69">
        <v>3700.2</v>
      </c>
      <c r="I56" s="69">
        <v>428.6</v>
      </c>
      <c r="J56" s="69">
        <v>0.2</v>
      </c>
      <c r="K56" s="69">
        <v>134.30000000000001</v>
      </c>
      <c r="L56" s="69">
        <v>17.3</v>
      </c>
      <c r="M56" s="69">
        <v>17.3</v>
      </c>
      <c r="N56" s="69">
        <v>0</v>
      </c>
      <c r="Q56" s="11" t="s">
        <v>833</v>
      </c>
      <c r="R56" s="12" t="s">
        <v>831</v>
      </c>
      <c r="S56" s="12" t="s">
        <v>831</v>
      </c>
      <c r="T56" s="12" t="s">
        <v>831</v>
      </c>
      <c r="U56" s="12" t="s">
        <v>831</v>
      </c>
      <c r="V56" s="12" t="s">
        <v>831</v>
      </c>
      <c r="W56" s="12" t="s">
        <v>831</v>
      </c>
      <c r="X56" s="12" t="s">
        <v>831</v>
      </c>
      <c r="Y56" s="12" t="s">
        <v>831</v>
      </c>
      <c r="Z56" s="12" t="s">
        <v>831</v>
      </c>
      <c r="AA56" s="12" t="s">
        <v>831</v>
      </c>
      <c r="AB56" s="12" t="s">
        <v>831</v>
      </c>
      <c r="AC56" s="12" t="s">
        <v>831</v>
      </c>
      <c r="AD56" s="12" t="s">
        <v>831</v>
      </c>
    </row>
    <row r="57" spans="1:30" ht="14.25" hidden="1" x14ac:dyDescent="0.2">
      <c r="A57" s="224" t="s">
        <v>841</v>
      </c>
      <c r="B57" s="69">
        <v>78775.5</v>
      </c>
      <c r="C57" s="69">
        <v>78442.8</v>
      </c>
      <c r="D57" s="225">
        <v>332.7</v>
      </c>
      <c r="E57" s="69">
        <v>73127.8</v>
      </c>
      <c r="F57" s="69">
        <v>30870.1</v>
      </c>
      <c r="G57" s="69">
        <v>23570.3</v>
      </c>
      <c r="H57" s="69">
        <v>14065.4</v>
      </c>
      <c r="I57" s="69">
        <v>5046.8</v>
      </c>
      <c r="J57" s="69">
        <v>-257</v>
      </c>
      <c r="K57" s="69">
        <v>-167.7</v>
      </c>
      <c r="L57" s="69">
        <v>896</v>
      </c>
      <c r="M57" s="69">
        <v>1352.7</v>
      </c>
      <c r="N57" s="69">
        <v>456.7</v>
      </c>
      <c r="Q57" s="11" t="s">
        <v>483</v>
      </c>
      <c r="R57" s="12">
        <v>2203283.7999999998</v>
      </c>
      <c r="S57" s="12">
        <v>2170439</v>
      </c>
      <c r="T57" s="12">
        <v>32844.800000000003</v>
      </c>
      <c r="U57" s="12">
        <v>2121130.9</v>
      </c>
      <c r="V57" s="12">
        <v>1207831.7</v>
      </c>
      <c r="W57" s="12">
        <v>512459.1</v>
      </c>
      <c r="X57" s="12">
        <v>340155.4</v>
      </c>
      <c r="Y57" s="12">
        <v>67472.100000000006</v>
      </c>
      <c r="Z57" s="12">
        <v>-6252.5</v>
      </c>
      <c r="AA57" s="12">
        <v>-535</v>
      </c>
      <c r="AB57" s="12">
        <v>64997.1</v>
      </c>
      <c r="AC57" s="12">
        <v>71930.2</v>
      </c>
      <c r="AD57" s="12">
        <v>6933.1</v>
      </c>
    </row>
    <row r="58" spans="1:30" ht="14.25" hidden="1" x14ac:dyDescent="0.2">
      <c r="A58" s="224" t="s">
        <v>842</v>
      </c>
      <c r="B58" s="69">
        <v>29354.9</v>
      </c>
      <c r="C58" s="69">
        <v>28945.7</v>
      </c>
      <c r="D58" s="225">
        <v>409.2</v>
      </c>
      <c r="E58" s="69">
        <v>27773.200000000001</v>
      </c>
      <c r="F58" s="69">
        <v>13077.3</v>
      </c>
      <c r="G58" s="69">
        <v>6331.8</v>
      </c>
      <c r="H58" s="69">
        <v>7522.7</v>
      </c>
      <c r="I58" s="69">
        <v>878.2</v>
      </c>
      <c r="J58" s="69">
        <v>206.4</v>
      </c>
      <c r="K58" s="69">
        <v>-243.1</v>
      </c>
      <c r="L58" s="69">
        <v>672.3</v>
      </c>
      <c r="M58" s="69">
        <v>674.3</v>
      </c>
      <c r="N58" s="69">
        <v>2</v>
      </c>
      <c r="Q58" s="11" t="s">
        <v>834</v>
      </c>
      <c r="R58" s="12">
        <v>482130.8</v>
      </c>
      <c r="S58" s="12">
        <v>477673.3</v>
      </c>
      <c r="T58" s="12">
        <v>4457.6000000000004</v>
      </c>
      <c r="U58" s="12">
        <v>464017.7</v>
      </c>
      <c r="V58" s="12">
        <v>291704.90000000002</v>
      </c>
      <c r="W58" s="12">
        <v>89525.2</v>
      </c>
      <c r="X58" s="12">
        <v>69766.899999999994</v>
      </c>
      <c r="Y58" s="12">
        <v>13037</v>
      </c>
      <c r="Z58" s="12">
        <v>-148.80000000000001</v>
      </c>
      <c r="AA58" s="12">
        <v>132.5</v>
      </c>
      <c r="AB58" s="12">
        <v>10742.7</v>
      </c>
      <c r="AC58" s="12">
        <v>11112.3</v>
      </c>
      <c r="AD58" s="12">
        <v>369.5</v>
      </c>
    </row>
    <row r="59" spans="1:30" ht="14.25" hidden="1" x14ac:dyDescent="0.2">
      <c r="A59" s="224" t="s">
        <v>843</v>
      </c>
      <c r="B59" s="69">
        <v>7443.1</v>
      </c>
      <c r="C59" s="69">
        <v>7239</v>
      </c>
      <c r="D59" s="225">
        <v>204.1</v>
      </c>
      <c r="E59" s="69">
        <v>7037.7</v>
      </c>
      <c r="F59" s="69">
        <v>1629.5</v>
      </c>
      <c r="G59" s="69">
        <v>2801.1</v>
      </c>
      <c r="H59" s="69">
        <v>2249.1</v>
      </c>
      <c r="I59" s="69">
        <v>354.2</v>
      </c>
      <c r="J59" s="69">
        <v>-0.5</v>
      </c>
      <c r="K59" s="69">
        <v>4.3</v>
      </c>
      <c r="L59" s="69">
        <v>2089.3000000000002</v>
      </c>
      <c r="M59" s="69">
        <v>2089.3000000000002</v>
      </c>
      <c r="N59" s="69">
        <v>0</v>
      </c>
      <c r="Q59" s="11" t="s">
        <v>835</v>
      </c>
      <c r="R59" s="12">
        <v>182838.7</v>
      </c>
      <c r="S59" s="12">
        <v>178187.8</v>
      </c>
      <c r="T59" s="12">
        <v>4651</v>
      </c>
      <c r="U59" s="12">
        <v>217161.9</v>
      </c>
      <c r="V59" s="12">
        <v>146422.9</v>
      </c>
      <c r="W59" s="12">
        <v>29274.9</v>
      </c>
      <c r="X59" s="12">
        <v>30513.9</v>
      </c>
      <c r="Y59" s="12">
        <v>14312</v>
      </c>
      <c r="Z59" s="12">
        <v>-3341.3</v>
      </c>
      <c r="AA59" s="12">
        <v>-20.6</v>
      </c>
      <c r="AB59" s="12">
        <v>8061.9</v>
      </c>
      <c r="AC59" s="12">
        <v>8991.7999999999993</v>
      </c>
      <c r="AD59" s="12">
        <v>929.9</v>
      </c>
    </row>
    <row r="60" spans="1:30" ht="14.25" hidden="1" x14ac:dyDescent="0.2">
      <c r="A60" s="224" t="s">
        <v>844</v>
      </c>
      <c r="B60" s="69">
        <v>8716.2999999999993</v>
      </c>
      <c r="C60" s="69">
        <v>8630.9</v>
      </c>
      <c r="D60" s="225">
        <v>85.3</v>
      </c>
      <c r="E60" s="69">
        <v>8064.8</v>
      </c>
      <c r="F60" s="69">
        <v>4188.5</v>
      </c>
      <c r="G60" s="69">
        <v>2513.1</v>
      </c>
      <c r="H60" s="69">
        <v>1372.9</v>
      </c>
      <c r="I60" s="69">
        <v>147.1</v>
      </c>
      <c r="J60" s="69">
        <v>-61</v>
      </c>
      <c r="K60" s="69">
        <v>1.1000000000000001</v>
      </c>
      <c r="L60" s="69">
        <v>95.3</v>
      </c>
      <c r="M60" s="69">
        <v>95.3</v>
      </c>
      <c r="N60" s="69">
        <v>0</v>
      </c>
      <c r="Q60" s="11" t="s">
        <v>836</v>
      </c>
      <c r="R60" s="12">
        <v>38580.199999999997</v>
      </c>
      <c r="S60" s="12">
        <v>37247</v>
      </c>
      <c r="T60" s="12">
        <v>1333.1</v>
      </c>
      <c r="U60" s="12">
        <v>35433.5</v>
      </c>
      <c r="V60" s="12">
        <v>21138.9</v>
      </c>
      <c r="W60" s="12">
        <v>8897.4</v>
      </c>
      <c r="X60" s="12">
        <v>4720.5</v>
      </c>
      <c r="Y60" s="12">
        <v>595.29999999999995</v>
      </c>
      <c r="Z60" s="12">
        <v>-7.3</v>
      </c>
      <c r="AA60" s="12">
        <v>88.7</v>
      </c>
      <c r="AB60" s="12">
        <v>1004.3</v>
      </c>
      <c r="AC60" s="12">
        <v>1004.8</v>
      </c>
      <c r="AD60" s="12">
        <v>0.6</v>
      </c>
    </row>
    <row r="61" spans="1:30" ht="14.25" hidden="1" x14ac:dyDescent="0.2">
      <c r="A61" s="224" t="s">
        <v>845</v>
      </c>
      <c r="B61" s="69">
        <v>233926</v>
      </c>
      <c r="C61" s="69">
        <v>229370.8</v>
      </c>
      <c r="D61" s="225">
        <v>4555.3</v>
      </c>
      <c r="E61" s="69">
        <v>232291.4</v>
      </c>
      <c r="F61" s="69">
        <v>125267.6</v>
      </c>
      <c r="G61" s="69">
        <v>39770.400000000001</v>
      </c>
      <c r="H61" s="69">
        <v>51680.3</v>
      </c>
      <c r="I61" s="69">
        <v>9855.2999999999993</v>
      </c>
      <c r="J61" s="69">
        <v>3039.3</v>
      </c>
      <c r="K61" s="69">
        <v>1347.6</v>
      </c>
      <c r="L61" s="69">
        <v>11713.6</v>
      </c>
      <c r="M61" s="69">
        <v>12914.7</v>
      </c>
      <c r="N61" s="69">
        <v>1201.0999999999999</v>
      </c>
      <c r="Q61" s="11" t="s">
        <v>837</v>
      </c>
      <c r="R61" s="12">
        <v>9618.4</v>
      </c>
      <c r="S61" s="12">
        <v>9539</v>
      </c>
      <c r="T61" s="12">
        <v>79.3</v>
      </c>
      <c r="U61" s="12">
        <v>8220.2999999999993</v>
      </c>
      <c r="V61" s="12">
        <v>4027.2</v>
      </c>
      <c r="W61" s="12">
        <v>2128.3000000000002</v>
      </c>
      <c r="X61" s="12">
        <v>1953.9</v>
      </c>
      <c r="Y61" s="12">
        <v>105.8</v>
      </c>
      <c r="Z61" s="12">
        <v>0</v>
      </c>
      <c r="AA61" s="12">
        <v>5.0999999999999996</v>
      </c>
      <c r="AB61" s="12">
        <v>78.5</v>
      </c>
      <c r="AC61" s="12">
        <v>78.5</v>
      </c>
      <c r="AD61" s="12">
        <v>0</v>
      </c>
    </row>
    <row r="62" spans="1:30" ht="14.25" hidden="1" x14ac:dyDescent="0.2">
      <c r="A62" s="224" t="s">
        <v>846</v>
      </c>
      <c r="B62" s="69">
        <v>763</v>
      </c>
      <c r="C62" s="69">
        <v>758.6</v>
      </c>
      <c r="D62" s="225">
        <v>4.4000000000000004</v>
      </c>
      <c r="E62" s="69">
        <v>660.9</v>
      </c>
      <c r="F62" s="69">
        <v>336.8</v>
      </c>
      <c r="G62" s="69">
        <v>220</v>
      </c>
      <c r="H62" s="69">
        <v>90</v>
      </c>
      <c r="I62" s="69">
        <v>12.2</v>
      </c>
      <c r="J62" s="69">
        <v>1.8</v>
      </c>
      <c r="K62" s="69">
        <v>0</v>
      </c>
      <c r="L62" s="69">
        <v>12</v>
      </c>
      <c r="M62" s="69">
        <v>12</v>
      </c>
      <c r="N62" s="69">
        <v>0</v>
      </c>
      <c r="Q62" s="11" t="s">
        <v>838</v>
      </c>
      <c r="R62" s="12">
        <v>101319.6</v>
      </c>
      <c r="S62" s="12">
        <v>99068.1</v>
      </c>
      <c r="T62" s="12">
        <v>2251.6</v>
      </c>
      <c r="U62" s="12">
        <v>94281.8</v>
      </c>
      <c r="V62" s="12">
        <v>46821.7</v>
      </c>
      <c r="W62" s="12">
        <v>29226.799999999999</v>
      </c>
      <c r="X62" s="12">
        <v>16712.2</v>
      </c>
      <c r="Y62" s="12">
        <v>1830.6</v>
      </c>
      <c r="Z62" s="12">
        <v>-349.8</v>
      </c>
      <c r="AA62" s="12">
        <v>40.299999999999997</v>
      </c>
      <c r="AB62" s="12">
        <v>1665.9</v>
      </c>
      <c r="AC62" s="12">
        <v>1705.1</v>
      </c>
      <c r="AD62" s="12">
        <v>39.200000000000003</v>
      </c>
    </row>
    <row r="63" spans="1:30" ht="14.25" hidden="1" x14ac:dyDescent="0.2">
      <c r="A63" s="224" t="s">
        <v>847</v>
      </c>
      <c r="B63" s="69">
        <v>218451.9</v>
      </c>
      <c r="C63" s="69">
        <v>217650.3</v>
      </c>
      <c r="D63" s="225">
        <v>801.6</v>
      </c>
      <c r="E63" s="69">
        <v>196023.6</v>
      </c>
      <c r="F63" s="69">
        <v>112831.1</v>
      </c>
      <c r="G63" s="69">
        <v>55110.1</v>
      </c>
      <c r="H63" s="69">
        <v>25906.9</v>
      </c>
      <c r="I63" s="69">
        <v>2514.3000000000002</v>
      </c>
      <c r="J63" s="69">
        <v>-60.4</v>
      </c>
      <c r="K63" s="69">
        <v>-293.3</v>
      </c>
      <c r="L63" s="69">
        <v>10192.799999999999</v>
      </c>
      <c r="M63" s="69">
        <v>12080.6</v>
      </c>
      <c r="N63" s="69">
        <v>1887.9</v>
      </c>
      <c r="Q63" s="11" t="s">
        <v>839</v>
      </c>
      <c r="R63" s="12">
        <v>98542.5</v>
      </c>
      <c r="S63" s="12">
        <v>97406.5</v>
      </c>
      <c r="T63" s="12">
        <v>1136</v>
      </c>
      <c r="U63" s="12">
        <v>89960.5</v>
      </c>
      <c r="V63" s="12">
        <v>50197.8</v>
      </c>
      <c r="W63" s="12">
        <v>25956.3</v>
      </c>
      <c r="X63" s="12">
        <v>11694.1</v>
      </c>
      <c r="Y63" s="12">
        <v>1982.6</v>
      </c>
      <c r="Z63" s="12">
        <v>323.39999999999998</v>
      </c>
      <c r="AA63" s="12">
        <v>-193.8</v>
      </c>
      <c r="AB63" s="12">
        <v>1930.9</v>
      </c>
      <c r="AC63" s="12">
        <v>3053</v>
      </c>
      <c r="AD63" s="12">
        <v>1122.0999999999999</v>
      </c>
    </row>
    <row r="64" spans="1:30" ht="14.25" hidden="1" x14ac:dyDescent="0.2">
      <c r="A64" s="224" t="s">
        <v>848</v>
      </c>
      <c r="B64" s="69">
        <v>3192.4</v>
      </c>
      <c r="C64" s="69">
        <v>3160</v>
      </c>
      <c r="D64" s="225">
        <v>32.5</v>
      </c>
      <c r="E64" s="69">
        <v>3080</v>
      </c>
      <c r="F64" s="69">
        <v>1545.9</v>
      </c>
      <c r="G64" s="69">
        <v>963.4</v>
      </c>
      <c r="H64" s="69">
        <v>460.8</v>
      </c>
      <c r="I64" s="69">
        <v>101.7</v>
      </c>
      <c r="J64" s="69">
        <v>0</v>
      </c>
      <c r="K64" s="69">
        <v>8.1</v>
      </c>
      <c r="L64" s="69">
        <v>391.3</v>
      </c>
      <c r="M64" s="69">
        <v>391.3</v>
      </c>
      <c r="N64" s="69">
        <v>0</v>
      </c>
      <c r="Q64" s="11" t="s">
        <v>840</v>
      </c>
      <c r="R64" s="12">
        <v>15756.2</v>
      </c>
      <c r="S64" s="12">
        <v>15473.1</v>
      </c>
      <c r="T64" s="12">
        <v>283.10000000000002</v>
      </c>
      <c r="U64" s="12">
        <v>15635.4</v>
      </c>
      <c r="V64" s="12">
        <v>7083</v>
      </c>
      <c r="W64" s="12">
        <v>4044.1</v>
      </c>
      <c r="X64" s="12">
        <v>4102.3</v>
      </c>
      <c r="Y64" s="12">
        <v>427.5</v>
      </c>
      <c r="Z64" s="12">
        <v>-8.4</v>
      </c>
      <c r="AA64" s="12">
        <v>-13.1</v>
      </c>
      <c r="AB64" s="12">
        <v>256.5</v>
      </c>
      <c r="AC64" s="12">
        <v>294</v>
      </c>
      <c r="AD64" s="12">
        <v>37.4</v>
      </c>
    </row>
    <row r="65" spans="1:30" ht="14.25" hidden="1" x14ac:dyDescent="0.2">
      <c r="A65" s="224" t="s">
        <v>849</v>
      </c>
      <c r="B65" s="69">
        <v>2822.8</v>
      </c>
      <c r="C65" s="69">
        <v>2805.3</v>
      </c>
      <c r="D65" s="225">
        <v>17.600000000000001</v>
      </c>
      <c r="E65" s="69">
        <v>2613.1999999999998</v>
      </c>
      <c r="F65" s="69">
        <v>1711.3</v>
      </c>
      <c r="G65" s="69">
        <v>598.6</v>
      </c>
      <c r="H65" s="69">
        <v>403.3</v>
      </c>
      <c r="I65" s="69">
        <v>75</v>
      </c>
      <c r="J65" s="69">
        <v>-171.8</v>
      </c>
      <c r="K65" s="69">
        <v>-3.2</v>
      </c>
      <c r="L65" s="69">
        <v>44.5</v>
      </c>
      <c r="M65" s="69">
        <v>54.5</v>
      </c>
      <c r="N65" s="69">
        <v>10</v>
      </c>
      <c r="Q65" s="11" t="s">
        <v>841</v>
      </c>
      <c r="R65" s="12">
        <v>74361.8</v>
      </c>
      <c r="S65" s="12">
        <v>73773.8</v>
      </c>
      <c r="T65" s="12">
        <v>588.1</v>
      </c>
      <c r="U65" s="12">
        <v>70909.600000000006</v>
      </c>
      <c r="V65" s="12">
        <v>31404.3</v>
      </c>
      <c r="W65" s="12">
        <v>23304.9</v>
      </c>
      <c r="X65" s="12">
        <v>13406.1</v>
      </c>
      <c r="Y65" s="12">
        <v>3044.8</v>
      </c>
      <c r="Z65" s="12">
        <v>-6.3</v>
      </c>
      <c r="AA65" s="12">
        <v>-244.2</v>
      </c>
      <c r="AB65" s="12">
        <v>2907.8</v>
      </c>
      <c r="AC65" s="12">
        <v>3201.7</v>
      </c>
      <c r="AD65" s="12">
        <v>293.89999999999998</v>
      </c>
    </row>
    <row r="66" spans="1:30" ht="14.25" hidden="1" x14ac:dyDescent="0.2">
      <c r="A66" s="224" t="s">
        <v>850</v>
      </c>
      <c r="B66" s="69">
        <v>28508.400000000001</v>
      </c>
      <c r="C66" s="69">
        <v>28103.200000000001</v>
      </c>
      <c r="D66" s="225">
        <v>405.2</v>
      </c>
      <c r="E66" s="69">
        <v>27280.9</v>
      </c>
      <c r="F66" s="69">
        <v>18027.5</v>
      </c>
      <c r="G66" s="69">
        <v>4904.3</v>
      </c>
      <c r="H66" s="69">
        <v>2867.4</v>
      </c>
      <c r="I66" s="69">
        <v>417.2</v>
      </c>
      <c r="J66" s="69">
        <v>-20.5</v>
      </c>
      <c r="K66" s="69">
        <v>16.8</v>
      </c>
      <c r="L66" s="69">
        <v>9.6999999999999993</v>
      </c>
      <c r="M66" s="69">
        <v>48.1</v>
      </c>
      <c r="N66" s="69">
        <v>38.4</v>
      </c>
      <c r="Q66" s="11" t="s">
        <v>842</v>
      </c>
      <c r="R66" s="12">
        <v>34301.4</v>
      </c>
      <c r="S66" s="12">
        <v>33642.800000000003</v>
      </c>
      <c r="T66" s="12">
        <v>658.6</v>
      </c>
      <c r="U66" s="12">
        <v>32036.1</v>
      </c>
      <c r="V66" s="12">
        <v>14315.6</v>
      </c>
      <c r="W66" s="12">
        <v>7955.5</v>
      </c>
      <c r="X66" s="12">
        <v>8275.2000000000007</v>
      </c>
      <c r="Y66" s="12">
        <v>1052.0999999999999</v>
      </c>
      <c r="Z66" s="12">
        <v>556.20000000000005</v>
      </c>
      <c r="AA66" s="12">
        <v>-118.5</v>
      </c>
      <c r="AB66" s="12">
        <v>1395.9</v>
      </c>
      <c r="AC66" s="12">
        <v>1410.6</v>
      </c>
      <c r="AD66" s="12">
        <v>14.7</v>
      </c>
    </row>
    <row r="67" spans="1:30" ht="14.25" hidden="1" x14ac:dyDescent="0.2">
      <c r="A67" s="224" t="s">
        <v>851</v>
      </c>
      <c r="B67" s="69">
        <v>6641.5</v>
      </c>
      <c r="C67" s="69">
        <v>6641.5</v>
      </c>
      <c r="D67" s="225">
        <v>0</v>
      </c>
      <c r="E67" s="69">
        <v>6436.2</v>
      </c>
      <c r="F67" s="69">
        <v>3862.5</v>
      </c>
      <c r="G67" s="69">
        <v>1822</v>
      </c>
      <c r="H67" s="69">
        <v>742.1</v>
      </c>
      <c r="I67" s="69">
        <v>2.2999999999999998</v>
      </c>
      <c r="J67" s="69">
        <v>8.1999999999999993</v>
      </c>
      <c r="K67" s="69">
        <v>-0.9</v>
      </c>
      <c r="L67" s="69">
        <v>142.1</v>
      </c>
      <c r="M67" s="69">
        <v>188.4</v>
      </c>
      <c r="N67" s="69">
        <v>46.3</v>
      </c>
      <c r="Q67" s="11" t="s">
        <v>843</v>
      </c>
      <c r="R67" s="12">
        <v>8157.9</v>
      </c>
      <c r="S67" s="12">
        <v>7799.4</v>
      </c>
      <c r="T67" s="12">
        <v>358.5</v>
      </c>
      <c r="U67" s="12">
        <v>7395.2</v>
      </c>
      <c r="V67" s="12">
        <v>1633.9</v>
      </c>
      <c r="W67" s="12">
        <v>3573.6</v>
      </c>
      <c r="X67" s="12">
        <v>1681.7</v>
      </c>
      <c r="Y67" s="12">
        <v>492.9</v>
      </c>
      <c r="Z67" s="12">
        <v>-0.4</v>
      </c>
      <c r="AA67" s="12">
        <v>13.6</v>
      </c>
      <c r="AB67" s="12">
        <v>660.6</v>
      </c>
      <c r="AC67" s="12">
        <v>660.6</v>
      </c>
      <c r="AD67" s="12">
        <v>0</v>
      </c>
    </row>
    <row r="68" spans="1:30" ht="14.25" hidden="1" x14ac:dyDescent="0.2">
      <c r="A68" s="224" t="s">
        <v>852</v>
      </c>
      <c r="B68" s="69">
        <v>11228</v>
      </c>
      <c r="C68" s="69">
        <v>11089.5</v>
      </c>
      <c r="D68" s="225">
        <v>138.5</v>
      </c>
      <c r="E68" s="69">
        <v>10434.799999999999</v>
      </c>
      <c r="F68" s="69">
        <v>5010.7</v>
      </c>
      <c r="G68" s="69">
        <v>2888.5</v>
      </c>
      <c r="H68" s="69">
        <v>2109.8000000000002</v>
      </c>
      <c r="I68" s="69">
        <v>588.5</v>
      </c>
      <c r="J68" s="69">
        <v>-10.4</v>
      </c>
      <c r="K68" s="69">
        <v>-3.8</v>
      </c>
      <c r="L68" s="69">
        <v>395.4</v>
      </c>
      <c r="M68" s="69">
        <v>453.9</v>
      </c>
      <c r="N68" s="69">
        <v>58.6</v>
      </c>
      <c r="Q68" s="11" t="s">
        <v>844</v>
      </c>
      <c r="R68" s="12">
        <v>9495.1</v>
      </c>
      <c r="S68" s="12">
        <v>9370.7999999999993</v>
      </c>
      <c r="T68" s="12">
        <v>124.3</v>
      </c>
      <c r="U68" s="12">
        <v>9532.4</v>
      </c>
      <c r="V68" s="12">
        <v>4158.3999999999996</v>
      </c>
      <c r="W68" s="12">
        <v>3204.2</v>
      </c>
      <c r="X68" s="12">
        <v>1765.1</v>
      </c>
      <c r="Y68" s="12">
        <v>352</v>
      </c>
      <c r="Z68" s="12">
        <v>-0.2</v>
      </c>
      <c r="AA68" s="12">
        <v>52.9</v>
      </c>
      <c r="AB68" s="12">
        <v>336.1</v>
      </c>
      <c r="AC68" s="12">
        <v>393.6</v>
      </c>
      <c r="AD68" s="12">
        <v>57.5</v>
      </c>
    </row>
    <row r="69" spans="1:30" ht="14.25" hidden="1" x14ac:dyDescent="0.2">
      <c r="A69" s="224" t="s">
        <v>853</v>
      </c>
      <c r="B69" s="69">
        <v>81999.199999999997</v>
      </c>
      <c r="C69" s="69">
        <v>81535.199999999997</v>
      </c>
      <c r="D69" s="225">
        <v>464</v>
      </c>
      <c r="E69" s="69">
        <v>74223.899999999994</v>
      </c>
      <c r="F69" s="69">
        <v>47472.9</v>
      </c>
      <c r="G69" s="69">
        <v>17435.5</v>
      </c>
      <c r="H69" s="69">
        <v>7841.1</v>
      </c>
      <c r="I69" s="69">
        <v>1392.4</v>
      </c>
      <c r="J69" s="69">
        <v>16.8</v>
      </c>
      <c r="K69" s="69">
        <v>13.4</v>
      </c>
      <c r="L69" s="69">
        <v>1122.2</v>
      </c>
      <c r="M69" s="69">
        <v>1122.2</v>
      </c>
      <c r="N69" s="69">
        <v>0</v>
      </c>
      <c r="Q69" s="11" t="s">
        <v>845</v>
      </c>
      <c r="R69" s="12">
        <v>244038.9</v>
      </c>
      <c r="S69" s="12">
        <v>238161.4</v>
      </c>
      <c r="T69" s="12">
        <v>5877.5</v>
      </c>
      <c r="U69" s="12">
        <v>232029.2</v>
      </c>
      <c r="V69" s="12">
        <v>124365</v>
      </c>
      <c r="W69" s="12">
        <v>42809.599999999999</v>
      </c>
      <c r="X69" s="12">
        <v>57230.2</v>
      </c>
      <c r="Y69" s="12">
        <v>10077.6</v>
      </c>
      <c r="Z69" s="12">
        <v>-2121.4</v>
      </c>
      <c r="AA69" s="12">
        <v>-331.8</v>
      </c>
      <c r="AB69" s="12">
        <v>5775.3</v>
      </c>
      <c r="AC69" s="12">
        <v>8704.9</v>
      </c>
      <c r="AD69" s="12">
        <v>2929.6</v>
      </c>
    </row>
    <row r="70" spans="1:30" ht="14.25" hidden="1" x14ac:dyDescent="0.2">
      <c r="A70" s="224" t="s">
        <v>854</v>
      </c>
      <c r="B70" s="69">
        <v>59210.5</v>
      </c>
      <c r="C70" s="69">
        <v>58872.2</v>
      </c>
      <c r="D70" s="225">
        <v>338.3</v>
      </c>
      <c r="E70" s="69">
        <v>57327.199999999997</v>
      </c>
      <c r="F70" s="69">
        <v>19076</v>
      </c>
      <c r="G70" s="69">
        <v>24278.799999999999</v>
      </c>
      <c r="H70" s="69">
        <v>11251.9</v>
      </c>
      <c r="I70" s="69">
        <v>3212.9</v>
      </c>
      <c r="J70" s="69">
        <v>-297.39999999999998</v>
      </c>
      <c r="K70" s="69">
        <v>-195</v>
      </c>
      <c r="L70" s="69">
        <v>1437.2</v>
      </c>
      <c r="M70" s="69">
        <v>1925.4</v>
      </c>
      <c r="N70" s="69">
        <v>488.2</v>
      </c>
      <c r="Q70" s="11" t="s">
        <v>846</v>
      </c>
      <c r="R70" s="12">
        <v>1210.5999999999999</v>
      </c>
      <c r="S70" s="12">
        <v>1064.2</v>
      </c>
      <c r="T70" s="12">
        <v>146.30000000000001</v>
      </c>
      <c r="U70" s="12">
        <v>1169.5999999999999</v>
      </c>
      <c r="V70" s="12">
        <v>596.79999999999995</v>
      </c>
      <c r="W70" s="12">
        <v>378</v>
      </c>
      <c r="X70" s="12">
        <v>180.2</v>
      </c>
      <c r="Y70" s="12">
        <v>11.7</v>
      </c>
      <c r="Z70" s="12">
        <v>-2</v>
      </c>
      <c r="AA70" s="12">
        <v>4.8</v>
      </c>
      <c r="AB70" s="12">
        <v>140</v>
      </c>
      <c r="AC70" s="12">
        <v>140</v>
      </c>
      <c r="AD70" s="12">
        <v>0</v>
      </c>
    </row>
    <row r="71" spans="1:30" ht="14.25" hidden="1" x14ac:dyDescent="0.2">
      <c r="A71" s="224" t="s">
        <v>855</v>
      </c>
      <c r="B71" s="222">
        <v>346860</v>
      </c>
      <c r="C71" s="222">
        <v>338169.1</v>
      </c>
      <c r="D71" s="223">
        <v>8690.9</v>
      </c>
      <c r="E71" s="222">
        <v>314790.3</v>
      </c>
      <c r="F71" s="222">
        <v>174968.4</v>
      </c>
      <c r="G71" s="222">
        <v>87496.2</v>
      </c>
      <c r="H71" s="222">
        <v>46894.2</v>
      </c>
      <c r="I71" s="222">
        <v>7403.7</v>
      </c>
      <c r="J71" s="222">
        <v>-241.7</v>
      </c>
      <c r="K71" s="222">
        <v>-2.2000000000000002</v>
      </c>
      <c r="L71" s="222">
        <v>13467.8</v>
      </c>
      <c r="M71" s="222">
        <v>14498.2</v>
      </c>
      <c r="N71" s="222">
        <v>1030.4000000000001</v>
      </c>
      <c r="Q71" s="11" t="s">
        <v>847</v>
      </c>
      <c r="R71" s="12">
        <v>280312.59999999998</v>
      </c>
      <c r="S71" s="12">
        <v>279121.3</v>
      </c>
      <c r="T71" s="12">
        <v>1191.3</v>
      </c>
      <c r="U71" s="12">
        <v>265691.3</v>
      </c>
      <c r="V71" s="12">
        <v>154137.9</v>
      </c>
      <c r="W71" s="12">
        <v>76810.8</v>
      </c>
      <c r="X71" s="12">
        <v>30599.1</v>
      </c>
      <c r="Y71" s="12">
        <v>4005.1</v>
      </c>
      <c r="Z71" s="12">
        <v>154.30000000000001</v>
      </c>
      <c r="AA71" s="12">
        <v>-15.8</v>
      </c>
      <c r="AB71" s="12">
        <v>4741.1000000000004</v>
      </c>
      <c r="AC71" s="12">
        <v>4794.6000000000004</v>
      </c>
      <c r="AD71" s="12">
        <v>53.5</v>
      </c>
    </row>
    <row r="72" spans="1:30" ht="14.25" hidden="1" x14ac:dyDescent="0.2">
      <c r="A72" s="212" t="s">
        <v>484</v>
      </c>
      <c r="B72" s="69">
        <v>2041812.3</v>
      </c>
      <c r="C72" s="69">
        <v>2006067.4</v>
      </c>
      <c r="D72" s="225">
        <v>35744.9</v>
      </c>
      <c r="E72" s="69">
        <v>1808713.2</v>
      </c>
      <c r="F72" s="69">
        <v>1430058</v>
      </c>
      <c r="G72" s="69">
        <v>63999.3</v>
      </c>
      <c r="H72" s="69">
        <v>189342.4</v>
      </c>
      <c r="I72" s="69">
        <v>126595.5</v>
      </c>
      <c r="J72" s="69">
        <v>-1332.4</v>
      </c>
      <c r="K72" s="69">
        <v>64.5</v>
      </c>
      <c r="L72" s="69">
        <v>74967.8</v>
      </c>
      <c r="M72" s="69">
        <v>75559.600000000006</v>
      </c>
      <c r="N72" s="69">
        <v>591.79999999999995</v>
      </c>
      <c r="Q72" s="11" t="s">
        <v>848</v>
      </c>
      <c r="R72" s="12">
        <v>6405.8</v>
      </c>
      <c r="S72" s="12">
        <v>6121.2</v>
      </c>
      <c r="T72" s="12">
        <v>284.60000000000002</v>
      </c>
      <c r="U72" s="12">
        <v>5826.6</v>
      </c>
      <c r="V72" s="12">
        <v>2266.3000000000002</v>
      </c>
      <c r="W72" s="12">
        <v>2147.5</v>
      </c>
      <c r="X72" s="12">
        <v>1005</v>
      </c>
      <c r="Y72" s="12">
        <v>407.5</v>
      </c>
      <c r="Z72" s="12">
        <v>0</v>
      </c>
      <c r="AA72" s="12">
        <v>0.3</v>
      </c>
      <c r="AB72" s="12">
        <v>299.5</v>
      </c>
      <c r="AC72" s="12">
        <v>299.5</v>
      </c>
      <c r="AD72" s="12">
        <v>0</v>
      </c>
    </row>
    <row r="73" spans="1:30" ht="14.25" hidden="1" x14ac:dyDescent="0.2">
      <c r="A73" s="224" t="s">
        <v>856</v>
      </c>
      <c r="B73" s="228">
        <v>2041812.3</v>
      </c>
      <c r="C73" s="228">
        <v>2006067.4</v>
      </c>
      <c r="D73" s="229">
        <v>35744.9</v>
      </c>
      <c r="E73" s="228">
        <v>1808713.2</v>
      </c>
      <c r="F73" s="228">
        <v>1430058</v>
      </c>
      <c r="G73" s="228">
        <v>63999.3</v>
      </c>
      <c r="H73" s="228">
        <v>189342.4</v>
      </c>
      <c r="I73" s="228">
        <v>126595.5</v>
      </c>
      <c r="J73" s="228">
        <v>-1332.4</v>
      </c>
      <c r="K73" s="228">
        <v>64.5</v>
      </c>
      <c r="L73" s="228">
        <v>74967.8</v>
      </c>
      <c r="M73" s="228">
        <v>75559.600000000006</v>
      </c>
      <c r="N73" s="228">
        <v>591.79999999999995</v>
      </c>
      <c r="Q73" s="11" t="s">
        <v>849</v>
      </c>
      <c r="R73" s="12">
        <v>2156</v>
      </c>
      <c r="S73" s="12">
        <v>2149.8000000000002</v>
      </c>
      <c r="T73" s="12">
        <v>6.3</v>
      </c>
      <c r="U73" s="12">
        <v>2155.5</v>
      </c>
      <c r="V73" s="12">
        <v>1238.9000000000001</v>
      </c>
      <c r="W73" s="12">
        <v>611.4</v>
      </c>
      <c r="X73" s="12">
        <v>252</v>
      </c>
      <c r="Y73" s="12">
        <v>52.8</v>
      </c>
      <c r="Z73" s="12">
        <v>0</v>
      </c>
      <c r="AA73" s="12">
        <v>0.4</v>
      </c>
      <c r="AB73" s="12">
        <v>27.4</v>
      </c>
      <c r="AC73" s="12">
        <v>27.4</v>
      </c>
      <c r="AD73" s="12">
        <v>0</v>
      </c>
    </row>
    <row r="74" spans="1:30" ht="14.25" hidden="1" x14ac:dyDescent="0.2">
      <c r="A74" s="212" t="s">
        <v>485</v>
      </c>
      <c r="B74" s="69">
        <v>667364.1</v>
      </c>
      <c r="C74" s="69">
        <v>586159.6</v>
      </c>
      <c r="D74" s="225">
        <v>81204.5</v>
      </c>
      <c r="E74" s="69">
        <v>604270.30000000005</v>
      </c>
      <c r="F74" s="69">
        <v>217077</v>
      </c>
      <c r="G74" s="69">
        <v>172457.4</v>
      </c>
      <c r="H74" s="69">
        <v>121839.1</v>
      </c>
      <c r="I74" s="69">
        <v>82043.600000000006</v>
      </c>
      <c r="J74" s="69">
        <v>722.8</v>
      </c>
      <c r="K74" s="69">
        <v>-498.7</v>
      </c>
      <c r="L74" s="69">
        <v>42761.7</v>
      </c>
      <c r="M74" s="69">
        <v>43044.800000000003</v>
      </c>
      <c r="N74" s="69">
        <v>283.10000000000002</v>
      </c>
      <c r="Q74" s="11" t="s">
        <v>850</v>
      </c>
      <c r="R74" s="12">
        <v>37986.6</v>
      </c>
      <c r="S74" s="12">
        <v>37681.1</v>
      </c>
      <c r="T74" s="12">
        <v>305.39999999999998</v>
      </c>
      <c r="U74" s="12">
        <v>37002.199999999997</v>
      </c>
      <c r="V74" s="12">
        <v>24032.1</v>
      </c>
      <c r="W74" s="12">
        <v>8448.2000000000007</v>
      </c>
      <c r="X74" s="12">
        <v>4297.3</v>
      </c>
      <c r="Y74" s="12">
        <v>379.3</v>
      </c>
      <c r="Z74" s="12">
        <v>-156.5</v>
      </c>
      <c r="AA74" s="12">
        <v>1.9</v>
      </c>
      <c r="AB74" s="12">
        <v>24.9</v>
      </c>
      <c r="AC74" s="12">
        <v>67</v>
      </c>
      <c r="AD74" s="12">
        <v>42.2</v>
      </c>
    </row>
    <row r="75" spans="1:30" ht="14.25" hidden="1" x14ac:dyDescent="0.2">
      <c r="A75" s="224" t="s">
        <v>857</v>
      </c>
      <c r="B75" s="69">
        <v>273058.90000000002</v>
      </c>
      <c r="C75" s="69">
        <v>225896</v>
      </c>
      <c r="D75" s="225">
        <v>47162.9</v>
      </c>
      <c r="E75" s="69">
        <v>246838.3</v>
      </c>
      <c r="F75" s="69">
        <v>106896.5</v>
      </c>
      <c r="G75" s="69">
        <v>59948.7</v>
      </c>
      <c r="H75" s="69">
        <v>36094.300000000003</v>
      </c>
      <c r="I75" s="69">
        <v>35232</v>
      </c>
      <c r="J75" s="69">
        <v>241.7</v>
      </c>
      <c r="K75" s="69">
        <v>-276.60000000000002</v>
      </c>
      <c r="L75" s="69">
        <v>19149.3</v>
      </c>
      <c r="M75" s="69">
        <v>19155.3</v>
      </c>
      <c r="N75" s="69">
        <v>6</v>
      </c>
      <c r="Q75" s="11" t="s">
        <v>851</v>
      </c>
      <c r="R75" s="12">
        <v>7230.5</v>
      </c>
      <c r="S75" s="12">
        <v>7230.5</v>
      </c>
      <c r="T75" s="12">
        <v>0.1</v>
      </c>
      <c r="U75" s="12">
        <v>6756.8</v>
      </c>
      <c r="V75" s="12">
        <v>4143.5</v>
      </c>
      <c r="W75" s="12">
        <v>1812.9</v>
      </c>
      <c r="X75" s="12">
        <v>697.8</v>
      </c>
      <c r="Y75" s="12">
        <v>114.4</v>
      </c>
      <c r="Z75" s="12">
        <v>-11.3</v>
      </c>
      <c r="AA75" s="12">
        <v>-0.4</v>
      </c>
      <c r="AB75" s="12">
        <v>109.2</v>
      </c>
      <c r="AC75" s="12">
        <v>137.69999999999999</v>
      </c>
      <c r="AD75" s="12">
        <v>28.4</v>
      </c>
    </row>
    <row r="76" spans="1:30" ht="14.25" hidden="1" x14ac:dyDescent="0.2">
      <c r="A76" s="224" t="s">
        <v>858</v>
      </c>
      <c r="B76" s="69">
        <v>29989.4</v>
      </c>
      <c r="C76" s="69">
        <v>25968.6</v>
      </c>
      <c r="D76" s="225">
        <v>4020.8</v>
      </c>
      <c r="E76" s="69">
        <v>29570.799999999999</v>
      </c>
      <c r="F76" s="69">
        <v>6005</v>
      </c>
      <c r="G76" s="69">
        <v>17302.7</v>
      </c>
      <c r="H76" s="69">
        <v>4573.1000000000004</v>
      </c>
      <c r="I76" s="69">
        <v>2346.6999999999998</v>
      </c>
      <c r="J76" s="69">
        <v>5.6</v>
      </c>
      <c r="K76" s="69">
        <v>1</v>
      </c>
      <c r="L76" s="69">
        <v>4692.8</v>
      </c>
      <c r="M76" s="69">
        <v>4694</v>
      </c>
      <c r="N76" s="69">
        <v>1.2</v>
      </c>
      <c r="Q76" s="11" t="s">
        <v>852</v>
      </c>
      <c r="R76" s="12">
        <v>21385.7</v>
      </c>
      <c r="S76" s="12">
        <v>20877.8</v>
      </c>
      <c r="T76" s="12">
        <v>507.9</v>
      </c>
      <c r="U76" s="12">
        <v>20319.599999999999</v>
      </c>
      <c r="V76" s="12">
        <v>10178.4</v>
      </c>
      <c r="W76" s="12">
        <v>6203.5</v>
      </c>
      <c r="X76" s="12">
        <v>3086.5</v>
      </c>
      <c r="Y76" s="12">
        <v>913.4</v>
      </c>
      <c r="Z76" s="12">
        <v>-9.9</v>
      </c>
      <c r="AA76" s="12">
        <v>-52.3</v>
      </c>
      <c r="AB76" s="12">
        <v>136.80000000000001</v>
      </c>
      <c r="AC76" s="12">
        <v>191.9</v>
      </c>
      <c r="AD76" s="12">
        <v>55.1</v>
      </c>
    </row>
    <row r="77" spans="1:30" ht="14.25" hidden="1" x14ac:dyDescent="0.2">
      <c r="A77" s="224" t="s">
        <v>859</v>
      </c>
      <c r="B77" s="69">
        <v>363868</v>
      </c>
      <c r="C77" s="69">
        <v>334114.7</v>
      </c>
      <c r="D77" s="225">
        <v>29753.3</v>
      </c>
      <c r="E77" s="69">
        <v>327559.59999999998</v>
      </c>
      <c r="F77" s="69">
        <v>104043.4</v>
      </c>
      <c r="G77" s="69">
        <v>95130</v>
      </c>
      <c r="H77" s="69">
        <v>81091.600000000006</v>
      </c>
      <c r="I77" s="69">
        <v>44458</v>
      </c>
      <c r="J77" s="69">
        <v>475.5</v>
      </c>
      <c r="K77" s="69">
        <v>-229.6</v>
      </c>
      <c r="L77" s="69">
        <v>18902.7</v>
      </c>
      <c r="M77" s="69">
        <v>19176.900000000001</v>
      </c>
      <c r="N77" s="69">
        <v>274.2</v>
      </c>
      <c r="Q77" s="11" t="s">
        <v>853</v>
      </c>
      <c r="R77" s="12">
        <v>87686.9</v>
      </c>
      <c r="S77" s="12">
        <v>86331.9</v>
      </c>
      <c r="T77" s="12">
        <v>1355</v>
      </c>
      <c r="U77" s="12">
        <v>77705.8</v>
      </c>
      <c r="V77" s="12">
        <v>44832.3</v>
      </c>
      <c r="W77" s="12">
        <v>22425.200000000001</v>
      </c>
      <c r="X77" s="12">
        <v>9726.7000000000007</v>
      </c>
      <c r="Y77" s="12">
        <v>1671.4</v>
      </c>
      <c r="Z77" s="12">
        <v>-1053.9000000000001</v>
      </c>
      <c r="AA77" s="12">
        <v>104.1</v>
      </c>
      <c r="AB77" s="12">
        <v>2725.3</v>
      </c>
      <c r="AC77" s="12">
        <v>2777.3</v>
      </c>
      <c r="AD77" s="12">
        <v>52</v>
      </c>
    </row>
    <row r="78" spans="1:30" ht="14.25" hidden="1" x14ac:dyDescent="0.2">
      <c r="A78" s="224" t="s">
        <v>860</v>
      </c>
      <c r="B78" s="230">
        <v>447.8</v>
      </c>
      <c r="C78" s="230">
        <v>180.2</v>
      </c>
      <c r="D78" s="230">
        <v>267.60000000000002</v>
      </c>
      <c r="E78" s="69">
        <v>301.60000000000002</v>
      </c>
      <c r="F78" s="69">
        <v>132</v>
      </c>
      <c r="G78" s="69">
        <v>76</v>
      </c>
      <c r="H78" s="69">
        <v>80.099999999999994</v>
      </c>
      <c r="I78" s="69">
        <v>6.9</v>
      </c>
      <c r="J78" s="69">
        <v>0</v>
      </c>
      <c r="K78" s="69">
        <v>6.6</v>
      </c>
      <c r="L78" s="69">
        <v>16.899999999999999</v>
      </c>
      <c r="M78" s="69">
        <v>18.5</v>
      </c>
      <c r="N78" s="69">
        <v>1.7</v>
      </c>
      <c r="Q78" s="11" t="s">
        <v>854</v>
      </c>
      <c r="R78" s="12">
        <v>59349.9</v>
      </c>
      <c r="S78" s="12">
        <v>58604.2</v>
      </c>
      <c r="T78" s="12">
        <v>745.7</v>
      </c>
      <c r="U78" s="12">
        <v>55570.8</v>
      </c>
      <c r="V78" s="12">
        <v>16921.5</v>
      </c>
      <c r="W78" s="12">
        <v>23138.400000000001</v>
      </c>
      <c r="X78" s="12">
        <v>12467.4</v>
      </c>
      <c r="Y78" s="12">
        <v>3099.6</v>
      </c>
      <c r="Z78" s="12">
        <v>-2.1</v>
      </c>
      <c r="AA78" s="12">
        <v>-54</v>
      </c>
      <c r="AB78" s="12">
        <v>1106.2</v>
      </c>
      <c r="AC78" s="12">
        <v>1110.2</v>
      </c>
      <c r="AD78" s="12">
        <v>4</v>
      </c>
    </row>
    <row r="79" spans="1:30" ht="14.25" hidden="1" x14ac:dyDescent="0.2">
      <c r="A79" s="325" t="s">
        <v>861</v>
      </c>
      <c r="B79" s="325"/>
      <c r="C79" s="325"/>
      <c r="D79" s="325"/>
      <c r="E79" s="325"/>
      <c r="F79" s="325"/>
      <c r="G79" s="325"/>
      <c r="H79" s="325"/>
      <c r="I79" s="325"/>
      <c r="J79" s="325"/>
      <c r="K79" s="325"/>
      <c r="L79" s="325"/>
      <c r="M79" s="325"/>
      <c r="N79" s="325"/>
      <c r="Q79" s="11" t="s">
        <v>855</v>
      </c>
      <c r="R79" s="12">
        <v>400417.6</v>
      </c>
      <c r="S79" s="12">
        <v>393914.2</v>
      </c>
      <c r="T79" s="12">
        <v>6503.4</v>
      </c>
      <c r="U79" s="12">
        <v>372319</v>
      </c>
      <c r="V79" s="12">
        <v>206210.3</v>
      </c>
      <c r="W79" s="12">
        <v>100582.5</v>
      </c>
      <c r="X79" s="12">
        <v>56021.3</v>
      </c>
      <c r="Y79" s="12">
        <v>9506.7000000000007</v>
      </c>
      <c r="Z79" s="12">
        <v>-66.599999999999994</v>
      </c>
      <c r="AA79" s="12">
        <v>64.8</v>
      </c>
      <c r="AB79" s="12">
        <v>20870.2</v>
      </c>
      <c r="AC79" s="12">
        <v>21773.8</v>
      </c>
      <c r="AD79" s="12">
        <v>903.6</v>
      </c>
    </row>
    <row r="80" spans="1:30" ht="14.25" hidden="1" x14ac:dyDescent="0.2">
      <c r="Q80" s="11" t="s">
        <v>484</v>
      </c>
      <c r="R80" s="12">
        <v>2125137.5</v>
      </c>
      <c r="S80" s="12">
        <v>2089998.6</v>
      </c>
      <c r="T80" s="12">
        <v>35138.9</v>
      </c>
      <c r="U80" s="12">
        <v>2106090.7000000002</v>
      </c>
      <c r="V80" s="12">
        <v>1583864.7</v>
      </c>
      <c r="W80" s="12">
        <v>69464.7</v>
      </c>
      <c r="X80" s="12">
        <v>178401.3</v>
      </c>
      <c r="Y80" s="12">
        <v>123829.1</v>
      </c>
      <c r="Z80" s="12">
        <v>150447.29999999999</v>
      </c>
      <c r="AA80" s="12">
        <v>83.6</v>
      </c>
      <c r="AB80" s="12">
        <v>80478</v>
      </c>
      <c r="AC80" s="12">
        <v>81241.600000000006</v>
      </c>
      <c r="AD80" s="12">
        <v>763.5</v>
      </c>
    </row>
    <row r="81" spans="1:30" ht="14.25" hidden="1" x14ac:dyDescent="0.2">
      <c r="Q81" s="11" t="s">
        <v>856</v>
      </c>
      <c r="R81" s="12">
        <v>2125137.5</v>
      </c>
      <c r="S81" s="12">
        <v>2089998.6</v>
      </c>
      <c r="T81" s="12">
        <v>35138.9</v>
      </c>
      <c r="U81" s="12">
        <v>2106090.7000000002</v>
      </c>
      <c r="V81" s="12">
        <v>1583864.7</v>
      </c>
      <c r="W81" s="12">
        <v>69464.7</v>
      </c>
      <c r="X81" s="12">
        <v>178401.3</v>
      </c>
      <c r="Y81" s="12">
        <v>123829.1</v>
      </c>
      <c r="Z81" s="12">
        <v>150447.29999999999</v>
      </c>
      <c r="AA81" s="12">
        <v>83.6</v>
      </c>
      <c r="AB81" s="12">
        <v>80478</v>
      </c>
      <c r="AC81" s="12">
        <v>81241.600000000006</v>
      </c>
      <c r="AD81" s="12">
        <v>763.5</v>
      </c>
    </row>
    <row r="82" spans="1:30" ht="14.25" hidden="1" x14ac:dyDescent="0.2">
      <c r="Q82" s="11" t="s">
        <v>485</v>
      </c>
      <c r="R82" s="12">
        <v>662740.4</v>
      </c>
      <c r="S82" s="12">
        <v>592672.6</v>
      </c>
      <c r="T82" s="12">
        <v>70067.8</v>
      </c>
      <c r="U82" s="12">
        <v>585266</v>
      </c>
      <c r="V82" s="12">
        <v>215372.1</v>
      </c>
      <c r="W82" s="12">
        <v>177459.20000000001</v>
      </c>
      <c r="X82" s="12">
        <v>123791.9</v>
      </c>
      <c r="Y82" s="12">
        <v>75933.600000000006</v>
      </c>
      <c r="Z82" s="12">
        <v>242.9</v>
      </c>
      <c r="AA82" s="12">
        <v>-7533.7</v>
      </c>
      <c r="AB82" s="12">
        <v>39051.599999999999</v>
      </c>
      <c r="AC82" s="12">
        <v>39310.5</v>
      </c>
      <c r="AD82" s="12">
        <v>259</v>
      </c>
    </row>
    <row r="83" spans="1:30" ht="14.25" hidden="1" x14ac:dyDescent="0.2">
      <c r="Q83" s="11" t="s">
        <v>857</v>
      </c>
      <c r="R83" s="12">
        <v>265441</v>
      </c>
      <c r="S83" s="12">
        <v>223890.6</v>
      </c>
      <c r="T83" s="12">
        <v>41550.400000000001</v>
      </c>
      <c r="U83" s="12">
        <v>238327.5</v>
      </c>
      <c r="V83" s="12">
        <v>103740.8</v>
      </c>
      <c r="W83" s="12">
        <v>62426.9</v>
      </c>
      <c r="X83" s="12">
        <v>36797.199999999997</v>
      </c>
      <c r="Y83" s="12">
        <v>35480</v>
      </c>
      <c r="Z83" s="12">
        <v>163</v>
      </c>
      <c r="AA83" s="12">
        <v>-280.39999999999998</v>
      </c>
      <c r="AB83" s="12">
        <v>23670.400000000001</v>
      </c>
      <c r="AC83" s="12">
        <v>23670.400000000001</v>
      </c>
      <c r="AD83" s="12">
        <v>0</v>
      </c>
    </row>
    <row r="84" spans="1:30" ht="14.25" hidden="1" x14ac:dyDescent="0.2">
      <c r="Q84" s="11" t="s">
        <v>858</v>
      </c>
      <c r="R84" s="12">
        <v>32233.4</v>
      </c>
      <c r="S84" s="12">
        <v>28051.200000000001</v>
      </c>
      <c r="T84" s="12">
        <v>4182.3</v>
      </c>
      <c r="U84" s="12">
        <v>33544.5</v>
      </c>
      <c r="V84" s="12">
        <v>6457.3</v>
      </c>
      <c r="W84" s="12">
        <v>19467.400000000001</v>
      </c>
      <c r="X84" s="12">
        <v>4876.5</v>
      </c>
      <c r="Y84" s="12">
        <v>2664</v>
      </c>
      <c r="Z84" s="12">
        <v>82.1</v>
      </c>
      <c r="AA84" s="12">
        <v>-2.8</v>
      </c>
      <c r="AB84" s="12">
        <v>5647.5</v>
      </c>
      <c r="AC84" s="12">
        <v>5674.2</v>
      </c>
      <c r="AD84" s="12">
        <v>26.6</v>
      </c>
    </row>
    <row r="85" spans="1:30" ht="14.25" hidden="1" x14ac:dyDescent="0.2">
      <c r="A85" s="324" t="s">
        <v>862</v>
      </c>
      <c r="B85" s="324"/>
      <c r="C85" s="324"/>
      <c r="D85" s="324"/>
      <c r="E85" s="324"/>
      <c r="F85" s="324"/>
      <c r="G85" s="324"/>
      <c r="H85" s="324"/>
      <c r="I85" s="324"/>
      <c r="J85" s="324"/>
      <c r="K85" s="324"/>
      <c r="L85" s="324"/>
      <c r="M85" s="324"/>
      <c r="N85" s="324"/>
      <c r="Q85" s="11" t="s">
        <v>859</v>
      </c>
      <c r="R85" s="12">
        <v>364647.1</v>
      </c>
      <c r="S85" s="12">
        <v>340633.1</v>
      </c>
      <c r="T85" s="12">
        <v>24014</v>
      </c>
      <c r="U85" s="12">
        <v>312998</v>
      </c>
      <c r="V85" s="12">
        <v>104980</v>
      </c>
      <c r="W85" s="12">
        <v>95505.7</v>
      </c>
      <c r="X85" s="12">
        <v>81985.100000000006</v>
      </c>
      <c r="Y85" s="12">
        <v>37784.400000000001</v>
      </c>
      <c r="Z85" s="12">
        <v>-2.1</v>
      </c>
      <c r="AA85" s="12">
        <v>-7255</v>
      </c>
      <c r="AB85" s="12">
        <v>9733.2000000000007</v>
      </c>
      <c r="AC85" s="12">
        <v>9965.5</v>
      </c>
      <c r="AD85" s="12">
        <v>232.3</v>
      </c>
    </row>
    <row r="86" spans="1:30" ht="14.25" hidden="1" customHeight="1" x14ac:dyDescent="0.2">
      <c r="A86" s="335"/>
      <c r="B86" s="364" t="s">
        <v>454</v>
      </c>
      <c r="C86" s="364"/>
      <c r="D86" s="364"/>
      <c r="E86" s="364" t="s">
        <v>458</v>
      </c>
      <c r="F86" s="364"/>
      <c r="G86" s="364"/>
      <c r="H86" s="364"/>
      <c r="I86" s="364"/>
      <c r="J86" s="364"/>
      <c r="K86" s="364"/>
      <c r="L86" s="364"/>
      <c r="M86" s="364"/>
      <c r="N86" s="364"/>
      <c r="Q86" s="11" t="s">
        <v>860</v>
      </c>
      <c r="R86" s="12" t="s">
        <v>831</v>
      </c>
      <c r="S86" s="12" t="s">
        <v>831</v>
      </c>
      <c r="T86" s="12" t="s">
        <v>831</v>
      </c>
      <c r="U86" s="12" t="s">
        <v>831</v>
      </c>
      <c r="V86" s="12" t="s">
        <v>831</v>
      </c>
      <c r="W86" s="12" t="s">
        <v>831</v>
      </c>
      <c r="X86" s="12" t="s">
        <v>831</v>
      </c>
      <c r="Y86" s="12" t="s">
        <v>831</v>
      </c>
      <c r="Z86" s="12" t="s">
        <v>831</v>
      </c>
      <c r="AA86" s="12" t="s">
        <v>831</v>
      </c>
      <c r="AB86" s="12" t="s">
        <v>831</v>
      </c>
      <c r="AC86" s="12" t="s">
        <v>831</v>
      </c>
      <c r="AD86" s="12" t="s">
        <v>831</v>
      </c>
    </row>
    <row r="87" spans="1:30" ht="56.25" hidden="1" x14ac:dyDescent="0.2">
      <c r="A87" s="335"/>
      <c r="B87" s="64" t="s">
        <v>454</v>
      </c>
      <c r="C87" s="64" t="s">
        <v>456</v>
      </c>
      <c r="D87" s="64" t="s">
        <v>457</v>
      </c>
      <c r="E87" s="64" t="s">
        <v>458</v>
      </c>
      <c r="F87" s="64" t="s">
        <v>459</v>
      </c>
      <c r="G87" s="64" t="s">
        <v>460</v>
      </c>
      <c r="H87" s="64" t="s">
        <v>461</v>
      </c>
      <c r="I87" s="64" t="s">
        <v>462</v>
      </c>
      <c r="J87" s="64" t="s">
        <v>463</v>
      </c>
      <c r="K87" s="64" t="s">
        <v>464</v>
      </c>
      <c r="L87" s="64" t="s">
        <v>465</v>
      </c>
      <c r="M87" s="64" t="s">
        <v>466</v>
      </c>
      <c r="N87" s="64" t="s">
        <v>467</v>
      </c>
      <c r="Q87"/>
      <c r="R87"/>
      <c r="S87"/>
      <c r="T87"/>
      <c r="U87"/>
      <c r="V87"/>
      <c r="W87"/>
      <c r="X87"/>
      <c r="Y87"/>
      <c r="Z87"/>
      <c r="AA87"/>
      <c r="AB87"/>
      <c r="AC87"/>
      <c r="AD87"/>
    </row>
    <row r="88" spans="1:30" hidden="1" x14ac:dyDescent="0.2">
      <c r="A88" s="48" t="s">
        <v>372</v>
      </c>
      <c r="B88" s="219">
        <v>4304256.8</v>
      </c>
      <c r="C88" s="219">
        <v>4160283.2</v>
      </c>
      <c r="D88" s="219">
        <v>143973.5</v>
      </c>
      <c r="E88" s="219">
        <v>3922044.2</v>
      </c>
      <c r="F88" s="219">
        <v>2445520.6</v>
      </c>
      <c r="G88" s="219">
        <v>648890.6</v>
      </c>
      <c r="H88" s="219">
        <v>577344.69999999995</v>
      </c>
      <c r="I88" s="219">
        <v>267172.2</v>
      </c>
      <c r="J88" s="219">
        <v>-920.3</v>
      </c>
      <c r="K88" s="219">
        <v>-21882.5</v>
      </c>
      <c r="L88" s="219">
        <v>189132.9</v>
      </c>
      <c r="M88" s="219">
        <v>199714.9</v>
      </c>
      <c r="N88" s="219">
        <v>10582.1</v>
      </c>
      <c r="Q88" s="317" t="s">
        <v>84</v>
      </c>
      <c r="R88" s="317"/>
      <c r="S88" s="317"/>
      <c r="T88" s="317"/>
      <c r="U88" s="317"/>
      <c r="V88" s="317"/>
      <c r="W88" s="317"/>
      <c r="X88" s="317"/>
      <c r="Y88" s="317"/>
      <c r="Z88" s="317"/>
      <c r="AA88" s="317"/>
      <c r="AB88" s="317"/>
      <c r="AC88" s="317"/>
      <c r="AD88" s="317"/>
    </row>
    <row r="89" spans="1:30" hidden="1" x14ac:dyDescent="0.2">
      <c r="A89" s="221" t="s">
        <v>368</v>
      </c>
      <c r="B89" s="222">
        <v>42151.6</v>
      </c>
      <c r="C89" s="222">
        <v>40510.199999999997</v>
      </c>
      <c r="D89" s="222">
        <v>1641.4</v>
      </c>
      <c r="E89" s="222">
        <v>39671.9</v>
      </c>
      <c r="F89" s="231">
        <v>11359.8</v>
      </c>
      <c r="G89" s="231">
        <v>10772.6</v>
      </c>
      <c r="H89" s="231">
        <v>12896.8</v>
      </c>
      <c r="I89" s="231">
        <v>3450.2</v>
      </c>
      <c r="J89" s="231">
        <v>-822.2</v>
      </c>
      <c r="K89" s="231">
        <v>2189</v>
      </c>
      <c r="L89" s="231">
        <v>1977</v>
      </c>
      <c r="M89" s="231">
        <v>2258.8000000000002</v>
      </c>
      <c r="N89" s="231">
        <v>281.8</v>
      </c>
      <c r="Q89" s="317" t="s">
        <v>499</v>
      </c>
      <c r="R89" s="317"/>
      <c r="S89" s="317"/>
      <c r="T89" s="317"/>
      <c r="U89" s="317"/>
      <c r="V89" s="317"/>
      <c r="W89" s="317"/>
      <c r="X89" s="317"/>
      <c r="Y89" s="317"/>
      <c r="Z89" s="317"/>
      <c r="AA89" s="317"/>
      <c r="AB89" s="317"/>
      <c r="AC89" s="317"/>
      <c r="AD89" s="317"/>
    </row>
    <row r="90" spans="1:30" hidden="1" x14ac:dyDescent="0.2">
      <c r="A90" s="224" t="s">
        <v>863</v>
      </c>
      <c r="B90" s="69" t="s">
        <v>514</v>
      </c>
      <c r="C90" s="69" t="s">
        <v>514</v>
      </c>
      <c r="D90" s="69" t="s">
        <v>514</v>
      </c>
      <c r="E90" s="69" t="s">
        <v>514</v>
      </c>
      <c r="F90" s="232" t="s">
        <v>514</v>
      </c>
      <c r="G90" s="232" t="s">
        <v>514</v>
      </c>
      <c r="H90" s="232" t="s">
        <v>514</v>
      </c>
      <c r="I90" s="232" t="s">
        <v>514</v>
      </c>
      <c r="J90" s="232" t="s">
        <v>514</v>
      </c>
      <c r="K90" s="232" t="s">
        <v>514</v>
      </c>
      <c r="L90" s="232" t="s">
        <v>514</v>
      </c>
      <c r="M90" s="232" t="s">
        <v>514</v>
      </c>
      <c r="N90" s="232" t="s">
        <v>514</v>
      </c>
      <c r="Q90" s="317" t="s">
        <v>500</v>
      </c>
      <c r="R90" s="317"/>
      <c r="S90" s="317"/>
      <c r="T90" s="317"/>
      <c r="U90" s="317"/>
      <c r="V90" s="317"/>
      <c r="W90" s="317"/>
      <c r="X90" s="317"/>
      <c r="Y90" s="317"/>
      <c r="Z90" s="317"/>
      <c r="AA90" s="317"/>
      <c r="AB90" s="317"/>
      <c r="AC90" s="317"/>
      <c r="AD90" s="317"/>
    </row>
    <row r="91" spans="1:30" hidden="1" x14ac:dyDescent="0.2">
      <c r="A91" s="224" t="s">
        <v>864</v>
      </c>
      <c r="B91" s="69" t="s">
        <v>514</v>
      </c>
      <c r="C91" s="69" t="s">
        <v>514</v>
      </c>
      <c r="D91" s="69" t="s">
        <v>514</v>
      </c>
      <c r="E91" s="69" t="s">
        <v>514</v>
      </c>
      <c r="F91" s="232" t="s">
        <v>514</v>
      </c>
      <c r="G91" s="232" t="s">
        <v>514</v>
      </c>
      <c r="H91" s="232" t="s">
        <v>514</v>
      </c>
      <c r="I91" s="232" t="s">
        <v>514</v>
      </c>
      <c r="J91" s="232" t="s">
        <v>514</v>
      </c>
      <c r="K91" s="232" t="s">
        <v>514</v>
      </c>
      <c r="L91" s="232" t="s">
        <v>514</v>
      </c>
      <c r="M91" s="232" t="s">
        <v>514</v>
      </c>
      <c r="N91" s="232" t="s">
        <v>514</v>
      </c>
      <c r="Q91" s="317" t="s">
        <v>501</v>
      </c>
      <c r="R91" s="317"/>
      <c r="S91" s="317"/>
      <c r="T91" s="317"/>
      <c r="U91" s="317"/>
      <c r="V91" s="317"/>
      <c r="W91" s="317"/>
      <c r="X91" s="317"/>
      <c r="Y91" s="317"/>
      <c r="Z91" s="317"/>
      <c r="AA91" s="317"/>
      <c r="AB91" s="317"/>
      <c r="AC91" s="317"/>
      <c r="AD91" s="317"/>
    </row>
    <row r="92" spans="1:30" hidden="1" x14ac:dyDescent="0.2">
      <c r="A92" s="221" t="s">
        <v>369</v>
      </c>
      <c r="B92" s="222">
        <v>1770909.2</v>
      </c>
      <c r="C92" s="222">
        <v>1732970.3</v>
      </c>
      <c r="D92" s="222">
        <v>37938.9</v>
      </c>
      <c r="E92" s="222">
        <v>1689900</v>
      </c>
      <c r="F92" s="231">
        <v>960533.5</v>
      </c>
      <c r="G92" s="231">
        <v>394228.3</v>
      </c>
      <c r="H92" s="231">
        <v>277188</v>
      </c>
      <c r="I92" s="231">
        <v>57635</v>
      </c>
      <c r="J92" s="231">
        <v>-986.1</v>
      </c>
      <c r="K92" s="231">
        <v>469</v>
      </c>
      <c r="L92" s="231">
        <v>46306.1</v>
      </c>
      <c r="M92" s="231">
        <v>56120.5</v>
      </c>
      <c r="N92" s="231">
        <v>9814.5</v>
      </c>
      <c r="Q92" s="317" t="s">
        <v>502</v>
      </c>
      <c r="R92" s="317"/>
      <c r="S92" s="317"/>
      <c r="T92" s="317"/>
      <c r="U92" s="317"/>
      <c r="V92" s="317"/>
      <c r="W92" s="317"/>
      <c r="X92" s="317"/>
      <c r="Y92" s="317"/>
      <c r="Z92" s="317"/>
      <c r="AA92" s="317"/>
      <c r="AB92" s="317"/>
      <c r="AC92" s="317"/>
      <c r="AD92" s="317"/>
    </row>
    <row r="93" spans="1:30" hidden="1" x14ac:dyDescent="0.2">
      <c r="A93" s="224" t="s">
        <v>803</v>
      </c>
      <c r="B93" s="69">
        <v>419264.7</v>
      </c>
      <c r="C93" s="69">
        <v>415249.7</v>
      </c>
      <c r="D93" s="69">
        <v>4015</v>
      </c>
      <c r="E93" s="69">
        <v>399525.6</v>
      </c>
      <c r="F93" s="232">
        <v>259246.4</v>
      </c>
      <c r="G93" s="232">
        <v>74102.899999999994</v>
      </c>
      <c r="H93" s="232">
        <v>54799.199999999997</v>
      </c>
      <c r="I93" s="232">
        <v>11599.8</v>
      </c>
      <c r="J93" s="232">
        <v>-178</v>
      </c>
      <c r="K93" s="232">
        <v>-151.30000000000001</v>
      </c>
      <c r="L93" s="232">
        <v>9527.7999999999993</v>
      </c>
      <c r="M93" s="232">
        <v>10872.4</v>
      </c>
      <c r="N93" s="232">
        <v>1344.6</v>
      </c>
      <c r="Q93" s="317"/>
      <c r="R93" s="317"/>
      <c r="S93" s="317"/>
      <c r="T93" s="317"/>
      <c r="U93" s="317"/>
      <c r="V93" s="317"/>
      <c r="W93" s="317"/>
      <c r="X93" s="317"/>
      <c r="Y93" s="317"/>
      <c r="Z93" s="317"/>
      <c r="AA93" s="317"/>
      <c r="AB93" s="317"/>
      <c r="AC93" s="317"/>
      <c r="AD93" s="317"/>
    </row>
    <row r="94" spans="1:30" hidden="1" x14ac:dyDescent="0.2">
      <c r="A94" s="224" t="s">
        <v>804</v>
      </c>
      <c r="B94" s="69">
        <v>172533.2</v>
      </c>
      <c r="C94" s="69">
        <v>156611.20000000001</v>
      </c>
      <c r="D94" s="69">
        <v>15922.1</v>
      </c>
      <c r="E94" s="69">
        <v>188538.4</v>
      </c>
      <c r="F94" s="232">
        <v>124569.9</v>
      </c>
      <c r="G94" s="232">
        <v>23145.8</v>
      </c>
      <c r="H94" s="232">
        <v>30594.5</v>
      </c>
      <c r="I94" s="232">
        <v>10850.1</v>
      </c>
      <c r="J94" s="232">
        <v>-609.5</v>
      </c>
      <c r="K94" s="232">
        <v>-12.4</v>
      </c>
      <c r="L94" s="232">
        <v>12961.3</v>
      </c>
      <c r="M94" s="232">
        <v>13002.2</v>
      </c>
      <c r="N94" s="232">
        <v>40.9</v>
      </c>
      <c r="Q94"/>
      <c r="R94"/>
      <c r="S94"/>
      <c r="T94"/>
      <c r="U94"/>
      <c r="V94"/>
      <c r="W94"/>
      <c r="X94"/>
      <c r="Y94"/>
      <c r="Z94"/>
      <c r="AA94"/>
      <c r="AB94"/>
      <c r="AC94"/>
      <c r="AD94"/>
    </row>
    <row r="95" spans="1:30" hidden="1" x14ac:dyDescent="0.2">
      <c r="A95" s="224" t="s">
        <v>805</v>
      </c>
      <c r="B95" s="69">
        <v>44206.2</v>
      </c>
      <c r="C95" s="69">
        <v>43927.8</v>
      </c>
      <c r="D95" s="69">
        <v>278.39999999999998</v>
      </c>
      <c r="E95" s="69">
        <v>41668.800000000003</v>
      </c>
      <c r="F95" s="232">
        <v>24785.4</v>
      </c>
      <c r="G95" s="232">
        <v>10102</v>
      </c>
      <c r="H95" s="232">
        <v>4838.3</v>
      </c>
      <c r="I95" s="232">
        <v>842.6</v>
      </c>
      <c r="J95" s="232">
        <v>-4.3</v>
      </c>
      <c r="K95" s="232">
        <v>456.9</v>
      </c>
      <c r="L95" s="232">
        <v>243.8</v>
      </c>
      <c r="M95" s="232">
        <v>273.2</v>
      </c>
      <c r="N95" s="232">
        <v>29.4</v>
      </c>
      <c r="Q95" s="317" t="s">
        <v>97</v>
      </c>
      <c r="R95" s="317"/>
      <c r="S95" s="317"/>
      <c r="T95" s="317"/>
      <c r="U95" s="317"/>
      <c r="V95" s="317"/>
      <c r="W95" s="317"/>
      <c r="X95" s="317"/>
      <c r="Y95" s="317"/>
      <c r="Z95" s="317"/>
      <c r="AA95" s="317"/>
      <c r="AB95" s="317"/>
      <c r="AC95" s="317"/>
      <c r="AD95" s="317"/>
    </row>
    <row r="96" spans="1:30" hidden="1" x14ac:dyDescent="0.2">
      <c r="A96" s="224" t="s">
        <v>806</v>
      </c>
      <c r="B96" s="69">
        <v>8921.7999999999993</v>
      </c>
      <c r="C96" s="69">
        <v>8828.4</v>
      </c>
      <c r="D96" s="69">
        <v>93.4</v>
      </c>
      <c r="E96" s="69">
        <v>8340.6</v>
      </c>
      <c r="F96" s="232">
        <v>4832.8999999999996</v>
      </c>
      <c r="G96" s="232">
        <v>1899.1</v>
      </c>
      <c r="H96" s="232">
        <v>1500</v>
      </c>
      <c r="I96" s="232">
        <v>96.4</v>
      </c>
      <c r="J96" s="232">
        <v>-1.1000000000000001</v>
      </c>
      <c r="K96" s="232">
        <v>13.4</v>
      </c>
      <c r="L96" s="232">
        <v>126.1</v>
      </c>
      <c r="M96" s="232">
        <v>127</v>
      </c>
      <c r="N96" s="232">
        <v>0.9</v>
      </c>
      <c r="Q96" s="317"/>
      <c r="R96" s="317"/>
      <c r="S96" s="317"/>
      <c r="T96" s="317"/>
      <c r="U96" s="317"/>
      <c r="V96" s="317"/>
      <c r="W96" s="317"/>
      <c r="X96" s="317"/>
      <c r="Y96" s="317"/>
      <c r="Z96" s="317"/>
      <c r="AA96" s="317"/>
      <c r="AB96" s="317"/>
      <c r="AC96" s="317"/>
      <c r="AD96" s="317"/>
    </row>
    <row r="97" spans="1:30" hidden="1" x14ac:dyDescent="0.2">
      <c r="A97" s="224" t="s">
        <v>807</v>
      </c>
      <c r="B97" s="69">
        <v>115714.1</v>
      </c>
      <c r="C97" s="69">
        <v>114960.6</v>
      </c>
      <c r="D97" s="69">
        <v>753.4</v>
      </c>
      <c r="E97" s="69">
        <v>111618.1</v>
      </c>
      <c r="F97" s="232">
        <v>61667.9</v>
      </c>
      <c r="G97" s="232">
        <v>29943.4</v>
      </c>
      <c r="H97" s="232">
        <v>17817.8</v>
      </c>
      <c r="I97" s="232">
        <v>1734.1</v>
      </c>
      <c r="J97" s="232">
        <v>34.1</v>
      </c>
      <c r="K97" s="232">
        <v>420.9</v>
      </c>
      <c r="L97" s="232">
        <v>1188.5</v>
      </c>
      <c r="M97" s="232">
        <v>1258.8</v>
      </c>
      <c r="N97" s="232">
        <v>70.3</v>
      </c>
      <c r="Q97" s="317" t="s">
        <v>98</v>
      </c>
      <c r="R97" s="317"/>
      <c r="S97" s="317"/>
      <c r="T97" s="317"/>
      <c r="U97" s="317"/>
      <c r="V97" s="317"/>
      <c r="W97" s="317"/>
      <c r="X97" s="317"/>
      <c r="Y97" s="317"/>
      <c r="Z97" s="317"/>
      <c r="AA97" s="317"/>
      <c r="AB97" s="317"/>
      <c r="AC97" s="317"/>
      <c r="AD97" s="317"/>
    </row>
    <row r="98" spans="1:30" hidden="1" x14ac:dyDescent="0.2">
      <c r="A98" s="224" t="s">
        <v>808</v>
      </c>
      <c r="B98" s="69">
        <v>58599.8</v>
      </c>
      <c r="C98" s="69">
        <v>58115.6</v>
      </c>
      <c r="D98" s="69">
        <v>484.1</v>
      </c>
      <c r="E98" s="69">
        <v>56146.6</v>
      </c>
      <c r="F98" s="232">
        <v>28161.7</v>
      </c>
      <c r="G98" s="232">
        <v>18963.5</v>
      </c>
      <c r="H98" s="232">
        <v>7349.5</v>
      </c>
      <c r="I98" s="232">
        <v>1917.9</v>
      </c>
      <c r="J98" s="232">
        <v>-67.599999999999994</v>
      </c>
      <c r="K98" s="232">
        <v>-154.1</v>
      </c>
      <c r="L98" s="232">
        <v>504.1</v>
      </c>
      <c r="M98" s="232">
        <v>600.4</v>
      </c>
      <c r="N98" s="232">
        <v>96.3</v>
      </c>
    </row>
    <row r="99" spans="1:30" hidden="1" x14ac:dyDescent="0.2">
      <c r="A99" s="224" t="s">
        <v>809</v>
      </c>
      <c r="B99" s="69">
        <v>13424.7</v>
      </c>
      <c r="C99" s="69">
        <v>13322.4</v>
      </c>
      <c r="D99" s="69">
        <v>102.4</v>
      </c>
      <c r="E99" s="69">
        <v>13070.6</v>
      </c>
      <c r="F99" s="232">
        <v>6363.7</v>
      </c>
      <c r="G99" s="232">
        <v>3369.8</v>
      </c>
      <c r="H99" s="232">
        <v>3632</v>
      </c>
      <c r="I99" s="232">
        <v>401</v>
      </c>
      <c r="J99" s="232">
        <v>-23.5</v>
      </c>
      <c r="K99" s="232">
        <v>-40.6</v>
      </c>
      <c r="L99" s="232">
        <v>30.5</v>
      </c>
      <c r="M99" s="232">
        <v>41</v>
      </c>
      <c r="N99" s="232">
        <v>10.5</v>
      </c>
    </row>
    <row r="100" spans="1:30" hidden="1" x14ac:dyDescent="0.2">
      <c r="A100" s="224" t="s">
        <v>810</v>
      </c>
      <c r="B100" s="69">
        <v>62014</v>
      </c>
      <c r="C100" s="69">
        <v>61660.3</v>
      </c>
      <c r="D100" s="69">
        <v>353.7</v>
      </c>
      <c r="E100" s="69">
        <v>58211.5</v>
      </c>
      <c r="F100" s="232">
        <v>26593.1</v>
      </c>
      <c r="G100" s="232">
        <v>17207.2</v>
      </c>
      <c r="H100" s="232">
        <v>11297</v>
      </c>
      <c r="I100" s="232">
        <v>3114.2</v>
      </c>
      <c r="J100" s="232">
        <v>-17.399999999999999</v>
      </c>
      <c r="K100" s="232">
        <v>17.399999999999999</v>
      </c>
      <c r="L100" s="232">
        <v>1527.8</v>
      </c>
      <c r="M100" s="232">
        <v>1573.6</v>
      </c>
      <c r="N100" s="232">
        <v>45.8</v>
      </c>
    </row>
    <row r="101" spans="1:30" hidden="1" x14ac:dyDescent="0.2">
      <c r="A101" s="224" t="s">
        <v>811</v>
      </c>
      <c r="B101" s="69">
        <v>29706.6</v>
      </c>
      <c r="C101" s="69">
        <v>29294.5</v>
      </c>
      <c r="D101" s="69">
        <v>412</v>
      </c>
      <c r="E101" s="69">
        <v>26183.599999999999</v>
      </c>
      <c r="F101" s="232">
        <v>12495.8</v>
      </c>
      <c r="G101" s="232">
        <v>6049.1</v>
      </c>
      <c r="H101" s="232">
        <v>6646.2</v>
      </c>
      <c r="I101" s="232">
        <v>1002.7</v>
      </c>
      <c r="J101" s="232">
        <v>1.5</v>
      </c>
      <c r="K101" s="232">
        <v>-11.7</v>
      </c>
      <c r="L101" s="232">
        <v>584.79999999999995</v>
      </c>
      <c r="M101" s="232">
        <v>584.79999999999995</v>
      </c>
      <c r="N101" s="232">
        <v>0</v>
      </c>
    </row>
    <row r="102" spans="1:30" hidden="1" x14ac:dyDescent="0.2">
      <c r="A102" s="224" t="s">
        <v>812</v>
      </c>
      <c r="B102" s="69">
        <v>7115.3</v>
      </c>
      <c r="C102" s="69">
        <v>7077.9</v>
      </c>
      <c r="D102" s="69">
        <v>37.5</v>
      </c>
      <c r="E102" s="69">
        <v>7048.8</v>
      </c>
      <c r="F102" s="232">
        <v>1871.7</v>
      </c>
      <c r="G102" s="232">
        <v>2503.1</v>
      </c>
      <c r="H102" s="232">
        <v>2224</v>
      </c>
      <c r="I102" s="232">
        <v>369.8</v>
      </c>
      <c r="J102" s="232">
        <v>69.3</v>
      </c>
      <c r="K102" s="232">
        <v>10.9</v>
      </c>
      <c r="L102" s="232">
        <v>1310.7</v>
      </c>
      <c r="M102" s="232">
        <v>1310.7</v>
      </c>
      <c r="N102" s="232">
        <v>0</v>
      </c>
    </row>
    <row r="103" spans="1:30" hidden="1" x14ac:dyDescent="0.2">
      <c r="A103" s="224" t="s">
        <v>813</v>
      </c>
      <c r="B103" s="69">
        <v>7761</v>
      </c>
      <c r="C103" s="69">
        <v>7710.4</v>
      </c>
      <c r="D103" s="69">
        <v>50.6</v>
      </c>
      <c r="E103" s="69">
        <v>7003</v>
      </c>
      <c r="F103" s="232">
        <v>3295.4</v>
      </c>
      <c r="G103" s="232">
        <v>2139.5</v>
      </c>
      <c r="H103" s="232">
        <v>1331.4</v>
      </c>
      <c r="I103" s="232">
        <v>248.3</v>
      </c>
      <c r="J103" s="232">
        <v>-9.6</v>
      </c>
      <c r="K103" s="232">
        <v>-2</v>
      </c>
      <c r="L103" s="232">
        <v>702.5</v>
      </c>
      <c r="M103" s="232">
        <v>702.7</v>
      </c>
      <c r="N103" s="232">
        <v>0.2</v>
      </c>
    </row>
    <row r="104" spans="1:30" hidden="1" x14ac:dyDescent="0.2">
      <c r="A104" s="224" t="s">
        <v>814</v>
      </c>
      <c r="B104" s="69">
        <v>191577.3</v>
      </c>
      <c r="C104" s="69">
        <v>186476.79999999999</v>
      </c>
      <c r="D104" s="69">
        <v>5100.5</v>
      </c>
      <c r="E104" s="69">
        <v>189627.7</v>
      </c>
      <c r="F104" s="232">
        <v>101692.1</v>
      </c>
      <c r="G104" s="232">
        <v>34795.199999999997</v>
      </c>
      <c r="H104" s="232">
        <v>41316.400000000001</v>
      </c>
      <c r="I104" s="232">
        <v>9304.1</v>
      </c>
      <c r="J104" s="232">
        <v>106</v>
      </c>
      <c r="K104" s="232">
        <v>245.6</v>
      </c>
      <c r="L104" s="232">
        <v>4481.8999999999996</v>
      </c>
      <c r="M104" s="232">
        <v>7616.4</v>
      </c>
      <c r="N104" s="232">
        <v>3134.5</v>
      </c>
    </row>
    <row r="105" spans="1:30" hidden="1" x14ac:dyDescent="0.2">
      <c r="A105" s="224" t="s">
        <v>815</v>
      </c>
      <c r="B105" s="69">
        <v>483.3</v>
      </c>
      <c r="C105" s="69">
        <v>480.8</v>
      </c>
      <c r="D105" s="69">
        <v>2.5</v>
      </c>
      <c r="E105" s="69">
        <v>388.2</v>
      </c>
      <c r="F105" s="232">
        <v>187.2</v>
      </c>
      <c r="G105" s="232">
        <v>180.8</v>
      </c>
      <c r="H105" s="232">
        <v>100.8</v>
      </c>
      <c r="I105" s="232">
        <v>12.3</v>
      </c>
      <c r="J105" s="232">
        <v>-93</v>
      </c>
      <c r="K105" s="232">
        <v>0</v>
      </c>
      <c r="L105" s="232">
        <v>-89.3</v>
      </c>
      <c r="M105" s="232">
        <v>3.7</v>
      </c>
      <c r="N105" s="232">
        <v>93</v>
      </c>
    </row>
    <row r="106" spans="1:30" hidden="1" x14ac:dyDescent="0.2">
      <c r="A106" s="224" t="s">
        <v>816</v>
      </c>
      <c r="B106" s="69">
        <v>181772.2</v>
      </c>
      <c r="C106" s="69">
        <v>181022</v>
      </c>
      <c r="D106" s="69">
        <v>750.2</v>
      </c>
      <c r="E106" s="69">
        <v>162469.1</v>
      </c>
      <c r="F106" s="232">
        <v>93099</v>
      </c>
      <c r="G106" s="232">
        <v>46724.7</v>
      </c>
      <c r="H106" s="232">
        <v>20086.5</v>
      </c>
      <c r="I106" s="232">
        <v>2930.5</v>
      </c>
      <c r="J106" s="232">
        <v>-39.200000000000003</v>
      </c>
      <c r="K106" s="232">
        <v>-332.3</v>
      </c>
      <c r="L106" s="232">
        <v>2207.9</v>
      </c>
      <c r="M106" s="232">
        <v>5075.8</v>
      </c>
      <c r="N106" s="232">
        <v>2868</v>
      </c>
    </row>
    <row r="107" spans="1:30" hidden="1" x14ac:dyDescent="0.2">
      <c r="A107" s="224" t="s">
        <v>817</v>
      </c>
      <c r="B107" s="69">
        <v>3311.6</v>
      </c>
      <c r="C107" s="69">
        <v>2996.8</v>
      </c>
      <c r="D107" s="69">
        <v>314.7</v>
      </c>
      <c r="E107" s="69">
        <v>3436.6</v>
      </c>
      <c r="F107" s="232">
        <v>1641.2</v>
      </c>
      <c r="G107" s="232">
        <v>932.5</v>
      </c>
      <c r="H107" s="232">
        <v>686.2</v>
      </c>
      <c r="I107" s="232">
        <v>178.2</v>
      </c>
      <c r="J107" s="232">
        <v>0</v>
      </c>
      <c r="K107" s="232">
        <v>-1.6</v>
      </c>
      <c r="L107" s="232">
        <v>20.100000000000001</v>
      </c>
      <c r="M107" s="232">
        <v>20.100000000000001</v>
      </c>
      <c r="N107" s="232">
        <v>0</v>
      </c>
    </row>
    <row r="108" spans="1:30" hidden="1" x14ac:dyDescent="0.2">
      <c r="A108" s="224" t="s">
        <v>818</v>
      </c>
      <c r="B108" s="69">
        <v>1915.1</v>
      </c>
      <c r="C108" s="69">
        <v>1874.8</v>
      </c>
      <c r="D108" s="69">
        <v>40.4</v>
      </c>
      <c r="E108" s="69">
        <v>1813.5</v>
      </c>
      <c r="F108" s="232">
        <v>989.1</v>
      </c>
      <c r="G108" s="232">
        <v>532</v>
      </c>
      <c r="H108" s="232">
        <v>230.8</v>
      </c>
      <c r="I108" s="232">
        <v>61.6</v>
      </c>
      <c r="J108" s="232">
        <v>0</v>
      </c>
      <c r="K108" s="232">
        <v>0</v>
      </c>
      <c r="L108" s="232">
        <v>37.5</v>
      </c>
      <c r="M108" s="232">
        <v>37.5</v>
      </c>
      <c r="N108" s="232">
        <v>0</v>
      </c>
    </row>
    <row r="109" spans="1:30" hidden="1" x14ac:dyDescent="0.2">
      <c r="A109" s="224" t="s">
        <v>819</v>
      </c>
      <c r="B109" s="69">
        <v>22352.799999999999</v>
      </c>
      <c r="C109" s="69">
        <v>22091</v>
      </c>
      <c r="D109" s="69">
        <v>261.8</v>
      </c>
      <c r="E109" s="69">
        <v>21249.4</v>
      </c>
      <c r="F109" s="232">
        <v>14717.9</v>
      </c>
      <c r="G109" s="232">
        <v>4079.7</v>
      </c>
      <c r="H109" s="232">
        <v>1773.6</v>
      </c>
      <c r="I109" s="232">
        <v>591.6</v>
      </c>
      <c r="J109" s="232">
        <v>97.6</v>
      </c>
      <c r="K109" s="232">
        <v>-11</v>
      </c>
      <c r="L109" s="232">
        <v>31.1</v>
      </c>
      <c r="M109" s="232">
        <v>31.1</v>
      </c>
      <c r="N109" s="232">
        <v>0</v>
      </c>
    </row>
    <row r="110" spans="1:30" hidden="1" x14ac:dyDescent="0.2">
      <c r="A110" s="224" t="s">
        <v>820</v>
      </c>
      <c r="B110" s="69">
        <v>2954.6</v>
      </c>
      <c r="C110" s="69">
        <v>2954.6</v>
      </c>
      <c r="D110" s="69">
        <v>0</v>
      </c>
      <c r="E110" s="69">
        <v>2974</v>
      </c>
      <c r="F110" s="232">
        <v>1710.9</v>
      </c>
      <c r="G110" s="232">
        <v>924.3</v>
      </c>
      <c r="H110" s="232">
        <v>310.3</v>
      </c>
      <c r="I110" s="232">
        <v>22</v>
      </c>
      <c r="J110" s="232">
        <v>12.5</v>
      </c>
      <c r="K110" s="232">
        <v>-6</v>
      </c>
      <c r="L110" s="232">
        <v>426.6</v>
      </c>
      <c r="M110" s="232">
        <v>426.6</v>
      </c>
      <c r="N110" s="232">
        <v>0</v>
      </c>
    </row>
    <row r="111" spans="1:30" hidden="1" x14ac:dyDescent="0.2">
      <c r="A111" s="224" t="s">
        <v>821</v>
      </c>
      <c r="B111" s="69">
        <v>6691.6</v>
      </c>
      <c r="C111" s="69">
        <v>6504.2</v>
      </c>
      <c r="D111" s="69">
        <v>187.4</v>
      </c>
      <c r="E111" s="69">
        <v>12104.3</v>
      </c>
      <c r="F111" s="232">
        <v>4595.3999999999996</v>
      </c>
      <c r="G111" s="232">
        <v>1592.4</v>
      </c>
      <c r="H111" s="232">
        <v>4524.3</v>
      </c>
      <c r="I111" s="232">
        <v>1354.2</v>
      </c>
      <c r="J111" s="232">
        <v>47.9</v>
      </c>
      <c r="K111" s="232">
        <v>-10</v>
      </c>
      <c r="L111" s="232">
        <v>91</v>
      </c>
      <c r="M111" s="232">
        <v>455</v>
      </c>
      <c r="N111" s="232">
        <v>364</v>
      </c>
    </row>
    <row r="112" spans="1:30" hidden="1" x14ac:dyDescent="0.2">
      <c r="A112" s="224" t="s">
        <v>822</v>
      </c>
      <c r="B112" s="69">
        <v>67057.600000000006</v>
      </c>
      <c r="C112" s="69">
        <v>65787.100000000006</v>
      </c>
      <c r="D112" s="69">
        <v>1270.5999999999999</v>
      </c>
      <c r="E112" s="69">
        <v>60636.1</v>
      </c>
      <c r="F112" s="232">
        <v>35401.599999999999</v>
      </c>
      <c r="G112" s="232">
        <v>16361.8</v>
      </c>
      <c r="H112" s="232">
        <v>7574.2</v>
      </c>
      <c r="I112" s="232">
        <v>1354.4</v>
      </c>
      <c r="J112" s="232">
        <v>-52.4</v>
      </c>
      <c r="K112" s="232">
        <v>-3.6</v>
      </c>
      <c r="L112" s="232">
        <v>440.4</v>
      </c>
      <c r="M112" s="232">
        <v>984.1</v>
      </c>
      <c r="N112" s="232">
        <v>543.6</v>
      </c>
    </row>
    <row r="113" spans="1:14" hidden="1" x14ac:dyDescent="0.2">
      <c r="A113" s="224" t="s">
        <v>823</v>
      </c>
      <c r="B113" s="69">
        <v>57477.599999999999</v>
      </c>
      <c r="C113" s="69">
        <v>56742.400000000001</v>
      </c>
      <c r="D113" s="69">
        <v>735.2</v>
      </c>
      <c r="E113" s="69">
        <v>55444</v>
      </c>
      <c r="F113" s="232">
        <v>17064.400000000001</v>
      </c>
      <c r="G113" s="232">
        <v>22652</v>
      </c>
      <c r="H113" s="232">
        <v>12639.6</v>
      </c>
      <c r="I113" s="232">
        <v>3131.3</v>
      </c>
      <c r="J113" s="232">
        <v>-9</v>
      </c>
      <c r="K113" s="232">
        <v>-46.2</v>
      </c>
      <c r="L113" s="232">
        <v>4332.8999999999996</v>
      </c>
      <c r="M113" s="232">
        <v>4365.8</v>
      </c>
      <c r="N113" s="232">
        <v>32.9</v>
      </c>
    </row>
    <row r="114" spans="1:14" hidden="1" x14ac:dyDescent="0.2">
      <c r="A114" s="224" t="s">
        <v>824</v>
      </c>
      <c r="B114" s="69">
        <v>296054.09999999998</v>
      </c>
      <c r="C114" s="69">
        <v>289281.09999999998</v>
      </c>
      <c r="D114" s="69">
        <v>6773.1</v>
      </c>
      <c r="E114" s="69">
        <v>262401.40000000002</v>
      </c>
      <c r="F114" s="232">
        <v>135550.79999999999</v>
      </c>
      <c r="G114" s="232">
        <v>76027.5</v>
      </c>
      <c r="H114" s="232">
        <v>45915.3</v>
      </c>
      <c r="I114" s="232">
        <v>6517.7</v>
      </c>
      <c r="J114" s="232">
        <v>-250.5</v>
      </c>
      <c r="K114" s="232">
        <v>86.7</v>
      </c>
      <c r="L114" s="232">
        <v>5618</v>
      </c>
      <c r="M114" s="232">
        <v>6757.6</v>
      </c>
      <c r="N114" s="232">
        <v>1139.5999999999999</v>
      </c>
    </row>
    <row r="115" spans="1:14" hidden="1" x14ac:dyDescent="0.2">
      <c r="A115" s="212" t="s">
        <v>370</v>
      </c>
      <c r="B115" s="222">
        <v>1868573.9</v>
      </c>
      <c r="C115" s="222">
        <v>1835044.6</v>
      </c>
      <c r="D115" s="222">
        <v>33529.300000000003</v>
      </c>
      <c r="E115" s="222">
        <v>1652250.4</v>
      </c>
      <c r="F115" s="231">
        <v>1273292.8</v>
      </c>
      <c r="G115" s="231">
        <v>74587</v>
      </c>
      <c r="H115" s="231">
        <v>177170.1</v>
      </c>
      <c r="I115" s="231">
        <v>128182.9</v>
      </c>
      <c r="J115" s="231">
        <v>-1577.1</v>
      </c>
      <c r="K115" s="231">
        <v>594.70000000000005</v>
      </c>
      <c r="L115" s="231">
        <v>104316.7</v>
      </c>
      <c r="M115" s="231">
        <v>104502.8</v>
      </c>
      <c r="N115" s="231">
        <v>186.1</v>
      </c>
    </row>
    <row r="116" spans="1:14" hidden="1" x14ac:dyDescent="0.2">
      <c r="A116" s="224" t="s">
        <v>825</v>
      </c>
      <c r="B116" s="69">
        <v>1868573.9</v>
      </c>
      <c r="C116" s="69">
        <v>1835044.6</v>
      </c>
      <c r="D116" s="69">
        <v>33529.300000000003</v>
      </c>
      <c r="E116" s="69">
        <v>1652250.4</v>
      </c>
      <c r="F116" s="232">
        <v>1273292.8</v>
      </c>
      <c r="G116" s="232">
        <v>74587</v>
      </c>
      <c r="H116" s="232">
        <v>177170.1</v>
      </c>
      <c r="I116" s="232">
        <v>128182.9</v>
      </c>
      <c r="J116" s="232">
        <v>-1577.1</v>
      </c>
      <c r="K116" s="232">
        <v>594.70000000000005</v>
      </c>
      <c r="L116" s="232">
        <v>104316.7</v>
      </c>
      <c r="M116" s="232">
        <v>104502.8</v>
      </c>
      <c r="N116" s="232">
        <v>186.1</v>
      </c>
    </row>
    <row r="117" spans="1:14" hidden="1" x14ac:dyDescent="0.2">
      <c r="A117" s="212" t="s">
        <v>371</v>
      </c>
      <c r="B117" s="228">
        <v>622622.1</v>
      </c>
      <c r="C117" s="228">
        <v>551758.1</v>
      </c>
      <c r="D117" s="228">
        <v>70864</v>
      </c>
      <c r="E117" s="228">
        <v>540221.9</v>
      </c>
      <c r="F117" s="233">
        <v>200334.4</v>
      </c>
      <c r="G117" s="233">
        <v>169302.7</v>
      </c>
      <c r="H117" s="233">
        <v>110089.8</v>
      </c>
      <c r="I117" s="233">
        <v>77904.100000000006</v>
      </c>
      <c r="J117" s="233">
        <v>2465</v>
      </c>
      <c r="K117" s="233">
        <v>-25135.200000000001</v>
      </c>
      <c r="L117" s="233">
        <v>36533.199999999997</v>
      </c>
      <c r="M117" s="233">
        <v>36832.800000000003</v>
      </c>
      <c r="N117" s="233">
        <v>299.7</v>
      </c>
    </row>
    <row r="118" spans="1:14" hidden="1" x14ac:dyDescent="0.2">
      <c r="A118" s="224" t="s">
        <v>826</v>
      </c>
      <c r="B118" s="69">
        <v>284449.90000000002</v>
      </c>
      <c r="C118" s="69">
        <v>237734.2</v>
      </c>
      <c r="D118" s="69">
        <v>46715.7</v>
      </c>
      <c r="E118" s="69">
        <v>244137.3</v>
      </c>
      <c r="F118" s="232">
        <v>113586.3</v>
      </c>
      <c r="G118" s="232">
        <v>64042.3</v>
      </c>
      <c r="H118" s="232">
        <v>37932</v>
      </c>
      <c r="I118" s="232">
        <v>36909.699999999997</v>
      </c>
      <c r="J118" s="232">
        <v>89.3</v>
      </c>
      <c r="K118" s="232">
        <v>-13289.6</v>
      </c>
      <c r="L118" s="232">
        <v>20965.5</v>
      </c>
      <c r="M118" s="232">
        <v>21005.9</v>
      </c>
      <c r="N118" s="232">
        <v>40.4</v>
      </c>
    </row>
    <row r="119" spans="1:14" hidden="1" x14ac:dyDescent="0.2">
      <c r="A119" s="224" t="s">
        <v>827</v>
      </c>
      <c r="B119" s="69">
        <v>26951.9</v>
      </c>
      <c r="C119" s="69">
        <v>22683.9</v>
      </c>
      <c r="D119" s="69">
        <v>4268</v>
      </c>
      <c r="E119" s="69">
        <v>23938.3</v>
      </c>
      <c r="F119" s="232">
        <v>6227.1</v>
      </c>
      <c r="G119" s="232">
        <v>16641</v>
      </c>
      <c r="H119" s="232">
        <v>3503.6</v>
      </c>
      <c r="I119" s="232">
        <v>2270.8000000000002</v>
      </c>
      <c r="J119" s="232">
        <v>-3.5</v>
      </c>
      <c r="K119" s="232">
        <v>-3270.4</v>
      </c>
      <c r="L119" s="232">
        <v>2253.8000000000002</v>
      </c>
      <c r="M119" s="232">
        <v>2260.5</v>
      </c>
      <c r="N119" s="232">
        <v>6.7</v>
      </c>
    </row>
    <row r="120" spans="1:14" hidden="1" x14ac:dyDescent="0.2">
      <c r="A120" s="224" t="s">
        <v>828</v>
      </c>
      <c r="B120" s="69">
        <v>311029.40000000002</v>
      </c>
      <c r="C120" s="69">
        <v>291149.09999999998</v>
      </c>
      <c r="D120" s="69">
        <v>19880.3</v>
      </c>
      <c r="E120" s="69">
        <v>272093</v>
      </c>
      <c r="F120" s="232">
        <v>80508.3</v>
      </c>
      <c r="G120" s="232">
        <v>88619.3</v>
      </c>
      <c r="H120" s="232">
        <v>68649.5</v>
      </c>
      <c r="I120" s="232">
        <v>38687.5</v>
      </c>
      <c r="J120" s="232">
        <v>2379.1999999999998</v>
      </c>
      <c r="K120" s="232">
        <v>-8575.2000000000007</v>
      </c>
      <c r="L120" s="232">
        <v>13313.8</v>
      </c>
      <c r="M120" s="232">
        <v>13566.5</v>
      </c>
      <c r="N120" s="232">
        <v>252.6</v>
      </c>
    </row>
    <row r="121" spans="1:14" hidden="1" x14ac:dyDescent="0.2">
      <c r="A121" s="224" t="s">
        <v>865</v>
      </c>
      <c r="B121" s="69">
        <v>190.9</v>
      </c>
      <c r="C121" s="69">
        <v>190.9</v>
      </c>
      <c r="D121" s="69">
        <v>0</v>
      </c>
      <c r="E121" s="69">
        <v>53.5</v>
      </c>
      <c r="F121" s="232">
        <v>12.8</v>
      </c>
      <c r="G121" s="232">
        <v>0</v>
      </c>
      <c r="H121" s="232">
        <v>4.5999999999999996</v>
      </c>
      <c r="I121" s="232">
        <v>36</v>
      </c>
      <c r="J121" s="232">
        <v>0</v>
      </c>
      <c r="K121" s="232">
        <v>0</v>
      </c>
      <c r="L121" s="232">
        <v>0</v>
      </c>
      <c r="M121" s="232">
        <v>0</v>
      </c>
      <c r="N121" s="232">
        <v>0</v>
      </c>
    </row>
    <row r="122" spans="1:14" hidden="1" x14ac:dyDescent="0.2">
      <c r="A122" s="325" t="s">
        <v>861</v>
      </c>
      <c r="B122" s="325"/>
      <c r="C122" s="325"/>
      <c r="D122" s="325"/>
      <c r="E122" s="325"/>
      <c r="F122" s="325"/>
      <c r="G122" s="325"/>
      <c r="H122" s="325"/>
      <c r="I122" s="325"/>
      <c r="J122" s="325"/>
      <c r="K122" s="325"/>
      <c r="L122" s="325"/>
      <c r="M122" s="325"/>
      <c r="N122" s="325"/>
    </row>
    <row r="123" spans="1:14" hidden="1" x14ac:dyDescent="0.2"/>
  </sheetData>
  <mergeCells count="31">
    <mergeCell ref="Q95:AD95"/>
    <mergeCell ref="Q96:AD96"/>
    <mergeCell ref="Q97:AD97"/>
    <mergeCell ref="A122:N122"/>
    <mergeCell ref="Q89:AD89"/>
    <mergeCell ref="Q90:AD90"/>
    <mergeCell ref="Q91:AD91"/>
    <mergeCell ref="Q92:AD92"/>
    <mergeCell ref="Q93:AD93"/>
    <mergeCell ref="A85:N85"/>
    <mergeCell ref="A86:A87"/>
    <mergeCell ref="B86:D86"/>
    <mergeCell ref="E86:N86"/>
    <mergeCell ref="Q88:AD88"/>
    <mergeCell ref="Q44:AD44"/>
    <mergeCell ref="Q45:AD45"/>
    <mergeCell ref="Q46:AD46"/>
    <mergeCell ref="R50:AD50"/>
    <mergeCell ref="A79:N79"/>
    <mergeCell ref="A41:N41"/>
    <mergeCell ref="Q41:AD41"/>
    <mergeCell ref="A42:A43"/>
    <mergeCell ref="B42:D42"/>
    <mergeCell ref="E42:N42"/>
    <mergeCell ref="Q42:AD42"/>
    <mergeCell ref="Q43:AD43"/>
    <mergeCell ref="A1:N1"/>
    <mergeCell ref="A2:A3"/>
    <mergeCell ref="B2:D2"/>
    <mergeCell ref="E2:N2"/>
    <mergeCell ref="A35:N35"/>
  </mergeCells>
  <pageMargins left="0.70833333333333304" right="0.70833333333333304" top="0.74791666666666701" bottom="0.74791666666666701" header="0.51180555555555496" footer="0.51180555555555496"/>
  <pageSetup paperSize="9"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/>
    <pageSetUpPr fitToPage="1"/>
  </sheetPr>
  <dimension ref="A1:AMJ96"/>
  <sheetViews>
    <sheetView zoomScale="85" zoomScaleNormal="85" workbookViewId="0">
      <selection sqref="A1:F1"/>
    </sheetView>
  </sheetViews>
  <sheetFormatPr baseColWidth="10" defaultColWidth="11.42578125" defaultRowHeight="12.75" x14ac:dyDescent="0.2"/>
  <cols>
    <col min="1" max="1" width="81.42578125" style="20" customWidth="1"/>
    <col min="2" max="6" width="11.42578125" style="20"/>
    <col min="7" max="8" width="11.5703125" style="20" hidden="1" customWidth="1"/>
    <col min="9" max="9" width="57.42578125" style="20" hidden="1" customWidth="1"/>
    <col min="10" max="14" width="11.5703125" style="20" hidden="1" customWidth="1"/>
    <col min="15" max="1024" width="11.42578125" style="20"/>
  </cols>
  <sheetData>
    <row r="1" spans="1:9" x14ac:dyDescent="0.2">
      <c r="A1" s="324" t="s">
        <v>866</v>
      </c>
      <c r="B1" s="324"/>
      <c r="C1" s="324"/>
      <c r="D1" s="324"/>
      <c r="E1" s="324"/>
      <c r="I1" s="103" t="s">
        <v>543</v>
      </c>
    </row>
    <row r="2" spans="1:9" x14ac:dyDescent="0.2">
      <c r="A2" s="68"/>
      <c r="B2" s="45">
        <v>2018</v>
      </c>
      <c r="C2" s="45">
        <v>2017</v>
      </c>
      <c r="D2" s="45" t="s">
        <v>541</v>
      </c>
      <c r="E2" s="45" t="s">
        <v>601</v>
      </c>
      <c r="G2" s="20" t="s">
        <v>867</v>
      </c>
    </row>
    <row r="3" spans="1:9" x14ac:dyDescent="0.2">
      <c r="A3" s="48" t="s">
        <v>372</v>
      </c>
      <c r="B3" s="100">
        <f>J50</f>
        <v>26468</v>
      </c>
      <c r="C3" s="100">
        <f>K50</f>
        <v>24738</v>
      </c>
      <c r="D3" s="100">
        <f t="shared" ref="D3:D14" si="0">B3-C3</f>
        <v>1730</v>
      </c>
      <c r="E3" s="85">
        <f t="shared" ref="E3:E33" si="1">D3/B3</f>
        <v>6.5361946501435703E-2</v>
      </c>
      <c r="G3" s="234">
        <f>'QA5'!G4/'QA6'!B3</f>
        <v>29.149811092640167</v>
      </c>
    </row>
    <row r="4" spans="1:9" x14ac:dyDescent="0.2">
      <c r="A4" s="221" t="s">
        <v>368</v>
      </c>
      <c r="B4" s="235">
        <f>J51</f>
        <v>393</v>
      </c>
      <c r="C4" s="235">
        <f>K51</f>
        <v>368</v>
      </c>
      <c r="D4" s="235">
        <f t="shared" si="0"/>
        <v>25</v>
      </c>
      <c r="E4" s="236">
        <f t="shared" si="1"/>
        <v>6.3613231552162849E-2</v>
      </c>
      <c r="G4" s="234">
        <f>'QA5'!G5/'QA6'!B4</f>
        <v>30.926463104325702</v>
      </c>
    </row>
    <row r="5" spans="1:9" ht="12.75" customHeight="1" x14ac:dyDescent="0.2">
      <c r="A5" s="221" t="s">
        <v>369</v>
      </c>
      <c r="B5" s="235">
        <f t="shared" ref="B5:B34" si="2">J55</f>
        <v>20901</v>
      </c>
      <c r="C5" s="235">
        <f t="shared" ref="C5:C34" si="3">K55</f>
        <v>19110</v>
      </c>
      <c r="D5" s="235">
        <f t="shared" si="0"/>
        <v>1791</v>
      </c>
      <c r="E5" s="236">
        <f t="shared" si="1"/>
        <v>8.5689679919621065E-2</v>
      </c>
      <c r="G5" s="234">
        <f>'QA5'!G6/'QA6'!B5</f>
        <v>24.518401033443375</v>
      </c>
    </row>
    <row r="6" spans="1:9" x14ac:dyDescent="0.2">
      <c r="A6" s="224" t="s">
        <v>803</v>
      </c>
      <c r="B6" s="101">
        <f t="shared" si="2"/>
        <v>3911</v>
      </c>
      <c r="C6" s="101">
        <f t="shared" si="3"/>
        <v>3656</v>
      </c>
      <c r="D6" s="101">
        <f t="shared" si="0"/>
        <v>255</v>
      </c>
      <c r="E6" s="84">
        <f t="shared" si="1"/>
        <v>6.5200715929429817E-2</v>
      </c>
      <c r="G6" s="29">
        <f>'QA5'!G7/'QA6'!B6</f>
        <v>22.890616210687803</v>
      </c>
    </row>
    <row r="7" spans="1:9" x14ac:dyDescent="0.2">
      <c r="A7" s="224" t="s">
        <v>804</v>
      </c>
      <c r="B7" s="101">
        <f t="shared" si="2"/>
        <v>1031</v>
      </c>
      <c r="C7" s="101">
        <f t="shared" si="3"/>
        <v>950</v>
      </c>
      <c r="D7" s="101">
        <f t="shared" si="0"/>
        <v>81</v>
      </c>
      <c r="E7" s="84">
        <f t="shared" si="1"/>
        <v>7.8564500484966049E-2</v>
      </c>
      <c r="G7" s="29">
        <f>'QA5'!G8/'QA6'!B7</f>
        <v>28.394665373423862</v>
      </c>
    </row>
    <row r="8" spans="1:9" x14ac:dyDescent="0.2">
      <c r="A8" s="224" t="s">
        <v>805</v>
      </c>
      <c r="B8" s="101">
        <f t="shared" si="2"/>
        <v>522</v>
      </c>
      <c r="C8" s="101">
        <f t="shared" si="3"/>
        <v>470</v>
      </c>
      <c r="D8" s="101">
        <f t="shared" si="0"/>
        <v>52</v>
      </c>
      <c r="E8" s="84">
        <f t="shared" si="1"/>
        <v>9.9616858237547887E-2</v>
      </c>
      <c r="G8" s="29">
        <f>'QA5'!G9/'QA6'!B8</f>
        <v>17.044827586206896</v>
      </c>
    </row>
    <row r="9" spans="1:9" x14ac:dyDescent="0.2">
      <c r="A9" s="224" t="s">
        <v>806</v>
      </c>
      <c r="B9" s="101">
        <f t="shared" si="2"/>
        <v>209</v>
      </c>
      <c r="C9" s="101">
        <f t="shared" si="3"/>
        <v>169</v>
      </c>
      <c r="D9" s="101">
        <f t="shared" si="0"/>
        <v>40</v>
      </c>
      <c r="E9" s="84">
        <f t="shared" si="1"/>
        <v>0.19138755980861244</v>
      </c>
      <c r="G9" s="29">
        <f>'QA5'!G10/'QA6'!B9</f>
        <v>10.183253588516747</v>
      </c>
    </row>
    <row r="10" spans="1:9" x14ac:dyDescent="0.2">
      <c r="A10" s="224" t="s">
        <v>868</v>
      </c>
      <c r="B10" s="101">
        <f t="shared" si="2"/>
        <v>1254</v>
      </c>
      <c r="C10" s="101">
        <f t="shared" si="3"/>
        <v>1213</v>
      </c>
      <c r="D10" s="101">
        <f t="shared" si="0"/>
        <v>41</v>
      </c>
      <c r="E10" s="84">
        <f t="shared" si="1"/>
        <v>3.2695374800637958E-2</v>
      </c>
      <c r="G10" s="29">
        <f>'QA5'!G11/'QA6'!B10</f>
        <v>23.306858054226474</v>
      </c>
    </row>
    <row r="11" spans="1:9" x14ac:dyDescent="0.2">
      <c r="A11" s="224" t="s">
        <v>808</v>
      </c>
      <c r="B11" s="101">
        <f t="shared" si="2"/>
        <v>1259</v>
      </c>
      <c r="C11" s="101">
        <f t="shared" si="3"/>
        <v>1162</v>
      </c>
      <c r="D11" s="101">
        <f t="shared" si="0"/>
        <v>97</v>
      </c>
      <c r="E11" s="84">
        <f t="shared" si="1"/>
        <v>7.7045274027005561E-2</v>
      </c>
      <c r="G11" s="29">
        <f>'QA5'!G12/'QA6'!B11</f>
        <v>20.616600476568706</v>
      </c>
    </row>
    <row r="12" spans="1:9" x14ac:dyDescent="0.2">
      <c r="A12" s="224" t="s">
        <v>809</v>
      </c>
      <c r="B12" s="101">
        <f t="shared" si="2"/>
        <v>147</v>
      </c>
      <c r="C12" s="101">
        <f t="shared" si="3"/>
        <v>112</v>
      </c>
      <c r="D12" s="101">
        <f t="shared" si="0"/>
        <v>35</v>
      </c>
      <c r="E12" s="84">
        <f t="shared" si="1"/>
        <v>0.23809523809523808</v>
      </c>
      <c r="G12" s="29">
        <f>'QA5'!G13/'QA6'!B12</f>
        <v>27.510884353741496</v>
      </c>
    </row>
    <row r="13" spans="1:9" x14ac:dyDescent="0.2">
      <c r="A13" s="224" t="s">
        <v>810</v>
      </c>
      <c r="B13" s="101">
        <f t="shared" si="2"/>
        <v>968</v>
      </c>
      <c r="C13" s="101">
        <f t="shared" si="3"/>
        <v>1171</v>
      </c>
      <c r="D13" s="101">
        <f t="shared" si="0"/>
        <v>-203</v>
      </c>
      <c r="E13" s="84">
        <f t="shared" si="1"/>
        <v>-0.20971074380165289</v>
      </c>
      <c r="G13" s="29">
        <f>'QA5'!G14/'QA6'!B13</f>
        <v>24.075309917355373</v>
      </c>
    </row>
    <row r="14" spans="1:9" x14ac:dyDescent="0.2">
      <c r="A14" s="224" t="s">
        <v>811</v>
      </c>
      <c r="B14" s="101">
        <f t="shared" si="2"/>
        <v>258</v>
      </c>
      <c r="C14" s="101">
        <f t="shared" si="3"/>
        <v>218</v>
      </c>
      <c r="D14" s="101">
        <f t="shared" si="0"/>
        <v>40</v>
      </c>
      <c r="E14" s="84">
        <f t="shared" si="1"/>
        <v>0.15503875968992248</v>
      </c>
      <c r="G14" s="29">
        <f>'QA5'!G15/'QA6'!B14</f>
        <v>30.835271317829456</v>
      </c>
    </row>
    <row r="15" spans="1:9" x14ac:dyDescent="0.2">
      <c r="A15" s="224" t="s">
        <v>812</v>
      </c>
      <c r="B15" s="101">
        <f t="shared" si="2"/>
        <v>84</v>
      </c>
      <c r="C15" s="127" t="str">
        <f t="shared" si="3"/>
        <v>....</v>
      </c>
      <c r="D15" s="101">
        <v>84</v>
      </c>
      <c r="E15" s="84">
        <f t="shared" si="1"/>
        <v>1</v>
      </c>
      <c r="G15" s="29">
        <f>'QA5'!G16/'QA6'!B15</f>
        <v>42.542857142857144</v>
      </c>
    </row>
    <row r="16" spans="1:9" x14ac:dyDescent="0.2">
      <c r="A16" s="224" t="s">
        <v>813</v>
      </c>
      <c r="B16" s="101">
        <f t="shared" si="2"/>
        <v>137</v>
      </c>
      <c r="C16" s="101">
        <f t="shared" si="3"/>
        <v>111</v>
      </c>
      <c r="D16" s="101">
        <f t="shared" ref="D16:D33" si="4">B16-C16</f>
        <v>26</v>
      </c>
      <c r="E16" s="84">
        <f t="shared" si="1"/>
        <v>0.18978102189781021</v>
      </c>
      <c r="G16" s="29">
        <f>'QA5'!G17/'QA6'!B16</f>
        <v>23.388321167883209</v>
      </c>
    </row>
    <row r="17" spans="1:7" x14ac:dyDescent="0.2">
      <c r="A17" s="224" t="s">
        <v>814</v>
      </c>
      <c r="B17" s="101">
        <f t="shared" si="2"/>
        <v>1384</v>
      </c>
      <c r="C17" s="101">
        <f t="shared" si="3"/>
        <v>1346</v>
      </c>
      <c r="D17" s="101">
        <f t="shared" si="4"/>
        <v>38</v>
      </c>
      <c r="E17" s="84">
        <f t="shared" si="1"/>
        <v>2.7456647398843931E-2</v>
      </c>
      <c r="G17" s="29">
        <f>'QA5'!G18/'QA6'!B17</f>
        <v>30.931791907514448</v>
      </c>
    </row>
    <row r="18" spans="1:7" x14ac:dyDescent="0.2">
      <c r="A18" s="224" t="s">
        <v>815</v>
      </c>
      <c r="B18" s="101">
        <f t="shared" si="2"/>
        <v>21</v>
      </c>
      <c r="C18" s="101">
        <f t="shared" si="3"/>
        <v>14</v>
      </c>
      <c r="D18" s="101">
        <f t="shared" si="4"/>
        <v>7</v>
      </c>
      <c r="E18" s="84">
        <f t="shared" si="1"/>
        <v>0.33333333333333331</v>
      </c>
      <c r="G18" s="29">
        <f>'QA5'!G19/'QA6'!B18</f>
        <v>18</v>
      </c>
    </row>
    <row r="19" spans="1:7" x14ac:dyDescent="0.2">
      <c r="A19" s="224" t="s">
        <v>816</v>
      </c>
      <c r="B19" s="101">
        <f t="shared" si="2"/>
        <v>3149</v>
      </c>
      <c r="C19" s="101">
        <f t="shared" si="3"/>
        <v>2728</v>
      </c>
      <c r="D19" s="101">
        <f t="shared" si="4"/>
        <v>421</v>
      </c>
      <c r="E19" s="84">
        <f t="shared" si="1"/>
        <v>0.13369323594791999</v>
      </c>
      <c r="G19" s="29">
        <f>'QA5'!G20/'QA6'!B19</f>
        <v>24.392124483963165</v>
      </c>
    </row>
    <row r="20" spans="1:7" x14ac:dyDescent="0.2">
      <c r="A20" s="224" t="s">
        <v>817</v>
      </c>
      <c r="B20" s="101">
        <f t="shared" si="2"/>
        <v>76</v>
      </c>
      <c r="C20" s="101">
        <f t="shared" si="3"/>
        <v>54</v>
      </c>
      <c r="D20" s="101">
        <f t="shared" si="4"/>
        <v>22</v>
      </c>
      <c r="E20" s="84">
        <f t="shared" si="1"/>
        <v>0.28947368421052633</v>
      </c>
      <c r="G20" s="29">
        <f>'QA5'!G21/'QA6'!B20</f>
        <v>28.256578947368421</v>
      </c>
    </row>
    <row r="21" spans="1:7" x14ac:dyDescent="0.2">
      <c r="A21" s="224" t="s">
        <v>818</v>
      </c>
      <c r="B21" s="101">
        <f t="shared" si="2"/>
        <v>20</v>
      </c>
      <c r="C21" s="101">
        <f t="shared" si="3"/>
        <v>28</v>
      </c>
      <c r="D21" s="101">
        <f t="shared" si="4"/>
        <v>-8</v>
      </c>
      <c r="E21" s="84">
        <f t="shared" si="1"/>
        <v>-0.4</v>
      </c>
      <c r="G21" s="29">
        <f>'QA5'!G22/'QA6'!B21</f>
        <v>30.57</v>
      </c>
    </row>
    <row r="22" spans="1:7" x14ac:dyDescent="0.2">
      <c r="A22" s="224" t="s">
        <v>819</v>
      </c>
      <c r="B22" s="101">
        <f t="shared" si="2"/>
        <v>166</v>
      </c>
      <c r="C22" s="101">
        <f t="shared" si="3"/>
        <v>164</v>
      </c>
      <c r="D22" s="101">
        <f t="shared" si="4"/>
        <v>2</v>
      </c>
      <c r="E22" s="84">
        <f t="shared" si="1"/>
        <v>1.2048192771084338E-2</v>
      </c>
      <c r="G22" s="29">
        <f>'QA5'!G23/'QA6'!B22</f>
        <v>50.892771084337355</v>
      </c>
    </row>
    <row r="23" spans="1:7" x14ac:dyDescent="0.2">
      <c r="A23" s="224" t="s">
        <v>820</v>
      </c>
      <c r="B23" s="101">
        <f t="shared" si="2"/>
        <v>68</v>
      </c>
      <c r="C23" s="101">
        <f t="shared" si="3"/>
        <v>67</v>
      </c>
      <c r="D23" s="101">
        <f t="shared" si="4"/>
        <v>1</v>
      </c>
      <c r="E23" s="84">
        <f t="shared" si="1"/>
        <v>1.4705882352941176E-2</v>
      </c>
      <c r="G23" s="29">
        <f>'QA5'!G24/'QA6'!B23</f>
        <v>26.660294117647059</v>
      </c>
    </row>
    <row r="24" spans="1:7" x14ac:dyDescent="0.2">
      <c r="A24" s="224" t="s">
        <v>821</v>
      </c>
      <c r="B24" s="101">
        <f t="shared" si="2"/>
        <v>218</v>
      </c>
      <c r="C24" s="101">
        <f t="shared" si="3"/>
        <v>151</v>
      </c>
      <c r="D24" s="101">
        <f t="shared" si="4"/>
        <v>67</v>
      </c>
      <c r="E24" s="84">
        <f t="shared" si="1"/>
        <v>0.30733944954128439</v>
      </c>
      <c r="G24" s="29">
        <f>'QA5'!G25/'QA6'!B24</f>
        <v>28.456422018348626</v>
      </c>
    </row>
    <row r="25" spans="1:7" x14ac:dyDescent="0.2">
      <c r="A25" s="224" t="s">
        <v>822</v>
      </c>
      <c r="B25" s="101">
        <f t="shared" si="2"/>
        <v>1130</v>
      </c>
      <c r="C25" s="101">
        <f t="shared" si="3"/>
        <v>940</v>
      </c>
      <c r="D25" s="101">
        <f t="shared" si="4"/>
        <v>190</v>
      </c>
      <c r="E25" s="84">
        <f t="shared" si="1"/>
        <v>0.16814159292035399</v>
      </c>
      <c r="G25" s="29">
        <f>'QA5'!G26/'QA6'!B25</f>
        <v>19.845309734513275</v>
      </c>
    </row>
    <row r="26" spans="1:7" x14ac:dyDescent="0.2">
      <c r="A26" s="224" t="s">
        <v>823</v>
      </c>
      <c r="B26" s="101">
        <f t="shared" si="2"/>
        <v>1076</v>
      </c>
      <c r="C26" s="101">
        <f t="shared" si="3"/>
        <v>1070</v>
      </c>
      <c r="D26" s="101">
        <f t="shared" si="4"/>
        <v>6</v>
      </c>
      <c r="E26" s="84">
        <f t="shared" si="1"/>
        <v>5.5762081784386614E-3</v>
      </c>
      <c r="G26" s="29">
        <f>'QA5'!G27/'QA6'!B26</f>
        <v>21.504089219330858</v>
      </c>
    </row>
    <row r="27" spans="1:7" x14ac:dyDescent="0.2">
      <c r="A27" s="224" t="s">
        <v>824</v>
      </c>
      <c r="B27" s="101">
        <f t="shared" si="2"/>
        <v>3814</v>
      </c>
      <c r="C27" s="101">
        <f t="shared" si="3"/>
        <v>3235</v>
      </c>
      <c r="D27" s="101">
        <f t="shared" si="4"/>
        <v>579</v>
      </c>
      <c r="E27" s="84">
        <f t="shared" si="1"/>
        <v>0.1518091242789722</v>
      </c>
      <c r="G27" s="29">
        <f>'QA5'!G28/'QA6'!B27</f>
        <v>26.371919244887259</v>
      </c>
    </row>
    <row r="28" spans="1:7" x14ac:dyDescent="0.2">
      <c r="A28" s="212" t="s">
        <v>370</v>
      </c>
      <c r="B28" s="235">
        <f t="shared" si="2"/>
        <v>862</v>
      </c>
      <c r="C28" s="235">
        <f t="shared" si="3"/>
        <v>944</v>
      </c>
      <c r="D28" s="235">
        <f t="shared" si="4"/>
        <v>-82</v>
      </c>
      <c r="E28" s="236">
        <f t="shared" si="1"/>
        <v>-9.5127610208816701E-2</v>
      </c>
      <c r="G28" s="234">
        <f>'QA5'!G29/'QA6'!B28</f>
        <v>80.585498839907189</v>
      </c>
    </row>
    <row r="29" spans="1:7" x14ac:dyDescent="0.2">
      <c r="A29" s="224" t="s">
        <v>825</v>
      </c>
      <c r="B29" s="101">
        <f t="shared" si="2"/>
        <v>862</v>
      </c>
      <c r="C29" s="101">
        <f t="shared" si="3"/>
        <v>944</v>
      </c>
      <c r="D29" s="101">
        <f t="shared" si="4"/>
        <v>-82</v>
      </c>
      <c r="E29" s="84">
        <f t="shared" si="1"/>
        <v>-9.5127610208816701E-2</v>
      </c>
      <c r="G29" s="29">
        <f>'QA5'!G30/'QA6'!B29</f>
        <v>80.585498839907189</v>
      </c>
    </row>
    <row r="30" spans="1:7" x14ac:dyDescent="0.2">
      <c r="A30" s="212" t="s">
        <v>371</v>
      </c>
      <c r="B30" s="235">
        <f t="shared" si="2"/>
        <v>4314</v>
      </c>
      <c r="C30" s="235">
        <f t="shared" si="3"/>
        <v>4315</v>
      </c>
      <c r="D30" s="235">
        <f t="shared" si="4"/>
        <v>-1</v>
      </c>
      <c r="E30" s="236">
        <f t="shared" si="1"/>
        <v>-2.3180343069077421E-4</v>
      </c>
      <c r="G30" s="234">
        <f>'QA5'!G31/'QA6'!B30</f>
        <v>41.135651367640243</v>
      </c>
    </row>
    <row r="31" spans="1:7" x14ac:dyDescent="0.2">
      <c r="A31" s="224" t="s">
        <v>826</v>
      </c>
      <c r="B31" s="101">
        <f t="shared" si="2"/>
        <v>1469</v>
      </c>
      <c r="C31" s="101">
        <f t="shared" si="3"/>
        <v>1453</v>
      </c>
      <c r="D31" s="101">
        <f t="shared" si="4"/>
        <v>16</v>
      </c>
      <c r="E31" s="84">
        <f t="shared" si="1"/>
        <v>1.0891763104152484E-2</v>
      </c>
      <c r="G31" s="29">
        <f>'QA5'!G32/'QA6'!B31</f>
        <v>42.496187882913546</v>
      </c>
    </row>
    <row r="32" spans="1:7" x14ac:dyDescent="0.2">
      <c r="A32" s="224" t="s">
        <v>827</v>
      </c>
      <c r="B32" s="101">
        <f t="shared" si="2"/>
        <v>458</v>
      </c>
      <c r="C32" s="101">
        <f t="shared" si="3"/>
        <v>429</v>
      </c>
      <c r="D32" s="101">
        <f t="shared" si="4"/>
        <v>29</v>
      </c>
      <c r="E32" s="84">
        <f t="shared" si="1"/>
        <v>6.3318777292576414E-2</v>
      </c>
      <c r="G32" s="29">
        <f>'QA5'!G33/'QA6'!B32</f>
        <v>42.505240174672494</v>
      </c>
    </row>
    <row r="33" spans="1:11" x14ac:dyDescent="0.2">
      <c r="A33" s="224" t="s">
        <v>828</v>
      </c>
      <c r="B33" s="101">
        <f t="shared" si="2"/>
        <v>2380</v>
      </c>
      <c r="C33" s="101">
        <f t="shared" si="3"/>
        <v>2418</v>
      </c>
      <c r="D33" s="101">
        <f t="shared" si="4"/>
        <v>-38</v>
      </c>
      <c r="E33" s="84">
        <f t="shared" si="1"/>
        <v>-1.5966386554621848E-2</v>
      </c>
      <c r="G33" s="29">
        <f>'QA5'!G34/'QA6'!B33</f>
        <v>40.128445378151262</v>
      </c>
    </row>
    <row r="34" spans="1:11" x14ac:dyDescent="0.2">
      <c r="A34" s="224" t="s">
        <v>865</v>
      </c>
      <c r="B34" s="237" t="str">
        <f t="shared" si="2"/>
        <v>....</v>
      </c>
      <c r="C34" s="68">
        <f t="shared" si="3"/>
        <v>15</v>
      </c>
      <c r="D34" s="68">
        <v>-15</v>
      </c>
      <c r="E34" s="54" t="s">
        <v>869</v>
      </c>
      <c r="G34" s="29"/>
    </row>
    <row r="35" spans="1:11" x14ac:dyDescent="0.2">
      <c r="A35" s="325" t="s">
        <v>861</v>
      </c>
      <c r="B35" s="325"/>
      <c r="C35" s="325"/>
      <c r="D35" s="325"/>
      <c r="E35" s="325"/>
    </row>
    <row r="39" spans="1:11" ht="12.75" customHeight="1" x14ac:dyDescent="0.2">
      <c r="I39" s="312" t="s">
        <v>544</v>
      </c>
      <c r="J39" s="312"/>
      <c r="K39" s="312"/>
    </row>
    <row r="40" spans="1:11" x14ac:dyDescent="0.2">
      <c r="I40" s="339" t="s">
        <v>475</v>
      </c>
      <c r="J40" s="339"/>
      <c r="K40" s="339"/>
    </row>
    <row r="41" spans="1:11" x14ac:dyDescent="0.2">
      <c r="I41" s="314"/>
      <c r="J41" s="314"/>
      <c r="K41" s="314"/>
    </row>
    <row r="42" spans="1:11" x14ac:dyDescent="0.2">
      <c r="I42" s="315" t="s">
        <v>57</v>
      </c>
      <c r="J42" s="315"/>
      <c r="K42" s="315"/>
    </row>
    <row r="43" spans="1:11" x14ac:dyDescent="0.2">
      <c r="I43" s="315" t="s">
        <v>479</v>
      </c>
      <c r="J43" s="315"/>
      <c r="K43" s="315"/>
    </row>
    <row r="44" spans="1:11" x14ac:dyDescent="0.2">
      <c r="I44" s="315" t="s">
        <v>545</v>
      </c>
      <c r="J44" s="315"/>
      <c r="K44" s="315"/>
    </row>
    <row r="45" spans="1:11" x14ac:dyDescent="0.2">
      <c r="I45"/>
      <c r="J45"/>
      <c r="K45"/>
    </row>
    <row r="46" spans="1:11" x14ac:dyDescent="0.2">
      <c r="I46"/>
      <c r="J46"/>
      <c r="K46"/>
    </row>
    <row r="47" spans="1:11" x14ac:dyDescent="0.2">
      <c r="I47"/>
      <c r="J47"/>
      <c r="K47"/>
    </row>
    <row r="48" spans="1:11" ht="15" x14ac:dyDescent="0.25">
      <c r="I48" s="7"/>
      <c r="J48" s="341" t="s">
        <v>546</v>
      </c>
      <c r="K48" s="341"/>
    </row>
    <row r="49" spans="9:11" x14ac:dyDescent="0.2">
      <c r="I49"/>
      <c r="J49" s="8" t="s">
        <v>444</v>
      </c>
      <c r="K49" s="8" t="s">
        <v>443</v>
      </c>
    </row>
    <row r="50" spans="9:11" ht="14.25" x14ac:dyDescent="0.2">
      <c r="I50" s="11" t="s">
        <v>481</v>
      </c>
      <c r="J50" s="12">
        <v>26468</v>
      </c>
      <c r="K50" s="12">
        <v>24738</v>
      </c>
    </row>
    <row r="51" spans="9:11" ht="14.25" x14ac:dyDescent="0.2">
      <c r="I51" s="11" t="s">
        <v>482</v>
      </c>
      <c r="J51" s="12">
        <v>393</v>
      </c>
      <c r="K51" s="12">
        <v>368</v>
      </c>
    </row>
    <row r="52" spans="9:11" ht="14.25" x14ac:dyDescent="0.2">
      <c r="I52" s="11" t="s">
        <v>830</v>
      </c>
      <c r="J52" s="12" t="s">
        <v>831</v>
      </c>
      <c r="K52" s="12" t="s">
        <v>831</v>
      </c>
    </row>
    <row r="53" spans="9:11" ht="14.25" x14ac:dyDescent="0.2">
      <c r="I53" s="11" t="s">
        <v>832</v>
      </c>
      <c r="J53" s="12" t="s">
        <v>831</v>
      </c>
      <c r="K53" s="12" t="s">
        <v>831</v>
      </c>
    </row>
    <row r="54" spans="9:11" ht="14.25" x14ac:dyDescent="0.2">
      <c r="I54" s="11" t="s">
        <v>833</v>
      </c>
      <c r="J54" s="12" t="s">
        <v>831</v>
      </c>
      <c r="K54" s="12" t="s">
        <v>831</v>
      </c>
    </row>
    <row r="55" spans="9:11" ht="14.25" x14ac:dyDescent="0.2">
      <c r="I55" s="11" t="s">
        <v>483</v>
      </c>
      <c r="J55" s="12">
        <v>20901</v>
      </c>
      <c r="K55" s="12">
        <v>19110</v>
      </c>
    </row>
    <row r="56" spans="9:11" ht="14.25" x14ac:dyDescent="0.2">
      <c r="I56" s="11" t="s">
        <v>834</v>
      </c>
      <c r="J56" s="12">
        <v>3911</v>
      </c>
      <c r="K56" s="12">
        <v>3656</v>
      </c>
    </row>
    <row r="57" spans="9:11" ht="14.25" x14ac:dyDescent="0.2">
      <c r="I57" s="11" t="s">
        <v>835</v>
      </c>
      <c r="J57" s="12">
        <v>1031</v>
      </c>
      <c r="K57" s="12">
        <v>950</v>
      </c>
    </row>
    <row r="58" spans="9:11" ht="14.25" x14ac:dyDescent="0.2">
      <c r="I58" s="11" t="s">
        <v>836</v>
      </c>
      <c r="J58" s="12">
        <v>522</v>
      </c>
      <c r="K58" s="12">
        <v>470</v>
      </c>
    </row>
    <row r="59" spans="9:11" ht="14.25" x14ac:dyDescent="0.2">
      <c r="I59" s="11" t="s">
        <v>837</v>
      </c>
      <c r="J59" s="12">
        <v>209</v>
      </c>
      <c r="K59" s="12">
        <v>169</v>
      </c>
    </row>
    <row r="60" spans="9:11" ht="14.25" x14ac:dyDescent="0.2">
      <c r="I60" s="11" t="s">
        <v>838</v>
      </c>
      <c r="J60" s="12">
        <v>1254</v>
      </c>
      <c r="K60" s="12">
        <v>1213</v>
      </c>
    </row>
    <row r="61" spans="9:11" ht="14.25" x14ac:dyDescent="0.2">
      <c r="I61" s="11" t="s">
        <v>839</v>
      </c>
      <c r="J61" s="12">
        <v>1259</v>
      </c>
      <c r="K61" s="12">
        <v>1162</v>
      </c>
    </row>
    <row r="62" spans="9:11" ht="14.25" x14ac:dyDescent="0.2">
      <c r="I62" s="11" t="s">
        <v>840</v>
      </c>
      <c r="J62" s="12">
        <v>147</v>
      </c>
      <c r="K62" s="12">
        <v>112</v>
      </c>
    </row>
    <row r="63" spans="9:11" ht="14.25" x14ac:dyDescent="0.2">
      <c r="I63" s="11" t="s">
        <v>841</v>
      </c>
      <c r="J63" s="12">
        <v>968</v>
      </c>
      <c r="K63" s="12">
        <v>1171</v>
      </c>
    </row>
    <row r="64" spans="9:11" ht="14.25" x14ac:dyDescent="0.2">
      <c r="I64" s="11" t="s">
        <v>842</v>
      </c>
      <c r="J64" s="12">
        <v>258</v>
      </c>
      <c r="K64" s="12">
        <v>218</v>
      </c>
    </row>
    <row r="65" spans="9:11" ht="14.25" x14ac:dyDescent="0.2">
      <c r="I65" s="11" t="s">
        <v>843</v>
      </c>
      <c r="J65" s="12">
        <v>84</v>
      </c>
      <c r="K65" s="12" t="s">
        <v>831</v>
      </c>
    </row>
    <row r="66" spans="9:11" ht="14.25" x14ac:dyDescent="0.2">
      <c r="I66" s="11" t="s">
        <v>844</v>
      </c>
      <c r="J66" s="12">
        <v>137</v>
      </c>
      <c r="K66" s="12">
        <v>111</v>
      </c>
    </row>
    <row r="67" spans="9:11" ht="14.25" x14ac:dyDescent="0.2">
      <c r="I67" s="11" t="s">
        <v>845</v>
      </c>
      <c r="J67" s="12">
        <v>1384</v>
      </c>
      <c r="K67" s="12">
        <v>1346</v>
      </c>
    </row>
    <row r="68" spans="9:11" ht="14.25" x14ac:dyDescent="0.2">
      <c r="I68" s="11" t="s">
        <v>846</v>
      </c>
      <c r="J68" s="12">
        <v>21</v>
      </c>
      <c r="K68" s="12">
        <v>14</v>
      </c>
    </row>
    <row r="69" spans="9:11" ht="14.25" x14ac:dyDescent="0.2">
      <c r="I69" s="11" t="s">
        <v>847</v>
      </c>
      <c r="J69" s="12">
        <v>3149</v>
      </c>
      <c r="K69" s="12">
        <v>2728</v>
      </c>
    </row>
    <row r="70" spans="9:11" ht="14.25" x14ac:dyDescent="0.2">
      <c r="I70" s="11" t="s">
        <v>848</v>
      </c>
      <c r="J70" s="12">
        <v>76</v>
      </c>
      <c r="K70" s="12">
        <v>54</v>
      </c>
    </row>
    <row r="71" spans="9:11" ht="14.25" x14ac:dyDescent="0.2">
      <c r="I71" s="11" t="s">
        <v>849</v>
      </c>
      <c r="J71" s="12">
        <v>20</v>
      </c>
      <c r="K71" s="12">
        <v>28</v>
      </c>
    </row>
    <row r="72" spans="9:11" ht="14.25" x14ac:dyDescent="0.2">
      <c r="I72" s="11" t="s">
        <v>850</v>
      </c>
      <c r="J72" s="12">
        <v>166</v>
      </c>
      <c r="K72" s="12">
        <v>164</v>
      </c>
    </row>
    <row r="73" spans="9:11" ht="14.25" x14ac:dyDescent="0.2">
      <c r="I73" s="11" t="s">
        <v>851</v>
      </c>
      <c r="J73" s="12">
        <v>68</v>
      </c>
      <c r="K73" s="12">
        <v>67</v>
      </c>
    </row>
    <row r="74" spans="9:11" ht="14.25" x14ac:dyDescent="0.2">
      <c r="I74" s="11" t="s">
        <v>852</v>
      </c>
      <c r="J74" s="12">
        <v>218</v>
      </c>
      <c r="K74" s="12">
        <v>151</v>
      </c>
    </row>
    <row r="75" spans="9:11" ht="14.25" x14ac:dyDescent="0.2">
      <c r="I75" s="11" t="s">
        <v>853</v>
      </c>
      <c r="J75" s="12">
        <v>1130</v>
      </c>
      <c r="K75" s="12">
        <v>940</v>
      </c>
    </row>
    <row r="76" spans="9:11" ht="14.25" x14ac:dyDescent="0.2">
      <c r="I76" s="11" t="s">
        <v>854</v>
      </c>
      <c r="J76" s="12">
        <v>1076</v>
      </c>
      <c r="K76" s="12">
        <v>1070</v>
      </c>
    </row>
    <row r="77" spans="9:11" ht="14.25" x14ac:dyDescent="0.2">
      <c r="I77" s="11" t="s">
        <v>855</v>
      </c>
      <c r="J77" s="12">
        <v>3814</v>
      </c>
      <c r="K77" s="12">
        <v>3235</v>
      </c>
    </row>
    <row r="78" spans="9:11" ht="14.25" x14ac:dyDescent="0.2">
      <c r="I78" s="11" t="s">
        <v>484</v>
      </c>
      <c r="J78" s="12">
        <v>862</v>
      </c>
      <c r="K78" s="12">
        <v>944</v>
      </c>
    </row>
    <row r="79" spans="9:11" ht="14.25" x14ac:dyDescent="0.2">
      <c r="I79" s="11" t="s">
        <v>856</v>
      </c>
      <c r="J79" s="12">
        <v>862</v>
      </c>
      <c r="K79" s="12">
        <v>944</v>
      </c>
    </row>
    <row r="80" spans="9:11" ht="14.25" x14ac:dyDescent="0.2">
      <c r="I80" s="11" t="s">
        <v>485</v>
      </c>
      <c r="J80" s="12">
        <v>4314</v>
      </c>
      <c r="K80" s="12">
        <v>4315</v>
      </c>
    </row>
    <row r="81" spans="9:11" ht="14.25" x14ac:dyDescent="0.2">
      <c r="I81" s="11" t="s">
        <v>857</v>
      </c>
      <c r="J81" s="12">
        <v>1469</v>
      </c>
      <c r="K81" s="12">
        <v>1453</v>
      </c>
    </row>
    <row r="82" spans="9:11" ht="14.25" x14ac:dyDescent="0.2">
      <c r="I82" s="11" t="s">
        <v>858</v>
      </c>
      <c r="J82" s="12">
        <v>458</v>
      </c>
      <c r="K82" s="12">
        <v>429</v>
      </c>
    </row>
    <row r="83" spans="9:11" ht="14.25" x14ac:dyDescent="0.2">
      <c r="I83" s="11" t="s">
        <v>859</v>
      </c>
      <c r="J83" s="12">
        <v>2380</v>
      </c>
      <c r="K83" s="12">
        <v>2418</v>
      </c>
    </row>
    <row r="84" spans="9:11" ht="14.25" x14ac:dyDescent="0.2">
      <c r="I84" s="11" t="s">
        <v>860</v>
      </c>
      <c r="J84" s="12" t="s">
        <v>831</v>
      </c>
      <c r="K84" s="12">
        <v>15</v>
      </c>
    </row>
    <row r="85" spans="9:11" x14ac:dyDescent="0.2">
      <c r="I85"/>
      <c r="J85"/>
      <c r="K85"/>
    </row>
    <row r="86" spans="9:11" x14ac:dyDescent="0.2">
      <c r="I86" s="317" t="s">
        <v>84</v>
      </c>
      <c r="J86" s="317"/>
      <c r="K86" s="317"/>
    </row>
    <row r="87" spans="9:11" x14ac:dyDescent="0.2">
      <c r="I87" s="317" t="s">
        <v>499</v>
      </c>
      <c r="J87" s="317"/>
      <c r="K87" s="317"/>
    </row>
    <row r="88" spans="9:11" x14ac:dyDescent="0.2">
      <c r="I88" s="317" t="s">
        <v>500</v>
      </c>
      <c r="J88" s="317"/>
      <c r="K88" s="317"/>
    </row>
    <row r="89" spans="9:11" x14ac:dyDescent="0.2">
      <c r="I89" s="317" t="s">
        <v>501</v>
      </c>
      <c r="J89" s="317"/>
      <c r="K89" s="317"/>
    </row>
    <row r="90" spans="9:11" x14ac:dyDescent="0.2">
      <c r="I90" s="317" t="s">
        <v>502</v>
      </c>
      <c r="J90" s="317"/>
      <c r="K90" s="317"/>
    </row>
    <row r="91" spans="9:11" x14ac:dyDescent="0.2">
      <c r="I91" s="317"/>
      <c r="J91" s="317"/>
      <c r="K91" s="317"/>
    </row>
    <row r="92" spans="9:11" x14ac:dyDescent="0.2">
      <c r="I92" s="317" t="s">
        <v>547</v>
      </c>
      <c r="J92" s="317"/>
      <c r="K92" s="317"/>
    </row>
    <row r="93" spans="9:11" x14ac:dyDescent="0.2">
      <c r="I93"/>
      <c r="J93"/>
      <c r="K93"/>
    </row>
    <row r="94" spans="9:11" x14ac:dyDescent="0.2">
      <c r="I94" s="317" t="s">
        <v>97</v>
      </c>
      <c r="J94" s="317"/>
      <c r="K94" s="317"/>
    </row>
    <row r="95" spans="9:11" x14ac:dyDescent="0.2">
      <c r="I95" s="317"/>
      <c r="J95" s="317"/>
      <c r="K95" s="317"/>
    </row>
    <row r="96" spans="9:11" x14ac:dyDescent="0.2">
      <c r="I96" s="317" t="s">
        <v>98</v>
      </c>
      <c r="J96" s="317"/>
      <c r="K96" s="317"/>
    </row>
  </sheetData>
  <mergeCells count="19">
    <mergeCell ref="I92:K92"/>
    <mergeCell ref="I94:K94"/>
    <mergeCell ref="I95:K95"/>
    <mergeCell ref="I96:K96"/>
    <mergeCell ref="I87:K87"/>
    <mergeCell ref="I88:K88"/>
    <mergeCell ref="I89:K89"/>
    <mergeCell ref="I90:K90"/>
    <mergeCell ref="I91:K91"/>
    <mergeCell ref="I42:K42"/>
    <mergeCell ref="I43:K43"/>
    <mergeCell ref="I44:K44"/>
    <mergeCell ref="J48:K48"/>
    <mergeCell ref="I86:K86"/>
    <mergeCell ref="A1:E1"/>
    <mergeCell ref="A35:E35"/>
    <mergeCell ref="I39:K39"/>
    <mergeCell ref="I40:K40"/>
    <mergeCell ref="I41:K41"/>
  </mergeCells>
  <pageMargins left="0.70833333333333304" right="0.70833333333333304" top="0.74791666666666701" bottom="0.74791666666666701" header="0.51180555555555496" footer="0.51180555555555496"/>
  <pageSetup paperSize="9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25"/>
  <sheetViews>
    <sheetView topLeftCell="A5" zoomScale="85" zoomScaleNormal="85" workbookViewId="0">
      <selection activeCell="E10" sqref="E10"/>
    </sheetView>
  </sheetViews>
  <sheetFormatPr baseColWidth="10" defaultColWidth="10.7109375" defaultRowHeight="12.75" x14ac:dyDescent="0.2"/>
  <sheetData>
    <row r="1" spans="1:11" ht="15" x14ac:dyDescent="0.25">
      <c r="A1" s="318" t="s">
        <v>870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</row>
    <row r="2" spans="1:11" x14ac:dyDescent="0.2">
      <c r="A2" s="319" t="s">
        <v>871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</row>
    <row r="3" spans="1:11" ht="15" x14ac:dyDescent="0.25">
      <c r="A3" s="320"/>
      <c r="B3" s="320"/>
      <c r="C3" s="320"/>
      <c r="D3" s="320"/>
      <c r="E3" s="320"/>
      <c r="F3" s="320"/>
      <c r="G3" s="320"/>
      <c r="H3" s="320"/>
      <c r="I3" s="320"/>
      <c r="J3" s="320"/>
      <c r="K3" s="320"/>
    </row>
    <row r="4" spans="1:11" ht="15" x14ac:dyDescent="0.25">
      <c r="A4" s="321" t="s">
        <v>872</v>
      </c>
      <c r="B4" s="321"/>
      <c r="C4" s="321"/>
      <c r="D4" s="321"/>
      <c r="E4" s="321"/>
      <c r="F4" s="321"/>
      <c r="G4" s="321"/>
      <c r="H4" s="321"/>
      <c r="I4" s="321"/>
      <c r="J4" s="321"/>
      <c r="K4" s="321"/>
    </row>
    <row r="5" spans="1:11" x14ac:dyDescent="0.2">
      <c r="A5" s="322" t="s">
        <v>873</v>
      </c>
      <c r="B5" s="322"/>
      <c r="C5" s="322"/>
      <c r="D5" s="322"/>
      <c r="E5" s="322"/>
      <c r="F5" s="322"/>
      <c r="G5" s="322"/>
      <c r="H5" s="322"/>
      <c r="I5" s="322"/>
      <c r="J5" s="322"/>
      <c r="K5" s="322"/>
    </row>
    <row r="6" spans="1:11" ht="15" x14ac:dyDescent="0.25">
      <c r="A6" s="320"/>
      <c r="B6" s="320"/>
      <c r="C6" s="320"/>
      <c r="D6" s="320"/>
      <c r="E6" s="320"/>
      <c r="F6" s="320"/>
      <c r="G6" s="320"/>
      <c r="H6" s="320"/>
      <c r="I6" s="320"/>
      <c r="J6" s="320"/>
      <c r="K6" s="320"/>
    </row>
    <row r="7" spans="1:11" ht="12.75" customHeight="1" x14ac:dyDescent="0.2">
      <c r="A7" s="35" t="s">
        <v>139</v>
      </c>
      <c r="B7" s="323" t="s">
        <v>68</v>
      </c>
      <c r="C7" s="323"/>
    </row>
    <row r="8" spans="1:11" ht="38.25" x14ac:dyDescent="0.2">
      <c r="A8" s="35" t="s">
        <v>139</v>
      </c>
      <c r="B8" s="41" t="s">
        <v>141</v>
      </c>
      <c r="C8" s="41" t="s">
        <v>142</v>
      </c>
    </row>
    <row r="9" spans="1:11" ht="25.5" x14ac:dyDescent="0.2">
      <c r="A9" s="35" t="s">
        <v>139</v>
      </c>
      <c r="B9" s="41" t="s">
        <v>64</v>
      </c>
      <c r="C9" s="41" t="s">
        <v>64</v>
      </c>
    </row>
    <row r="10" spans="1:11" x14ac:dyDescent="0.2">
      <c r="A10" s="36" t="s">
        <v>724</v>
      </c>
      <c r="B10" s="238">
        <v>2698.2</v>
      </c>
      <c r="C10" s="238">
        <v>36</v>
      </c>
      <c r="E10" s="239">
        <f t="shared" ref="E10:E18" si="0">(B10/B11-1)*100</f>
        <v>-2.348811117947236</v>
      </c>
      <c r="F10" s="239">
        <f t="shared" ref="F10:F18" si="1">(C10/C11-1)*100</f>
        <v>-2.7027027027026973</v>
      </c>
    </row>
    <row r="11" spans="1:11" x14ac:dyDescent="0.2">
      <c r="A11" s="36" t="s">
        <v>445</v>
      </c>
      <c r="B11" s="238">
        <v>2763.1</v>
      </c>
      <c r="C11" s="238">
        <v>37</v>
      </c>
      <c r="E11" s="239">
        <f t="shared" si="0"/>
        <v>2.0234095188863765</v>
      </c>
      <c r="F11" s="239">
        <f t="shared" si="1"/>
        <v>-7.9601990049751326</v>
      </c>
    </row>
    <row r="12" spans="1:11" x14ac:dyDescent="0.2">
      <c r="A12" s="36" t="s">
        <v>444</v>
      </c>
      <c r="B12" s="238">
        <v>2708.3</v>
      </c>
      <c r="C12" s="238">
        <v>40.200000000000003</v>
      </c>
      <c r="E12" s="239">
        <f t="shared" si="0"/>
        <v>2.3003701745108351</v>
      </c>
      <c r="F12" s="239">
        <f t="shared" si="1"/>
        <v>-2.1897810218978075</v>
      </c>
    </row>
    <row r="13" spans="1:11" x14ac:dyDescent="0.2">
      <c r="A13" s="36" t="s">
        <v>443</v>
      </c>
      <c r="B13" s="238">
        <v>2647.4</v>
      </c>
      <c r="C13" s="238">
        <v>41.1</v>
      </c>
      <c r="E13" s="239">
        <f t="shared" si="0"/>
        <v>4.9639203869637827</v>
      </c>
      <c r="F13" s="239">
        <f t="shared" si="1"/>
        <v>16.101694915254239</v>
      </c>
    </row>
    <row r="14" spans="1:11" x14ac:dyDescent="0.2">
      <c r="A14" s="36" t="s">
        <v>76</v>
      </c>
      <c r="B14" s="238">
        <v>2522.1999999999998</v>
      </c>
      <c r="C14" s="238">
        <v>35.4</v>
      </c>
      <c r="E14" s="239">
        <f t="shared" si="0"/>
        <v>1.607380252185453</v>
      </c>
      <c r="F14" s="239">
        <f t="shared" si="1"/>
        <v>-6.3492063492063489</v>
      </c>
    </row>
    <row r="15" spans="1:11" x14ac:dyDescent="0.2">
      <c r="A15" s="36" t="s">
        <v>74</v>
      </c>
      <c r="B15" s="238">
        <v>2482.3000000000002</v>
      </c>
      <c r="C15" s="238">
        <v>37.799999999999997</v>
      </c>
      <c r="E15" s="239">
        <f t="shared" si="0"/>
        <v>4.3027017941930312</v>
      </c>
      <c r="F15" s="239">
        <f t="shared" si="1"/>
        <v>18.495297805642629</v>
      </c>
    </row>
    <row r="16" spans="1:11" x14ac:dyDescent="0.2">
      <c r="A16" s="36" t="s">
        <v>442</v>
      </c>
      <c r="B16" s="238">
        <v>2379.9</v>
      </c>
      <c r="C16" s="238">
        <v>31.9</v>
      </c>
      <c r="E16" s="239">
        <f t="shared" si="0"/>
        <v>1.0358734875822506</v>
      </c>
      <c r="F16" s="239">
        <f t="shared" si="1"/>
        <v>20.377358490566031</v>
      </c>
    </row>
    <row r="17" spans="1:6" x14ac:dyDescent="0.2">
      <c r="A17" s="36" t="s">
        <v>441</v>
      </c>
      <c r="B17" s="238">
        <v>2355.5</v>
      </c>
      <c r="C17" s="238">
        <v>26.5</v>
      </c>
      <c r="E17" s="239">
        <f t="shared" si="0"/>
        <v>-5.161653983975512</v>
      </c>
      <c r="F17" s="239">
        <f t="shared" si="1"/>
        <v>-21.364985163204754</v>
      </c>
    </row>
    <row r="18" spans="1:6" x14ac:dyDescent="0.2">
      <c r="A18" s="36" t="s">
        <v>440</v>
      </c>
      <c r="B18" s="238">
        <v>2483.6999999999998</v>
      </c>
      <c r="C18" s="238">
        <v>33.700000000000003</v>
      </c>
      <c r="E18" s="239">
        <f t="shared" si="0"/>
        <v>-4.6454486121242367</v>
      </c>
      <c r="F18" s="239">
        <f t="shared" si="1"/>
        <v>-4.5325779036827001</v>
      </c>
    </row>
    <row r="19" spans="1:6" x14ac:dyDescent="0.2">
      <c r="A19" s="36" t="s">
        <v>439</v>
      </c>
      <c r="B19" s="238">
        <v>2604.6999999999998</v>
      </c>
      <c r="C19" s="238">
        <v>35.299999999999997</v>
      </c>
      <c r="E19" t="e">
        <f>B19/B20-1</f>
        <v>#DIV/0!</v>
      </c>
      <c r="F19" t="e">
        <f>C19/C20-1</f>
        <v>#DIV/0!</v>
      </c>
    </row>
    <row r="20" spans="1:6" x14ac:dyDescent="0.2">
      <c r="A20" t="s">
        <v>874</v>
      </c>
    </row>
    <row r="22" spans="1:6" x14ac:dyDescent="0.2">
      <c r="A22" s="32" t="s">
        <v>84</v>
      </c>
    </row>
    <row r="24" spans="1:6" x14ac:dyDescent="0.2">
      <c r="A24" s="32" t="s">
        <v>151</v>
      </c>
    </row>
    <row r="25" spans="1:6" x14ac:dyDescent="0.2">
      <c r="A25" t="s">
        <v>152</v>
      </c>
    </row>
  </sheetData>
  <mergeCells count="7">
    <mergeCell ref="A6:K6"/>
    <mergeCell ref="B7:C7"/>
    <mergeCell ref="A1:K1"/>
    <mergeCell ref="A2:K2"/>
    <mergeCell ref="A3:K3"/>
    <mergeCell ref="A4:K4"/>
    <mergeCell ref="A5:K5"/>
  </mergeCells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8"/>
    <pageSetUpPr fitToPage="1"/>
  </sheetPr>
  <dimension ref="A1:AMJ167"/>
  <sheetViews>
    <sheetView topLeftCell="A7" zoomScale="85" zoomScaleNormal="85" workbookViewId="0">
      <selection sqref="A1:F1"/>
    </sheetView>
  </sheetViews>
  <sheetFormatPr baseColWidth="10" defaultColWidth="11.42578125" defaultRowHeight="12.75" x14ac:dyDescent="0.2"/>
  <cols>
    <col min="1" max="1" width="72.5703125" style="20" customWidth="1"/>
    <col min="2" max="5" width="11.42578125" style="20"/>
    <col min="6" max="26" width="11.5703125" style="20" hidden="1" customWidth="1"/>
    <col min="27" max="1024" width="11.42578125" style="20"/>
  </cols>
  <sheetData>
    <row r="1" spans="1:9" ht="11.25" customHeight="1" x14ac:dyDescent="0.2">
      <c r="A1" s="343" t="s">
        <v>875</v>
      </c>
      <c r="B1" s="343"/>
      <c r="C1" s="343"/>
      <c r="D1" s="343"/>
      <c r="E1" s="343"/>
      <c r="H1" s="103" t="s">
        <v>557</v>
      </c>
    </row>
    <row r="2" spans="1:9" ht="45" x14ac:dyDescent="0.2">
      <c r="A2" s="68"/>
      <c r="B2" s="106" t="s">
        <v>549</v>
      </c>
      <c r="C2" s="106" t="s">
        <v>550</v>
      </c>
      <c r="D2" s="106" t="s">
        <v>551</v>
      </c>
      <c r="E2" s="106" t="s">
        <v>552</v>
      </c>
    </row>
    <row r="3" spans="1:9" x14ac:dyDescent="0.2">
      <c r="A3" s="48" t="s">
        <v>372</v>
      </c>
      <c r="B3" s="240">
        <f t="shared" ref="B3:E4" si="0">C118</f>
        <v>52.524947105939248</v>
      </c>
      <c r="C3" s="240">
        <f t="shared" si="0"/>
        <v>23.301836179537556</v>
      </c>
      <c r="D3" s="240">
        <f t="shared" si="0"/>
        <v>631.62051598858443</v>
      </c>
      <c r="E3" s="240">
        <f t="shared" si="0"/>
        <v>44.363369148262699</v>
      </c>
    </row>
    <row r="4" spans="1:9" x14ac:dyDescent="0.2">
      <c r="A4" s="221" t="s">
        <v>368</v>
      </c>
      <c r="B4" s="241">
        <f t="shared" si="0"/>
        <v>67.723664122137407</v>
      </c>
      <c r="C4" s="241">
        <f t="shared" si="0"/>
        <v>36.716030534351141</v>
      </c>
      <c r="D4" s="241">
        <f t="shared" si="0"/>
        <v>491.68786924368948</v>
      </c>
      <c r="E4" s="241">
        <f t="shared" si="0"/>
        <v>54.214477332672061</v>
      </c>
    </row>
    <row r="5" spans="1:9" x14ac:dyDescent="0.2">
      <c r="A5" s="221" t="s">
        <v>369</v>
      </c>
      <c r="B5" s="241">
        <f t="shared" ref="B5:E34" si="1">C123</f>
        <v>32.331146835079664</v>
      </c>
      <c r="C5" s="241">
        <f t="shared" si="1"/>
        <v>7.8227214008899102</v>
      </c>
      <c r="D5" s="241">
        <f t="shared" si="1"/>
        <v>889.01914702072952</v>
      </c>
      <c r="E5" s="241">
        <f t="shared" si="1"/>
        <v>24.195619910402215</v>
      </c>
    </row>
    <row r="6" spans="1:9" x14ac:dyDescent="0.2">
      <c r="A6" s="224" t="s">
        <v>803</v>
      </c>
      <c r="B6" s="242">
        <f t="shared" si="1"/>
        <v>31.44929685502429</v>
      </c>
      <c r="C6" s="242">
        <f t="shared" si="1"/>
        <v>8.5555868064433653</v>
      </c>
      <c r="D6" s="242">
        <f t="shared" si="1"/>
        <v>779.05087013092452</v>
      </c>
      <c r="E6" s="242">
        <f t="shared" si="1"/>
        <v>27.204381852742561</v>
      </c>
      <c r="F6" s="79">
        <f>MAX(B6:B27)</f>
        <v>57.2</v>
      </c>
      <c r="G6" s="79">
        <f>MAX(C6:C27)</f>
        <v>15.63078034682081</v>
      </c>
      <c r="H6" s="79">
        <f>MAX(D6:D27)</f>
        <v>2879.423045413339</v>
      </c>
      <c r="I6" s="79">
        <f>MAX(E6:E27)</f>
        <v>40.167513387340378</v>
      </c>
    </row>
    <row r="7" spans="1:9" x14ac:dyDescent="0.2">
      <c r="A7" s="224" t="s">
        <v>804</v>
      </c>
      <c r="B7" s="242">
        <f t="shared" si="1"/>
        <v>10.579534432589719</v>
      </c>
      <c r="C7" s="242">
        <f t="shared" si="1"/>
        <v>-17.728806983511156</v>
      </c>
      <c r="D7" s="242">
        <f t="shared" si="1"/>
        <v>2879.423045413339</v>
      </c>
      <c r="E7" s="242">
        <f t="shared" si="1"/>
        <v>-167.57643823057532</v>
      </c>
      <c r="F7" s="79">
        <f>AVERAGE(B6:B27)</f>
        <v>33.339583135972447</v>
      </c>
      <c r="G7" s="79">
        <f>AVERAGE(C6:C27)</f>
        <v>7.5010798133537158</v>
      </c>
      <c r="H7" s="79">
        <f>AVERAGE(D6:D27)</f>
        <v>986.3891661334394</v>
      </c>
      <c r="I7" s="79">
        <f>AVERAGE(E6:E27)</f>
        <v>16.965511389207428</v>
      </c>
    </row>
    <row r="8" spans="1:9" x14ac:dyDescent="0.2">
      <c r="A8" s="224" t="s">
        <v>805</v>
      </c>
      <c r="B8" s="242">
        <f t="shared" si="1"/>
        <v>25.147892720306515</v>
      </c>
      <c r="C8" s="242">
        <f t="shared" si="1"/>
        <v>7.2865900383141762</v>
      </c>
      <c r="D8" s="242">
        <f t="shared" si="1"/>
        <v>904.86701905058328</v>
      </c>
      <c r="E8" s="242">
        <f t="shared" si="1"/>
        <v>28.974952769821439</v>
      </c>
      <c r="F8" s="79">
        <f>MIN(B6:B27)</f>
        <v>10.579534432589719</v>
      </c>
      <c r="G8" s="79">
        <f>MIN(C6:C27)</f>
        <v>-17.728806983511156</v>
      </c>
      <c r="H8" s="79">
        <f>MIN(D6:D27)</f>
        <v>724.91950337137655</v>
      </c>
      <c r="I8" s="79">
        <f>MIN(E6:E27)</f>
        <v>-167.57643823057532</v>
      </c>
    </row>
    <row r="9" spans="1:9" x14ac:dyDescent="0.2">
      <c r="A9" s="224" t="s">
        <v>806</v>
      </c>
      <c r="B9" s="242">
        <f t="shared" si="1"/>
        <v>17.423444976076556</v>
      </c>
      <c r="C9" s="242">
        <f t="shared" si="1"/>
        <v>6.9985645933014355</v>
      </c>
      <c r="D9" s="242">
        <f t="shared" si="1"/>
        <v>1110.468213648222</v>
      </c>
      <c r="E9" s="242">
        <f t="shared" si="1"/>
        <v>40.167513387340378</v>
      </c>
    </row>
    <row r="10" spans="1:9" x14ac:dyDescent="0.2">
      <c r="A10" s="224" t="s">
        <v>868</v>
      </c>
      <c r="B10" s="242">
        <f t="shared" si="1"/>
        <v>29.594019138755982</v>
      </c>
      <c r="C10" s="242">
        <f t="shared" si="1"/>
        <v>7.1042264752791073</v>
      </c>
      <c r="D10" s="242">
        <f t="shared" si="1"/>
        <v>834.81947657619025</v>
      </c>
      <c r="E10" s="242">
        <f t="shared" si="1"/>
        <v>24.00561560080731</v>
      </c>
    </row>
    <row r="11" spans="1:9" x14ac:dyDescent="0.2">
      <c r="A11" s="224" t="s">
        <v>808</v>
      </c>
      <c r="B11" s="242">
        <f t="shared" si="1"/>
        <v>29.275774424146146</v>
      </c>
      <c r="C11" s="242">
        <f t="shared" si="1"/>
        <v>8.9425734710087372</v>
      </c>
      <c r="D11" s="242">
        <f t="shared" si="1"/>
        <v>904.70776364221661</v>
      </c>
      <c r="E11" s="242">
        <f t="shared" si="1"/>
        <v>30.545984339984049</v>
      </c>
    </row>
    <row r="12" spans="1:9" x14ac:dyDescent="0.2">
      <c r="A12" s="224" t="s">
        <v>809</v>
      </c>
      <c r="B12" s="242">
        <f t="shared" si="1"/>
        <v>30.795238095238094</v>
      </c>
      <c r="C12" s="242">
        <f t="shared" si="1"/>
        <v>8.926530612244898</v>
      </c>
      <c r="D12" s="242">
        <f t="shared" si="1"/>
        <v>965.6047899289606</v>
      </c>
      <c r="E12" s="242">
        <f t="shared" si="1"/>
        <v>28.986723806578457</v>
      </c>
    </row>
    <row r="13" spans="1:9" x14ac:dyDescent="0.2">
      <c r="A13" s="224" t="s">
        <v>810</v>
      </c>
      <c r="B13" s="242">
        <f t="shared" si="1"/>
        <v>30.710537190082643</v>
      </c>
      <c r="C13" s="242">
        <f t="shared" si="1"/>
        <v>6.5427685950413217</v>
      </c>
      <c r="D13" s="242">
        <f t="shared" si="1"/>
        <v>970.4051159911304</v>
      </c>
      <c r="E13" s="242">
        <f t="shared" si="1"/>
        <v>21.304637410100984</v>
      </c>
    </row>
    <row r="14" spans="1:9" x14ac:dyDescent="0.2">
      <c r="A14" s="224" t="s">
        <v>811</v>
      </c>
      <c r="B14" s="242">
        <f t="shared" si="1"/>
        <v>45.127906976744185</v>
      </c>
      <c r="C14" s="242">
        <f t="shared" si="1"/>
        <v>14.80891472868217</v>
      </c>
      <c r="D14" s="242">
        <f t="shared" si="1"/>
        <v>734.53255174783135</v>
      </c>
      <c r="E14" s="242">
        <f t="shared" si="1"/>
        <v>32.815425577600273</v>
      </c>
    </row>
    <row r="15" spans="1:9" x14ac:dyDescent="0.2">
      <c r="A15" s="224" t="s">
        <v>812</v>
      </c>
      <c r="B15" s="242">
        <f t="shared" si="1"/>
        <v>53.977380952380955</v>
      </c>
      <c r="C15" s="242">
        <f t="shared" si="1"/>
        <v>13.429761904761904</v>
      </c>
      <c r="D15" s="242">
        <f t="shared" si="1"/>
        <v>788.16082574270524</v>
      </c>
      <c r="E15" s="242">
        <f t="shared" si="1"/>
        <v>24.880351117090488</v>
      </c>
    </row>
    <row r="16" spans="1:9" x14ac:dyDescent="0.2">
      <c r="A16" s="224" t="s">
        <v>813</v>
      </c>
      <c r="B16" s="242">
        <f t="shared" si="1"/>
        <v>25.959124087591242</v>
      </c>
      <c r="C16" s="242">
        <f t="shared" si="1"/>
        <v>4.3116788321167885</v>
      </c>
      <c r="D16" s="242">
        <f t="shared" si="1"/>
        <v>1003.5163904670201</v>
      </c>
      <c r="E16" s="242">
        <f t="shared" si="1"/>
        <v>16.609492745472952</v>
      </c>
    </row>
    <row r="17" spans="1:5" x14ac:dyDescent="0.2">
      <c r="A17" s="224" t="s">
        <v>814</v>
      </c>
      <c r="B17" s="242">
        <f t="shared" si="1"/>
        <v>46.720158959537571</v>
      </c>
      <c r="C17" s="242">
        <f t="shared" si="1"/>
        <v>15.63078034682081</v>
      </c>
      <c r="D17" s="242">
        <f t="shared" si="1"/>
        <v>724.91950337137655</v>
      </c>
      <c r="E17" s="242">
        <f t="shared" si="1"/>
        <v>33.45617971967517</v>
      </c>
    </row>
    <row r="18" spans="1:5" x14ac:dyDescent="0.2">
      <c r="A18" s="224" t="s">
        <v>815</v>
      </c>
      <c r="B18" s="242">
        <f t="shared" si="1"/>
        <v>22.2</v>
      </c>
      <c r="C18" s="242">
        <f t="shared" si="1"/>
        <v>4.0809523809523807</v>
      </c>
      <c r="D18" s="242">
        <f t="shared" si="1"/>
        <v>1001.5898251192368</v>
      </c>
      <c r="E18" s="242">
        <f t="shared" si="1"/>
        <v>18.382668382668385</v>
      </c>
    </row>
    <row r="19" spans="1:5" x14ac:dyDescent="0.2">
      <c r="A19" s="224" t="s">
        <v>816</v>
      </c>
      <c r="B19" s="242">
        <f t="shared" si="1"/>
        <v>31.870657351540171</v>
      </c>
      <c r="C19" s="242">
        <f t="shared" si="1"/>
        <v>7.3847570657351538</v>
      </c>
      <c r="D19" s="242">
        <f t="shared" si="1"/>
        <v>910.15065606996063</v>
      </c>
      <c r="E19" s="242">
        <f t="shared" si="1"/>
        <v>23.171022123201613</v>
      </c>
    </row>
    <row r="20" spans="1:5" x14ac:dyDescent="0.2">
      <c r="A20" s="224" t="s">
        <v>817</v>
      </c>
      <c r="B20" s="242">
        <f t="shared" si="1"/>
        <v>41.247368421052634</v>
      </c>
      <c r="C20" s="242">
        <f t="shared" si="1"/>
        <v>13.00921052631579</v>
      </c>
      <c r="D20" s="242">
        <f t="shared" si="1"/>
        <v>826.41154798868206</v>
      </c>
      <c r="E20" s="242">
        <f t="shared" si="1"/>
        <v>31.539492152609416</v>
      </c>
    </row>
    <row r="21" spans="1:5" x14ac:dyDescent="0.2">
      <c r="A21" s="224" t="s">
        <v>818</v>
      </c>
      <c r="B21" s="242">
        <f t="shared" si="1"/>
        <v>35.644999999999996</v>
      </c>
      <c r="C21" s="242">
        <f t="shared" si="1"/>
        <v>5.01</v>
      </c>
      <c r="D21" s="242">
        <f t="shared" si="1"/>
        <v>1008.9691648857608</v>
      </c>
      <c r="E21" s="242">
        <f t="shared" si="1"/>
        <v>14.055267218403705</v>
      </c>
    </row>
    <row r="22" spans="1:5" x14ac:dyDescent="0.2">
      <c r="A22" s="224" t="s">
        <v>819</v>
      </c>
      <c r="B22" s="242">
        <f t="shared" si="1"/>
        <v>57.2</v>
      </c>
      <c r="C22" s="242">
        <f t="shared" si="1"/>
        <v>4.3975903614457827</v>
      </c>
      <c r="D22" s="242">
        <f t="shared" si="1"/>
        <v>952.87615610196258</v>
      </c>
      <c r="E22" s="242">
        <f t="shared" si="1"/>
        <v>7.6880950374926273</v>
      </c>
    </row>
    <row r="23" spans="1:5" x14ac:dyDescent="0.2">
      <c r="A23" s="224" t="s">
        <v>820</v>
      </c>
      <c r="B23" s="242">
        <f t="shared" si="1"/>
        <v>35.538235294117648</v>
      </c>
      <c r="C23" s="242">
        <f t="shared" si="1"/>
        <v>8.5897058823529413</v>
      </c>
      <c r="D23" s="242">
        <f t="shared" si="1"/>
        <v>772.91912754960015</v>
      </c>
      <c r="E23" s="242">
        <f t="shared" si="1"/>
        <v>24.170321939915585</v>
      </c>
    </row>
    <row r="24" spans="1:5" x14ac:dyDescent="0.2">
      <c r="A24" s="224" t="s">
        <v>821</v>
      </c>
      <c r="B24" s="242">
        <f t="shared" si="1"/>
        <v>37.54082568807339</v>
      </c>
      <c r="C24" s="242">
        <f t="shared" si="1"/>
        <v>10.133486238532109</v>
      </c>
      <c r="D24" s="242">
        <f t="shared" si="1"/>
        <v>923.16628485920148</v>
      </c>
      <c r="E24" s="242">
        <f t="shared" si="1"/>
        <v>26.993242830435367</v>
      </c>
    </row>
    <row r="25" spans="1:5" x14ac:dyDescent="0.2">
      <c r="A25" s="224" t="s">
        <v>822</v>
      </c>
      <c r="B25" s="242">
        <f t="shared" si="1"/>
        <v>30.625398230088493</v>
      </c>
      <c r="C25" s="242">
        <f t="shared" si="1"/>
        <v>11.020265486725663</v>
      </c>
      <c r="D25" s="242">
        <f t="shared" si="1"/>
        <v>828.32794899771397</v>
      </c>
      <c r="E25" s="242">
        <f t="shared" si="1"/>
        <v>35.984072448398727</v>
      </c>
    </row>
    <row r="26" spans="1:5" x14ac:dyDescent="0.2">
      <c r="A26" s="224" t="s">
        <v>823</v>
      </c>
      <c r="B26" s="242">
        <f t="shared" si="1"/>
        <v>27.110130111524164</v>
      </c>
      <c r="C26" s="242">
        <f t="shared" si="1"/>
        <v>5.6998141263940516</v>
      </c>
      <c r="D26" s="242">
        <f t="shared" si="1"/>
        <v>998.2414702188014</v>
      </c>
      <c r="E26" s="242">
        <f t="shared" si="1"/>
        <v>21.024665329699523</v>
      </c>
    </row>
    <row r="27" spans="1:5" x14ac:dyDescent="0.2">
      <c r="A27" s="224" t="s">
        <v>824</v>
      </c>
      <c r="B27" s="242">
        <f t="shared" si="1"/>
        <v>37.732905086523331</v>
      </c>
      <c r="C27" s="242">
        <f t="shared" si="1"/>
        <v>10.888804404824333</v>
      </c>
      <c r="D27" s="242">
        <f t="shared" si="1"/>
        <v>877.43390743424754</v>
      </c>
      <c r="E27" s="242">
        <f t="shared" si="1"/>
        <v>28.857583003099784</v>
      </c>
    </row>
    <row r="28" spans="1:5" x14ac:dyDescent="0.2">
      <c r="A28" s="212" t="s">
        <v>370</v>
      </c>
      <c r="B28" s="241">
        <f t="shared" si="1"/>
        <v>483.63758700696053</v>
      </c>
      <c r="C28" s="241">
        <f t="shared" si="1"/>
        <v>347.54988399071925</v>
      </c>
      <c r="D28" s="241">
        <f t="shared" si="1"/>
        <v>171.60054418410024</v>
      </c>
      <c r="E28" s="241">
        <f t="shared" si="1"/>
        <v>71.861636342527973</v>
      </c>
    </row>
    <row r="29" spans="1:5" x14ac:dyDescent="0.2">
      <c r="A29" s="224" t="s">
        <v>825</v>
      </c>
      <c r="B29" s="242">
        <f t="shared" si="1"/>
        <v>483.63758700696053</v>
      </c>
      <c r="C29" s="242">
        <f t="shared" si="1"/>
        <v>347.54988399071925</v>
      </c>
      <c r="D29" s="242">
        <f t="shared" si="1"/>
        <v>171.60054418410024</v>
      </c>
      <c r="E29" s="242">
        <f t="shared" si="1"/>
        <v>71.861636342527973</v>
      </c>
    </row>
    <row r="30" spans="1:5" x14ac:dyDescent="0.2">
      <c r="A30" s="212" t="s">
        <v>371</v>
      </c>
      <c r="B30" s="241">
        <f t="shared" si="1"/>
        <v>62.810871580899395</v>
      </c>
      <c r="C30" s="241">
        <f t="shared" si="1"/>
        <v>32.274663885025497</v>
      </c>
      <c r="D30" s="241">
        <f t="shared" si="1"/>
        <v>668.70871964727905</v>
      </c>
      <c r="E30" s="241">
        <f t="shared" si="1"/>
        <v>51.38388159994922</v>
      </c>
    </row>
    <row r="31" spans="1:5" x14ac:dyDescent="0.2">
      <c r="A31" s="224" t="s">
        <v>826</v>
      </c>
      <c r="B31" s="242">
        <f t="shared" si="1"/>
        <v>62.353029271613345</v>
      </c>
      <c r="C31" s="242">
        <f t="shared" si="1"/>
        <v>37.926208304969364</v>
      </c>
      <c r="D31" s="242">
        <f t="shared" si="1"/>
        <v>706.5523765384745</v>
      </c>
      <c r="E31" s="242">
        <f t="shared" si="1"/>
        <v>60.824965118792619</v>
      </c>
    </row>
    <row r="32" spans="1:5" x14ac:dyDescent="0.2">
      <c r="A32" s="224" t="s">
        <v>827</v>
      </c>
      <c r="B32" s="242">
        <f t="shared" si="1"/>
        <v>38.480349344978166</v>
      </c>
      <c r="C32" s="242">
        <f t="shared" si="1"/>
        <v>7.062663755458515</v>
      </c>
      <c r="D32" s="242">
        <f t="shared" si="1"/>
        <v>1121.7405110749</v>
      </c>
      <c r="E32" s="242">
        <f t="shared" si="1"/>
        <v>18.353949160236041</v>
      </c>
    </row>
    <row r="33" spans="1:21" x14ac:dyDescent="0.2">
      <c r="A33" s="224" t="s">
        <v>828</v>
      </c>
      <c r="B33" s="242">
        <f t="shared" si="1"/>
        <v>68.054033613445384</v>
      </c>
      <c r="C33" s="242">
        <f t="shared" si="1"/>
        <v>33.719033613445376</v>
      </c>
      <c r="D33" s="242">
        <f t="shared" si="1"/>
        <v>595.66232824515237</v>
      </c>
      <c r="E33" s="242">
        <f t="shared" si="1"/>
        <v>49.547443146387629</v>
      </c>
    </row>
    <row r="34" spans="1:21" x14ac:dyDescent="0.2">
      <c r="A34" s="224" t="s">
        <v>865</v>
      </c>
      <c r="B34" s="242">
        <f t="shared" si="1"/>
        <v>0</v>
      </c>
      <c r="C34" s="242">
        <f t="shared" si="1"/>
        <v>0</v>
      </c>
      <c r="D34" s="242">
        <f t="shared" si="1"/>
        <v>0</v>
      </c>
      <c r="E34" s="242">
        <f t="shared" si="1"/>
        <v>0</v>
      </c>
    </row>
    <row r="35" spans="1:21" x14ac:dyDescent="0.2">
      <c r="A35" s="325" t="s">
        <v>861</v>
      </c>
      <c r="B35" s="325"/>
      <c r="C35" s="325"/>
      <c r="D35" s="325"/>
      <c r="E35" s="325"/>
    </row>
    <row r="40" spans="1:21" ht="12.75" customHeight="1" x14ac:dyDescent="0.2">
      <c r="H40" s="312" t="s">
        <v>559</v>
      </c>
      <c r="I40" s="312"/>
      <c r="J40" s="312"/>
      <c r="K40" s="312"/>
      <c r="L40" s="312"/>
      <c r="M40" s="312"/>
      <c r="N40" s="312"/>
      <c r="O40" s="312"/>
      <c r="P40" s="312"/>
      <c r="R40" s="312" t="s">
        <v>544</v>
      </c>
      <c r="S40" s="312"/>
      <c r="T40" s="312"/>
      <c r="U40" s="312"/>
    </row>
    <row r="41" spans="1:21" x14ac:dyDescent="0.2">
      <c r="H41" s="313" t="s">
        <v>475</v>
      </c>
      <c r="I41" s="313"/>
      <c r="J41" s="313"/>
      <c r="K41" s="313"/>
      <c r="L41" s="313"/>
      <c r="M41" s="313"/>
      <c r="N41" s="313"/>
      <c r="O41" s="313"/>
      <c r="P41" s="313"/>
      <c r="R41" s="313" t="s">
        <v>475</v>
      </c>
      <c r="S41" s="313"/>
      <c r="T41" s="313"/>
      <c r="U41" s="313"/>
    </row>
    <row r="42" spans="1:21" x14ac:dyDescent="0.2">
      <c r="H42" s="314"/>
      <c r="I42" s="314"/>
      <c r="J42" s="314"/>
      <c r="K42" s="314"/>
      <c r="L42" s="314"/>
      <c r="M42" s="314"/>
      <c r="N42" s="314"/>
      <c r="O42" s="314"/>
      <c r="P42" s="314"/>
      <c r="R42" s="314"/>
      <c r="S42" s="314"/>
      <c r="T42" s="314"/>
      <c r="U42" s="314"/>
    </row>
    <row r="43" spans="1:21" x14ac:dyDescent="0.2">
      <c r="H43" s="315" t="s">
        <v>57</v>
      </c>
      <c r="I43" s="315"/>
      <c r="J43" s="315"/>
      <c r="K43" s="315"/>
      <c r="L43" s="315"/>
      <c r="M43" s="315"/>
      <c r="N43" s="315"/>
      <c r="O43" s="315"/>
      <c r="P43" s="315"/>
      <c r="R43" s="315" t="s">
        <v>57</v>
      </c>
      <c r="S43" s="315"/>
      <c r="T43" s="315"/>
      <c r="U43" s="315"/>
    </row>
    <row r="44" spans="1:21" x14ac:dyDescent="0.2">
      <c r="H44" s="315" t="s">
        <v>560</v>
      </c>
      <c r="I44" s="315"/>
      <c r="J44" s="315"/>
      <c r="K44" s="315"/>
      <c r="L44" s="315"/>
      <c r="M44" s="315"/>
      <c r="N44" s="315"/>
      <c r="O44" s="315"/>
      <c r="P44" s="315"/>
      <c r="R44" s="315" t="s">
        <v>560</v>
      </c>
      <c r="S44" s="315"/>
      <c r="T44" s="315"/>
      <c r="U44" s="315"/>
    </row>
    <row r="45" spans="1:21" x14ac:dyDescent="0.2">
      <c r="H45" s="315" t="s">
        <v>561</v>
      </c>
      <c r="I45" s="315"/>
      <c r="J45" s="315"/>
      <c r="K45" s="315"/>
      <c r="L45" s="315"/>
      <c r="M45" s="315"/>
      <c r="N45" s="315"/>
      <c r="O45" s="315"/>
      <c r="P45" s="315"/>
      <c r="R45" s="315" t="s">
        <v>876</v>
      </c>
      <c r="S45" s="315"/>
      <c r="T45" s="315"/>
      <c r="U45" s="315"/>
    </row>
    <row r="46" spans="1:21" x14ac:dyDescent="0.2">
      <c r="H46"/>
      <c r="I46"/>
      <c r="J46"/>
      <c r="K46"/>
      <c r="L46"/>
      <c r="M46"/>
      <c r="N46"/>
      <c r="O46"/>
      <c r="P46"/>
      <c r="R46"/>
      <c r="S46"/>
      <c r="T46"/>
      <c r="U46"/>
    </row>
    <row r="47" spans="1:21" hidden="1" x14ac:dyDescent="0.2">
      <c r="B47" s="243" t="s">
        <v>877</v>
      </c>
      <c r="C47" s="243" t="s">
        <v>878</v>
      </c>
      <c r="D47" s="243" t="str">
        <f>Z49</f>
        <v>CLU*100</v>
      </c>
      <c r="E47" s="243" t="s">
        <v>554</v>
      </c>
      <c r="H47"/>
      <c r="I47"/>
      <c r="J47"/>
      <c r="K47"/>
      <c r="P47"/>
      <c r="R47"/>
      <c r="S47"/>
      <c r="T47"/>
      <c r="U47"/>
    </row>
    <row r="48" spans="1:21" hidden="1" x14ac:dyDescent="0.2">
      <c r="B48" s="244">
        <f t="shared" ref="B48:B82" si="2">L51/P51</f>
        <v>55.652162664726333</v>
      </c>
      <c r="C48" s="244">
        <f t="shared" ref="C48:C82" si="3">O51/P51</f>
        <v>27.827124262268576</v>
      </c>
      <c r="D48" s="243">
        <f t="shared" ref="D48:D82" si="4">Z51</f>
        <v>57.391681084905763</v>
      </c>
      <c r="E48" s="244">
        <f t="shared" ref="E48:E82" si="5">O51/L51</f>
        <v>0.50001874015052561</v>
      </c>
      <c r="H48"/>
      <c r="I48"/>
      <c r="J48"/>
      <c r="K48"/>
      <c r="P48"/>
      <c r="R48"/>
      <c r="S48"/>
      <c r="T48"/>
      <c r="U48"/>
    </row>
    <row r="49" spans="2:26" ht="15" hidden="1" x14ac:dyDescent="0.25">
      <c r="B49" s="244">
        <f t="shared" si="2"/>
        <v>56.291032608695652</v>
      </c>
      <c r="C49" s="244">
        <f t="shared" si="3"/>
        <v>27.278804347826089</v>
      </c>
      <c r="D49" s="243">
        <f t="shared" si="4"/>
        <v>55.154870923464848</v>
      </c>
      <c r="E49" s="244">
        <f t="shared" si="5"/>
        <v>0.48460301905373382</v>
      </c>
      <c r="H49" s="7"/>
      <c r="I49" s="316" t="s">
        <v>443</v>
      </c>
      <c r="J49" s="316"/>
      <c r="K49" s="316"/>
      <c r="L49" s="316"/>
      <c r="M49" s="316"/>
      <c r="N49" s="316"/>
      <c r="O49" s="316"/>
      <c r="P49" s="316"/>
      <c r="Q49" s="20" t="s">
        <v>879</v>
      </c>
      <c r="R49" s="7"/>
      <c r="S49" s="7" t="s">
        <v>546</v>
      </c>
      <c r="T49" s="7" t="s">
        <v>880</v>
      </c>
      <c r="U49" s="7" t="s">
        <v>881</v>
      </c>
      <c r="W49" s="245" t="s">
        <v>568</v>
      </c>
      <c r="X49" s="245" t="s">
        <v>569</v>
      </c>
      <c r="Y49" s="245" t="s">
        <v>570</v>
      </c>
      <c r="Z49" s="245" t="s">
        <v>882</v>
      </c>
    </row>
    <row r="50" spans="2:26" ht="14.25" hidden="1" x14ac:dyDescent="0.2">
      <c r="B50" s="244" t="e">
        <f t="shared" si="2"/>
        <v>#VALUE!</v>
      </c>
      <c r="C50" s="244" t="e">
        <f t="shared" si="3"/>
        <v>#VALUE!</v>
      </c>
      <c r="D50" s="243" t="e">
        <f t="shared" si="4"/>
        <v>#VALUE!</v>
      </c>
      <c r="E50" s="244" t="e">
        <f t="shared" si="5"/>
        <v>#VALUE!</v>
      </c>
      <c r="H50"/>
      <c r="I50" s="8" t="s">
        <v>573</v>
      </c>
      <c r="J50" s="8" t="s">
        <v>574</v>
      </c>
      <c r="K50" s="8" t="s">
        <v>563</v>
      </c>
      <c r="L50" s="8" t="s">
        <v>565</v>
      </c>
      <c r="M50" s="8" t="s">
        <v>491</v>
      </c>
      <c r="N50" s="8" t="s">
        <v>575</v>
      </c>
      <c r="O50" s="8" t="s">
        <v>564</v>
      </c>
      <c r="P50" s="8" t="s">
        <v>546</v>
      </c>
      <c r="R50" s="11" t="s">
        <v>443</v>
      </c>
      <c r="S50" s="12"/>
      <c r="T50" s="12"/>
      <c r="U50" s="12"/>
    </row>
    <row r="51" spans="2:26" ht="14.25" hidden="1" x14ac:dyDescent="0.2">
      <c r="B51" s="244" t="e">
        <f t="shared" si="2"/>
        <v>#VALUE!</v>
      </c>
      <c r="C51" s="244" t="e">
        <f t="shared" si="3"/>
        <v>#VALUE!</v>
      </c>
      <c r="D51" s="243" t="e">
        <f t="shared" si="4"/>
        <v>#VALUE!</v>
      </c>
      <c r="E51" s="244" t="e">
        <f t="shared" si="5"/>
        <v>#VALUE!</v>
      </c>
      <c r="H51" s="11" t="s">
        <v>481</v>
      </c>
      <c r="I51" s="12">
        <v>4767</v>
      </c>
      <c r="J51" s="12">
        <v>4578687.7</v>
      </c>
      <c r="K51" s="12">
        <v>3876030.2</v>
      </c>
      <c r="L51" s="12">
        <v>1376723.2</v>
      </c>
      <c r="M51" s="12">
        <v>684691.6</v>
      </c>
      <c r="N51" s="12">
        <v>2499307</v>
      </c>
      <c r="O51" s="12">
        <v>688387.4</v>
      </c>
      <c r="P51" s="12">
        <v>24738</v>
      </c>
      <c r="R51" s="114" t="s">
        <v>571</v>
      </c>
      <c r="S51" s="12">
        <v>24738</v>
      </c>
      <c r="T51" s="12">
        <v>3301</v>
      </c>
      <c r="U51" s="12">
        <v>21437</v>
      </c>
      <c r="W51" s="20">
        <f t="shared" ref="W51:W85" si="6">M51/U51</f>
        <v>31.939711713392732</v>
      </c>
      <c r="X51" s="20">
        <f t="shared" ref="X51:X85" si="7">L51/S51</f>
        <v>55.652162664726333</v>
      </c>
      <c r="Y51" s="20">
        <f t="shared" ref="Y51:Y85" si="8">W51/X51</f>
        <v>0.57391681084905766</v>
      </c>
      <c r="Z51" s="20">
        <f t="shared" ref="Z51:Z85" si="9">Y51*100</f>
        <v>57.391681084905763</v>
      </c>
    </row>
    <row r="52" spans="2:26" ht="14.25" hidden="1" x14ac:dyDescent="0.2">
      <c r="B52" s="244">
        <f t="shared" si="2"/>
        <v>9.1999999999999993</v>
      </c>
      <c r="C52" s="244">
        <f t="shared" si="3"/>
        <v>8.6999999999999993</v>
      </c>
      <c r="D52" s="243" t="e">
        <f t="shared" si="4"/>
        <v>#DIV/0!</v>
      </c>
      <c r="E52" s="244">
        <f t="shared" si="5"/>
        <v>0.94565217391304346</v>
      </c>
      <c r="H52" s="11" t="s">
        <v>482</v>
      </c>
      <c r="I52" s="12">
        <v>59</v>
      </c>
      <c r="J52" s="12">
        <v>38495.5</v>
      </c>
      <c r="K52" s="12">
        <v>39634.300000000003</v>
      </c>
      <c r="L52" s="12">
        <v>20715.099999999999</v>
      </c>
      <c r="M52" s="12">
        <v>10711.3</v>
      </c>
      <c r="N52" s="12">
        <v>18919.2</v>
      </c>
      <c r="O52" s="12">
        <v>10038.6</v>
      </c>
      <c r="P52" s="12">
        <v>368</v>
      </c>
      <c r="R52" s="114" t="s">
        <v>572</v>
      </c>
      <c r="S52" s="12">
        <v>368</v>
      </c>
      <c r="T52" s="12">
        <v>23</v>
      </c>
      <c r="U52" s="12">
        <v>345</v>
      </c>
      <c r="W52" s="20">
        <f t="shared" si="6"/>
        <v>31.047246376811593</v>
      </c>
      <c r="X52" s="20">
        <f t="shared" si="7"/>
        <v>56.291032608695652</v>
      </c>
      <c r="Y52" s="20">
        <f t="shared" si="8"/>
        <v>0.55154870923464849</v>
      </c>
      <c r="Z52" s="20">
        <f t="shared" si="9"/>
        <v>55.154870923464848</v>
      </c>
    </row>
    <row r="53" spans="2:26" ht="14.25" hidden="1" x14ac:dyDescent="0.2">
      <c r="B53" s="244">
        <f t="shared" si="2"/>
        <v>31.172684458398745</v>
      </c>
      <c r="C53" s="244">
        <f t="shared" si="3"/>
        <v>8.2150811093668246</v>
      </c>
      <c r="D53" s="243">
        <f t="shared" si="4"/>
        <v>87.677913196295037</v>
      </c>
      <c r="E53" s="244">
        <f t="shared" si="5"/>
        <v>0.2635346057645499</v>
      </c>
      <c r="H53" s="11" t="s">
        <v>830</v>
      </c>
      <c r="I53" s="12" t="s">
        <v>831</v>
      </c>
      <c r="J53" s="12" t="s">
        <v>831</v>
      </c>
      <c r="K53" s="12" t="s">
        <v>831</v>
      </c>
      <c r="L53" s="12" t="s">
        <v>831</v>
      </c>
      <c r="M53" s="12" t="s">
        <v>831</v>
      </c>
      <c r="N53" s="12" t="s">
        <v>831</v>
      </c>
      <c r="O53" s="12" t="s">
        <v>831</v>
      </c>
      <c r="P53" s="12" t="s">
        <v>831</v>
      </c>
      <c r="R53" s="114" t="s">
        <v>883</v>
      </c>
      <c r="S53" s="12" t="s">
        <v>831</v>
      </c>
      <c r="T53" s="12" t="s">
        <v>831</v>
      </c>
      <c r="U53" s="12" t="s">
        <v>831</v>
      </c>
      <c r="W53" s="20" t="e">
        <f t="shared" si="6"/>
        <v>#VALUE!</v>
      </c>
      <c r="X53" s="20" t="e">
        <f t="shared" si="7"/>
        <v>#VALUE!</v>
      </c>
      <c r="Y53" s="20" t="e">
        <f t="shared" si="8"/>
        <v>#VALUE!</v>
      </c>
      <c r="Z53" s="20" t="e">
        <f t="shared" si="9"/>
        <v>#VALUE!</v>
      </c>
    </row>
    <row r="54" spans="2:26" ht="14.25" hidden="1" x14ac:dyDescent="0.2">
      <c r="B54" s="244">
        <f t="shared" si="2"/>
        <v>28.860284463894967</v>
      </c>
      <c r="C54" s="244">
        <f t="shared" si="3"/>
        <v>7.5257658643326044</v>
      </c>
      <c r="D54" s="243">
        <f t="shared" si="4"/>
        <v>79.57321798519726</v>
      </c>
      <c r="E54" s="244">
        <f t="shared" si="5"/>
        <v>0.26076547768430869</v>
      </c>
      <c r="H54" s="11" t="s">
        <v>832</v>
      </c>
      <c r="I54" s="12" t="s">
        <v>831</v>
      </c>
      <c r="J54" s="12" t="s">
        <v>831</v>
      </c>
      <c r="K54" s="12" t="s">
        <v>831</v>
      </c>
      <c r="L54" s="12" t="s">
        <v>831</v>
      </c>
      <c r="M54" s="12" t="s">
        <v>831</v>
      </c>
      <c r="N54" s="12" t="s">
        <v>831</v>
      </c>
      <c r="O54" s="12" t="s">
        <v>831</v>
      </c>
      <c r="P54" s="12" t="s">
        <v>831</v>
      </c>
      <c r="R54" s="114" t="s">
        <v>884</v>
      </c>
      <c r="S54" s="12" t="s">
        <v>831</v>
      </c>
      <c r="T54" s="12" t="s">
        <v>831</v>
      </c>
      <c r="U54" s="12" t="s">
        <v>831</v>
      </c>
      <c r="W54" s="20" t="e">
        <f t="shared" si="6"/>
        <v>#VALUE!</v>
      </c>
      <c r="X54" s="20" t="e">
        <f t="shared" si="7"/>
        <v>#VALUE!</v>
      </c>
      <c r="Y54" s="20" t="e">
        <f t="shared" si="8"/>
        <v>#VALUE!</v>
      </c>
      <c r="Z54" s="20" t="e">
        <f t="shared" si="9"/>
        <v>#VALUE!</v>
      </c>
    </row>
    <row r="55" spans="2:26" ht="14.25" hidden="1" x14ac:dyDescent="0.2">
      <c r="B55" s="244">
        <f t="shared" si="2"/>
        <v>9.2012631578947381</v>
      </c>
      <c r="C55" s="244">
        <f t="shared" si="3"/>
        <v>-18.524000000000001</v>
      </c>
      <c r="D55" s="243">
        <f t="shared" si="4"/>
        <v>307.08455691076284</v>
      </c>
      <c r="E55" s="244">
        <f t="shared" si="5"/>
        <v>-2.0132018487164229</v>
      </c>
      <c r="H55" s="11" t="s">
        <v>833</v>
      </c>
      <c r="I55" s="12">
        <v>1</v>
      </c>
      <c r="J55" s="12">
        <v>37.6</v>
      </c>
      <c r="K55" s="12">
        <v>37.6</v>
      </c>
      <c r="L55" s="12">
        <v>9.1999999999999993</v>
      </c>
      <c r="M55" s="12">
        <v>0</v>
      </c>
      <c r="N55" s="12">
        <v>28.4</v>
      </c>
      <c r="O55" s="12">
        <v>8.6999999999999993</v>
      </c>
      <c r="P55" s="12">
        <v>1</v>
      </c>
      <c r="R55" s="114" t="s">
        <v>885</v>
      </c>
      <c r="S55" s="12">
        <v>1</v>
      </c>
      <c r="T55" s="12">
        <v>1</v>
      </c>
      <c r="U55" s="12">
        <v>0</v>
      </c>
      <c r="W55" s="20" t="e">
        <f t="shared" si="6"/>
        <v>#DIV/0!</v>
      </c>
      <c r="X55" s="20">
        <f t="shared" si="7"/>
        <v>9.1999999999999993</v>
      </c>
      <c r="Y55" s="20" t="e">
        <f t="shared" si="8"/>
        <v>#DIV/0!</v>
      </c>
      <c r="Z55" s="20" t="e">
        <f t="shared" si="9"/>
        <v>#DIV/0!</v>
      </c>
    </row>
    <row r="56" spans="2:26" ht="14.25" hidden="1" x14ac:dyDescent="0.2">
      <c r="B56" s="244">
        <f t="shared" si="2"/>
        <v>27.927872340425534</v>
      </c>
      <c r="C56" s="244">
        <f t="shared" si="3"/>
        <v>8.8408510638297866</v>
      </c>
      <c r="D56" s="243">
        <f t="shared" si="4"/>
        <v>77.233154236224451</v>
      </c>
      <c r="E56" s="244">
        <f t="shared" si="5"/>
        <v>0.31656013591241877</v>
      </c>
      <c r="H56" s="11" t="s">
        <v>483</v>
      </c>
      <c r="I56" s="12">
        <v>4192</v>
      </c>
      <c r="J56" s="12">
        <v>1947899.9</v>
      </c>
      <c r="K56" s="12">
        <v>1880332.4</v>
      </c>
      <c r="L56" s="12">
        <v>595710</v>
      </c>
      <c r="M56" s="12">
        <v>437523.6</v>
      </c>
      <c r="N56" s="12">
        <v>1284622.3999999999</v>
      </c>
      <c r="O56" s="12">
        <v>156990.20000000001</v>
      </c>
      <c r="P56" s="12">
        <v>19110</v>
      </c>
      <c r="R56" s="114" t="s">
        <v>577</v>
      </c>
      <c r="S56" s="12">
        <v>19110</v>
      </c>
      <c r="T56" s="12">
        <v>3102</v>
      </c>
      <c r="U56" s="12">
        <v>16008</v>
      </c>
      <c r="W56" s="20">
        <f t="shared" si="6"/>
        <v>27.331559220389803</v>
      </c>
      <c r="X56" s="20">
        <f t="shared" si="7"/>
        <v>31.172684458398745</v>
      </c>
      <c r="Y56" s="20">
        <f t="shared" si="8"/>
        <v>0.87677913196295032</v>
      </c>
      <c r="Z56" s="20">
        <f t="shared" si="9"/>
        <v>87.677913196295037</v>
      </c>
    </row>
    <row r="57" spans="2:26" ht="14.25" hidden="1" x14ac:dyDescent="0.2">
      <c r="B57" s="244">
        <f t="shared" si="2"/>
        <v>12.19112426035503</v>
      </c>
      <c r="C57" s="244">
        <f t="shared" si="3"/>
        <v>4.0662721893491129</v>
      </c>
      <c r="D57" s="243">
        <f t="shared" si="4"/>
        <v>141.05429104701054</v>
      </c>
      <c r="E57" s="244">
        <f t="shared" si="5"/>
        <v>0.33354365869048197</v>
      </c>
      <c r="H57" s="11" t="s">
        <v>834</v>
      </c>
      <c r="I57" s="12">
        <v>416</v>
      </c>
      <c r="J57" s="12">
        <v>443350.2</v>
      </c>
      <c r="K57" s="12">
        <v>427053.4</v>
      </c>
      <c r="L57" s="12">
        <v>105513.2</v>
      </c>
      <c r="M57" s="12">
        <v>78471.600000000006</v>
      </c>
      <c r="N57" s="12">
        <v>321540.2</v>
      </c>
      <c r="O57" s="12">
        <v>27514.2</v>
      </c>
      <c r="P57" s="12">
        <v>3656</v>
      </c>
      <c r="R57" s="114" t="s">
        <v>886</v>
      </c>
      <c r="S57" s="12">
        <v>3656</v>
      </c>
      <c r="T57" s="12">
        <v>239</v>
      </c>
      <c r="U57" s="12">
        <v>3417</v>
      </c>
      <c r="W57" s="20">
        <f t="shared" si="6"/>
        <v>22.965057067603162</v>
      </c>
      <c r="X57" s="20">
        <f t="shared" si="7"/>
        <v>28.860284463894967</v>
      </c>
      <c r="Y57" s="20">
        <f t="shared" si="8"/>
        <v>0.79573217985197264</v>
      </c>
      <c r="Z57" s="20">
        <f t="shared" si="9"/>
        <v>79.57321798519726</v>
      </c>
    </row>
    <row r="58" spans="2:26" ht="14.25" hidden="1" x14ac:dyDescent="0.2">
      <c r="B58" s="244">
        <f t="shared" si="2"/>
        <v>30.495877988458368</v>
      </c>
      <c r="C58" s="244">
        <f t="shared" si="3"/>
        <v>7.129348722176422</v>
      </c>
      <c r="D58" s="243">
        <f t="shared" si="4"/>
        <v>82.895004632865707</v>
      </c>
      <c r="E58" s="244">
        <f t="shared" si="5"/>
        <v>0.23378073341172972</v>
      </c>
      <c r="H58" s="11" t="s">
        <v>835</v>
      </c>
      <c r="I58" s="12">
        <v>117</v>
      </c>
      <c r="J58" s="12">
        <v>170168.8</v>
      </c>
      <c r="K58" s="12">
        <v>164434.4</v>
      </c>
      <c r="L58" s="12">
        <v>8741.2000000000007</v>
      </c>
      <c r="M58" s="12">
        <v>24469.4</v>
      </c>
      <c r="N58" s="12">
        <v>155693.29999999999</v>
      </c>
      <c r="O58" s="12">
        <v>-17597.8</v>
      </c>
      <c r="P58" s="12">
        <v>950</v>
      </c>
      <c r="R58" s="114" t="s">
        <v>887</v>
      </c>
      <c r="S58" s="12">
        <v>950</v>
      </c>
      <c r="T58" s="12">
        <v>84</v>
      </c>
      <c r="U58" s="12">
        <v>866</v>
      </c>
      <c r="W58" s="20">
        <f t="shared" si="6"/>
        <v>28.25565819861432</v>
      </c>
      <c r="X58" s="20">
        <f t="shared" si="7"/>
        <v>9.2012631578947381</v>
      </c>
      <c r="Y58" s="20">
        <f t="shared" si="8"/>
        <v>3.0708455691076284</v>
      </c>
      <c r="Z58" s="20">
        <f t="shared" si="9"/>
        <v>307.08455691076284</v>
      </c>
    </row>
    <row r="59" spans="2:26" ht="14.25" hidden="1" x14ac:dyDescent="0.2">
      <c r="B59" s="244">
        <f t="shared" si="2"/>
        <v>26.936746987951807</v>
      </c>
      <c r="C59" s="244">
        <f t="shared" si="3"/>
        <v>8.1235800344234086</v>
      </c>
      <c r="D59" s="243">
        <f t="shared" si="4"/>
        <v>97.270098149162237</v>
      </c>
      <c r="E59" s="244">
        <f t="shared" si="5"/>
        <v>0.30157984696730084</v>
      </c>
      <c r="H59" s="11" t="s">
        <v>836</v>
      </c>
      <c r="I59" s="12">
        <v>154</v>
      </c>
      <c r="J59" s="12">
        <v>40941.4</v>
      </c>
      <c r="K59" s="12">
        <v>39147.699999999997</v>
      </c>
      <c r="L59" s="12">
        <v>13126.1</v>
      </c>
      <c r="M59" s="12">
        <v>8153.3</v>
      </c>
      <c r="N59" s="12">
        <v>26021.599999999999</v>
      </c>
      <c r="O59" s="12">
        <v>4155.2</v>
      </c>
      <c r="P59" s="12">
        <v>470</v>
      </c>
      <c r="R59" s="114" t="s">
        <v>888</v>
      </c>
      <c r="S59" s="12">
        <v>470</v>
      </c>
      <c r="T59" s="12">
        <v>92</v>
      </c>
      <c r="U59" s="12">
        <v>378</v>
      </c>
      <c r="W59" s="20">
        <f t="shared" si="6"/>
        <v>21.56957671957672</v>
      </c>
      <c r="X59" s="20">
        <f t="shared" si="7"/>
        <v>27.927872340425534</v>
      </c>
      <c r="Y59" s="20">
        <f t="shared" si="8"/>
        <v>0.77233154236224455</v>
      </c>
      <c r="Z59" s="20">
        <f t="shared" si="9"/>
        <v>77.233154236224451</v>
      </c>
    </row>
    <row r="60" spans="2:26" ht="14.25" hidden="1" x14ac:dyDescent="0.2">
      <c r="B60" s="244">
        <f t="shared" si="2"/>
        <v>31.81607142857143</v>
      </c>
      <c r="C60" s="244">
        <f t="shared" si="3"/>
        <v>7.9642857142857144</v>
      </c>
      <c r="D60" s="243">
        <f t="shared" si="4"/>
        <v>98.344709676583719</v>
      </c>
      <c r="E60" s="244">
        <f t="shared" si="5"/>
        <v>0.25032272548689455</v>
      </c>
      <c r="H60" s="11" t="s">
        <v>837</v>
      </c>
      <c r="I60" s="12">
        <v>106</v>
      </c>
      <c r="J60" s="12">
        <v>6527.1</v>
      </c>
      <c r="K60" s="12">
        <v>6375.6</v>
      </c>
      <c r="L60" s="12">
        <v>2060.3000000000002</v>
      </c>
      <c r="M60" s="12">
        <v>1324.1</v>
      </c>
      <c r="N60" s="12">
        <v>4315.2</v>
      </c>
      <c r="O60" s="12">
        <v>687.2</v>
      </c>
      <c r="P60" s="12">
        <v>169</v>
      </c>
      <c r="R60" s="114" t="s">
        <v>889</v>
      </c>
      <c r="S60" s="12">
        <v>169</v>
      </c>
      <c r="T60" s="12">
        <v>92</v>
      </c>
      <c r="U60" s="12">
        <v>77</v>
      </c>
      <c r="W60" s="20">
        <f t="shared" si="6"/>
        <v>17.196103896103896</v>
      </c>
      <c r="X60" s="20">
        <f t="shared" si="7"/>
        <v>12.19112426035503</v>
      </c>
      <c r="Y60" s="20">
        <f t="shared" si="8"/>
        <v>1.4105429104701055</v>
      </c>
      <c r="Z60" s="20">
        <f t="shared" si="9"/>
        <v>141.05429104701054</v>
      </c>
    </row>
    <row r="61" spans="2:26" ht="14.25" hidden="1" x14ac:dyDescent="0.2">
      <c r="B61" s="244">
        <f t="shared" si="2"/>
        <v>29.508198121263877</v>
      </c>
      <c r="C61" s="244">
        <f t="shared" si="3"/>
        <v>9.2542271562766878</v>
      </c>
      <c r="D61" s="243">
        <f t="shared" si="4"/>
        <v>83.640967526890947</v>
      </c>
      <c r="E61" s="244">
        <f t="shared" si="5"/>
        <v>0.31361546097279341</v>
      </c>
      <c r="H61" s="11" t="s">
        <v>838</v>
      </c>
      <c r="I61" s="12">
        <v>120</v>
      </c>
      <c r="J61" s="12">
        <v>96006.8</v>
      </c>
      <c r="K61" s="12">
        <v>92338.4</v>
      </c>
      <c r="L61" s="12">
        <v>36991.5</v>
      </c>
      <c r="M61" s="12">
        <v>28692.3</v>
      </c>
      <c r="N61" s="12">
        <v>55346.9</v>
      </c>
      <c r="O61" s="12">
        <v>8647.9</v>
      </c>
      <c r="P61" s="12">
        <v>1213</v>
      </c>
      <c r="R61" s="114" t="s">
        <v>890</v>
      </c>
      <c r="S61" s="12">
        <v>1213</v>
      </c>
      <c r="T61" s="12">
        <v>78</v>
      </c>
      <c r="U61" s="12">
        <v>1135</v>
      </c>
      <c r="W61" s="20">
        <f t="shared" si="6"/>
        <v>25.279559471365637</v>
      </c>
      <c r="X61" s="20">
        <f t="shared" si="7"/>
        <v>30.495877988458368</v>
      </c>
      <c r="Y61" s="20">
        <f t="shared" si="8"/>
        <v>0.8289500463286571</v>
      </c>
      <c r="Z61" s="20">
        <f t="shared" si="9"/>
        <v>82.895004632865707</v>
      </c>
    </row>
    <row r="62" spans="2:26" ht="14.25" hidden="1" x14ac:dyDescent="0.2">
      <c r="B62" s="244">
        <f t="shared" si="2"/>
        <v>44.19816513761468</v>
      </c>
      <c r="C62" s="244">
        <f t="shared" si="3"/>
        <v>14.812844036697246</v>
      </c>
      <c r="D62" s="243">
        <f t="shared" si="4"/>
        <v>71.629670375290601</v>
      </c>
      <c r="E62" s="244">
        <f t="shared" si="5"/>
        <v>0.33514613085353701</v>
      </c>
      <c r="H62" s="11" t="s">
        <v>839</v>
      </c>
      <c r="I62" s="12">
        <v>352</v>
      </c>
      <c r="J62" s="12">
        <v>76441.5</v>
      </c>
      <c r="K62" s="12">
        <v>72234.5</v>
      </c>
      <c r="L62" s="12">
        <v>31300.5</v>
      </c>
      <c r="M62" s="12">
        <v>22454.6</v>
      </c>
      <c r="N62" s="12">
        <v>40934</v>
      </c>
      <c r="O62" s="12">
        <v>9439.6</v>
      </c>
      <c r="P62" s="12">
        <v>1162</v>
      </c>
      <c r="R62" s="114" t="s">
        <v>891</v>
      </c>
      <c r="S62" s="12">
        <v>1162</v>
      </c>
      <c r="T62" s="12">
        <v>304</v>
      </c>
      <c r="U62" s="12">
        <v>857</v>
      </c>
      <c r="W62" s="20">
        <f t="shared" si="6"/>
        <v>26.201400233372226</v>
      </c>
      <c r="X62" s="20">
        <f t="shared" si="7"/>
        <v>26.936746987951807</v>
      </c>
      <c r="Y62" s="20">
        <f t="shared" si="8"/>
        <v>0.97270098149162243</v>
      </c>
      <c r="Z62" s="20">
        <f t="shared" si="9"/>
        <v>97.270098149162237</v>
      </c>
    </row>
    <row r="63" spans="2:26" ht="14.25" hidden="1" x14ac:dyDescent="0.2">
      <c r="B63" s="244">
        <f t="shared" si="2"/>
        <v>45.15</v>
      </c>
      <c r="C63" s="244">
        <f t="shared" si="3"/>
        <v>10.18125</v>
      </c>
      <c r="D63" s="243">
        <f t="shared" si="4"/>
        <v>77.549833887043192</v>
      </c>
      <c r="E63" s="244">
        <f t="shared" si="5"/>
        <v>0.22549833887043189</v>
      </c>
      <c r="H63" s="11" t="s">
        <v>840</v>
      </c>
      <c r="I63" s="12">
        <v>8</v>
      </c>
      <c r="J63" s="12">
        <v>13050.1</v>
      </c>
      <c r="K63" s="12">
        <v>13532.8</v>
      </c>
      <c r="L63" s="12">
        <v>3563.4</v>
      </c>
      <c r="M63" s="12">
        <v>3254.1</v>
      </c>
      <c r="N63" s="12">
        <v>9969.4</v>
      </c>
      <c r="O63" s="12">
        <v>892</v>
      </c>
      <c r="P63" s="12">
        <v>112</v>
      </c>
      <c r="R63" s="114" t="s">
        <v>892</v>
      </c>
      <c r="S63" s="12">
        <v>112</v>
      </c>
      <c r="T63" s="12">
        <v>8</v>
      </c>
      <c r="U63" s="12">
        <v>104</v>
      </c>
      <c r="W63" s="20">
        <f t="shared" si="6"/>
        <v>31.289423076923075</v>
      </c>
      <c r="X63" s="20">
        <f t="shared" si="7"/>
        <v>31.81607142857143</v>
      </c>
      <c r="Y63" s="20">
        <f t="shared" si="8"/>
        <v>0.98344709676583719</v>
      </c>
      <c r="Z63" s="20">
        <f t="shared" si="9"/>
        <v>98.344709676583719</v>
      </c>
    </row>
    <row r="64" spans="2:26" ht="14.25" hidden="1" x14ac:dyDescent="0.2">
      <c r="B64" s="244">
        <f t="shared" si="2"/>
        <v>28.185585585585585</v>
      </c>
      <c r="C64" s="244">
        <f t="shared" si="3"/>
        <v>7.0648648648648651</v>
      </c>
      <c r="D64" s="243">
        <f t="shared" si="4"/>
        <v>85.733266046744916</v>
      </c>
      <c r="E64" s="244">
        <f t="shared" si="5"/>
        <v>0.25065524515757848</v>
      </c>
      <c r="H64" s="11" t="s">
        <v>841</v>
      </c>
      <c r="I64" s="12">
        <v>310</v>
      </c>
      <c r="J64" s="12">
        <v>78442.8</v>
      </c>
      <c r="K64" s="12">
        <v>75588</v>
      </c>
      <c r="L64" s="12">
        <v>34554.1</v>
      </c>
      <c r="M64" s="12">
        <v>23570.3</v>
      </c>
      <c r="N64" s="12">
        <v>41033.9</v>
      </c>
      <c r="O64" s="12">
        <v>10836.7</v>
      </c>
      <c r="P64" s="12">
        <v>1171</v>
      </c>
      <c r="R64" s="114" t="s">
        <v>893</v>
      </c>
      <c r="S64" s="12">
        <v>1171</v>
      </c>
      <c r="T64" s="12">
        <v>217</v>
      </c>
      <c r="U64" s="12">
        <v>955</v>
      </c>
      <c r="W64" s="20">
        <f t="shared" si="6"/>
        <v>24.680942408376964</v>
      </c>
      <c r="X64" s="20">
        <f t="shared" si="7"/>
        <v>29.508198121263877</v>
      </c>
      <c r="Y64" s="20">
        <f t="shared" si="8"/>
        <v>0.83640967526890952</v>
      </c>
      <c r="Z64" s="20">
        <f t="shared" si="9"/>
        <v>83.640967526890947</v>
      </c>
    </row>
    <row r="65" spans="2:26" ht="14.25" hidden="1" x14ac:dyDescent="0.2">
      <c r="B65" s="244">
        <f t="shared" si="2"/>
        <v>45.691084695393755</v>
      </c>
      <c r="C65" s="244">
        <f t="shared" si="3"/>
        <v>16.711218424962851</v>
      </c>
      <c r="D65" s="243">
        <f t="shared" si="4"/>
        <v>71.639445034826949</v>
      </c>
      <c r="E65" s="244">
        <f t="shared" si="5"/>
        <v>0.36574352603731369</v>
      </c>
      <c r="H65" s="11" t="s">
        <v>842</v>
      </c>
      <c r="I65" s="12">
        <v>54</v>
      </c>
      <c r="J65" s="12">
        <v>28945.7</v>
      </c>
      <c r="K65" s="12">
        <v>27229.200000000001</v>
      </c>
      <c r="L65" s="12">
        <v>9635.2000000000007</v>
      </c>
      <c r="M65" s="12">
        <v>6331.8</v>
      </c>
      <c r="N65" s="12">
        <v>17594</v>
      </c>
      <c r="O65" s="12">
        <v>3229.2</v>
      </c>
      <c r="P65" s="12">
        <v>218</v>
      </c>
      <c r="R65" s="114" t="s">
        <v>894</v>
      </c>
      <c r="S65" s="12">
        <v>218</v>
      </c>
      <c r="T65" s="12">
        <v>18</v>
      </c>
      <c r="U65" s="12">
        <v>200</v>
      </c>
      <c r="W65" s="20">
        <f t="shared" si="6"/>
        <v>31.659000000000002</v>
      </c>
      <c r="X65" s="20">
        <f t="shared" si="7"/>
        <v>44.19816513761468</v>
      </c>
      <c r="Y65" s="20">
        <f t="shared" si="8"/>
        <v>0.71629670375290599</v>
      </c>
      <c r="Z65" s="20">
        <f t="shared" si="9"/>
        <v>71.629670375290601</v>
      </c>
    </row>
    <row r="66" spans="2:26" ht="14.25" hidden="1" x14ac:dyDescent="0.2">
      <c r="B66" s="244">
        <f t="shared" si="2"/>
        <v>27.421428571428571</v>
      </c>
      <c r="C66" s="244">
        <f t="shared" si="3"/>
        <v>11.571428571428571</v>
      </c>
      <c r="D66" s="243">
        <f t="shared" si="4"/>
        <v>80.229226361031522</v>
      </c>
      <c r="E66" s="244">
        <f t="shared" si="5"/>
        <v>0.42198489189893201</v>
      </c>
      <c r="H66" s="11" t="s">
        <v>843</v>
      </c>
      <c r="I66" s="12">
        <v>3</v>
      </c>
      <c r="J66" s="12">
        <v>7239</v>
      </c>
      <c r="K66" s="12">
        <v>7372.1</v>
      </c>
      <c r="L66" s="12">
        <v>3612</v>
      </c>
      <c r="M66" s="12">
        <v>2801.1</v>
      </c>
      <c r="N66" s="12">
        <v>3760</v>
      </c>
      <c r="O66" s="12">
        <v>814.5</v>
      </c>
      <c r="P66" s="12">
        <v>80</v>
      </c>
      <c r="R66" s="114" t="s">
        <v>895</v>
      </c>
      <c r="S66" s="12">
        <v>80</v>
      </c>
      <c r="T66" s="12">
        <v>0</v>
      </c>
      <c r="U66" s="12">
        <v>80</v>
      </c>
      <c r="W66" s="20">
        <f t="shared" si="6"/>
        <v>35.013750000000002</v>
      </c>
      <c r="X66" s="20">
        <f t="shared" si="7"/>
        <v>45.15</v>
      </c>
      <c r="Y66" s="20">
        <f t="shared" si="8"/>
        <v>0.77549833887043196</v>
      </c>
      <c r="Z66" s="20">
        <f t="shared" si="9"/>
        <v>77.549833887043192</v>
      </c>
    </row>
    <row r="67" spans="2:26" ht="14.25" hidden="1" x14ac:dyDescent="0.2">
      <c r="B67" s="244">
        <f t="shared" si="2"/>
        <v>30.406634897360703</v>
      </c>
      <c r="C67" s="244">
        <f t="shared" si="3"/>
        <v>10.048790322580645</v>
      </c>
      <c r="D67" s="243">
        <f t="shared" si="4"/>
        <v>85.331293160780675</v>
      </c>
      <c r="E67" s="244">
        <f t="shared" si="5"/>
        <v>0.33048018488401948</v>
      </c>
      <c r="H67" s="11" t="s">
        <v>844</v>
      </c>
      <c r="I67" s="12">
        <v>14</v>
      </c>
      <c r="J67" s="12">
        <v>8630.9</v>
      </c>
      <c r="K67" s="12">
        <v>8330.9</v>
      </c>
      <c r="L67" s="12">
        <v>3128.6</v>
      </c>
      <c r="M67" s="12">
        <v>2513.1</v>
      </c>
      <c r="N67" s="12">
        <v>5202.3</v>
      </c>
      <c r="O67" s="12">
        <v>784.2</v>
      </c>
      <c r="P67" s="12">
        <v>111</v>
      </c>
      <c r="R67" s="114" t="s">
        <v>896</v>
      </c>
      <c r="S67" s="12">
        <v>111</v>
      </c>
      <c r="T67" s="12">
        <v>7</v>
      </c>
      <c r="U67" s="12">
        <v>104</v>
      </c>
      <c r="W67" s="20">
        <f t="shared" si="6"/>
        <v>24.164423076923075</v>
      </c>
      <c r="X67" s="20">
        <f t="shared" si="7"/>
        <v>28.185585585585585</v>
      </c>
      <c r="Y67" s="20">
        <f t="shared" si="8"/>
        <v>0.85733266046744916</v>
      </c>
      <c r="Z67" s="20">
        <f t="shared" si="9"/>
        <v>85.733266046744916</v>
      </c>
    </row>
    <row r="68" spans="2:26" ht="14.25" hidden="1" x14ac:dyDescent="0.2">
      <c r="B68" s="244">
        <f t="shared" si="2"/>
        <v>20.562962962962963</v>
      </c>
      <c r="C68" s="244">
        <f t="shared" si="3"/>
        <v>2.6962962962962962</v>
      </c>
      <c r="D68" s="243">
        <f t="shared" si="4"/>
        <v>104.11383285302594</v>
      </c>
      <c r="E68" s="244">
        <f t="shared" si="5"/>
        <v>0.13112391930835735</v>
      </c>
      <c r="H68" s="11" t="s">
        <v>845</v>
      </c>
      <c r="I68" s="12">
        <v>210</v>
      </c>
      <c r="J68" s="12">
        <v>229370.8</v>
      </c>
      <c r="K68" s="12">
        <v>219749.9</v>
      </c>
      <c r="L68" s="12">
        <v>61500.2</v>
      </c>
      <c r="M68" s="12">
        <v>39770.400000000001</v>
      </c>
      <c r="N68" s="12">
        <v>158249.70000000001</v>
      </c>
      <c r="O68" s="12">
        <v>22493.3</v>
      </c>
      <c r="P68" s="12">
        <v>1346</v>
      </c>
      <c r="R68" s="114" t="s">
        <v>897</v>
      </c>
      <c r="S68" s="12">
        <v>1346</v>
      </c>
      <c r="T68" s="12">
        <v>131</v>
      </c>
      <c r="U68" s="12">
        <v>1215</v>
      </c>
      <c r="W68" s="20">
        <f t="shared" si="6"/>
        <v>32.732839506172837</v>
      </c>
      <c r="X68" s="20">
        <f t="shared" si="7"/>
        <v>45.691084695393755</v>
      </c>
      <c r="Y68" s="20">
        <f t="shared" si="8"/>
        <v>0.71639445034826954</v>
      </c>
      <c r="Z68" s="20">
        <f t="shared" si="9"/>
        <v>71.639445034826949</v>
      </c>
    </row>
    <row r="69" spans="2:26" ht="14.25" hidden="1" x14ac:dyDescent="0.2">
      <c r="B69" s="244">
        <f t="shared" si="2"/>
        <v>25.946428571428573</v>
      </c>
      <c r="C69" s="244">
        <f t="shared" si="3"/>
        <v>4.7250000000000005</v>
      </c>
      <c r="D69" s="243">
        <f t="shared" si="4"/>
        <v>104.8664205718576</v>
      </c>
      <c r="E69" s="244">
        <f t="shared" si="5"/>
        <v>0.18210598761183761</v>
      </c>
      <c r="H69" s="11" t="s">
        <v>846</v>
      </c>
      <c r="I69" s="12">
        <v>6</v>
      </c>
      <c r="J69" s="12">
        <v>758.6</v>
      </c>
      <c r="K69" s="12">
        <v>755.7</v>
      </c>
      <c r="L69" s="12">
        <v>383.9</v>
      </c>
      <c r="M69" s="12">
        <v>220</v>
      </c>
      <c r="N69" s="12">
        <v>371.8</v>
      </c>
      <c r="O69" s="12">
        <v>162</v>
      </c>
      <c r="P69" s="12">
        <v>14</v>
      </c>
      <c r="R69" s="114" t="s">
        <v>898</v>
      </c>
      <c r="S69" s="12">
        <v>14</v>
      </c>
      <c r="T69" s="12">
        <v>4</v>
      </c>
      <c r="U69" s="12">
        <v>10</v>
      </c>
      <c r="W69" s="20">
        <f t="shared" si="6"/>
        <v>22</v>
      </c>
      <c r="X69" s="20">
        <f t="shared" si="7"/>
        <v>27.421428571428571</v>
      </c>
      <c r="Y69" s="20">
        <f t="shared" si="8"/>
        <v>0.80229226361031525</v>
      </c>
      <c r="Z69" s="20">
        <f t="shared" si="9"/>
        <v>80.229226361031522</v>
      </c>
    </row>
    <row r="70" spans="2:26" ht="14.25" hidden="1" x14ac:dyDescent="0.2">
      <c r="B70" s="244">
        <f t="shared" si="2"/>
        <v>49.329878048780493</v>
      </c>
      <c r="C70" s="244">
        <f t="shared" si="3"/>
        <v>10.984146341463415</v>
      </c>
      <c r="D70" s="243">
        <f t="shared" si="4"/>
        <v>68.56444807595831</v>
      </c>
      <c r="E70" s="244">
        <f t="shared" si="5"/>
        <v>0.22266721054127886</v>
      </c>
      <c r="H70" s="11" t="s">
        <v>847</v>
      </c>
      <c r="I70" s="12">
        <v>701</v>
      </c>
      <c r="J70" s="12">
        <v>217650.3</v>
      </c>
      <c r="K70" s="12">
        <v>212868.2</v>
      </c>
      <c r="L70" s="12">
        <v>82949.3</v>
      </c>
      <c r="M70" s="12">
        <v>55110.1</v>
      </c>
      <c r="N70" s="12">
        <v>129918.9</v>
      </c>
      <c r="O70" s="12">
        <v>27413.1</v>
      </c>
      <c r="P70" s="12">
        <v>2728</v>
      </c>
      <c r="R70" s="114" t="s">
        <v>899</v>
      </c>
      <c r="S70" s="12">
        <v>2728</v>
      </c>
      <c r="T70" s="12">
        <v>604</v>
      </c>
      <c r="U70" s="12">
        <v>2124</v>
      </c>
      <c r="W70" s="20">
        <f t="shared" si="6"/>
        <v>25.946374764595102</v>
      </c>
      <c r="X70" s="20">
        <f t="shared" si="7"/>
        <v>30.406634897360703</v>
      </c>
      <c r="Y70" s="20">
        <f t="shared" si="8"/>
        <v>0.85331293160780675</v>
      </c>
      <c r="Z70" s="20">
        <f t="shared" si="9"/>
        <v>85.331293160780675</v>
      </c>
    </row>
    <row r="71" spans="2:26" ht="14.25" hidden="1" x14ac:dyDescent="0.2">
      <c r="B71" s="244">
        <f t="shared" si="2"/>
        <v>31.219402985074623</v>
      </c>
      <c r="C71" s="244">
        <f t="shared" si="3"/>
        <v>3.5522388059701493</v>
      </c>
      <c r="D71" s="243">
        <f t="shared" si="4"/>
        <v>94.130873637279137</v>
      </c>
      <c r="E71" s="244">
        <f t="shared" si="5"/>
        <v>0.11378304728211504</v>
      </c>
      <c r="H71" s="11" t="s">
        <v>848</v>
      </c>
      <c r="I71" s="12">
        <v>21</v>
      </c>
      <c r="J71" s="12">
        <v>3160</v>
      </c>
      <c r="K71" s="12">
        <v>3105.5</v>
      </c>
      <c r="L71" s="12">
        <v>1110.4000000000001</v>
      </c>
      <c r="M71" s="12">
        <v>963.4</v>
      </c>
      <c r="N71" s="12">
        <v>1995</v>
      </c>
      <c r="O71" s="12">
        <v>145.6</v>
      </c>
      <c r="P71" s="12">
        <v>54</v>
      </c>
      <c r="R71" s="114" t="s">
        <v>900</v>
      </c>
      <c r="S71" s="12">
        <v>54</v>
      </c>
      <c r="T71" s="12">
        <v>9</v>
      </c>
      <c r="U71" s="12">
        <v>45</v>
      </c>
      <c r="W71" s="20">
        <f t="shared" si="6"/>
        <v>21.408888888888889</v>
      </c>
      <c r="X71" s="20">
        <f t="shared" si="7"/>
        <v>20.562962962962963</v>
      </c>
      <c r="Y71" s="20">
        <f t="shared" si="8"/>
        <v>1.0411383285302593</v>
      </c>
      <c r="Z71" s="20">
        <f t="shared" si="9"/>
        <v>104.11383285302594</v>
      </c>
    </row>
    <row r="72" spans="2:26" ht="14.25" hidden="1" x14ac:dyDescent="0.2">
      <c r="B72" s="244">
        <f t="shared" si="2"/>
        <v>29.627814569536426</v>
      </c>
      <c r="C72" s="244">
        <f t="shared" si="3"/>
        <v>11.215894039735099</v>
      </c>
      <c r="D72" s="243">
        <f t="shared" si="4"/>
        <v>87.047185039244354</v>
      </c>
      <c r="E72" s="244">
        <f t="shared" si="5"/>
        <v>0.37855961375117347</v>
      </c>
      <c r="H72" s="11" t="s">
        <v>849</v>
      </c>
      <c r="I72" s="12">
        <v>9</v>
      </c>
      <c r="J72" s="12">
        <v>2805.3</v>
      </c>
      <c r="K72" s="12">
        <v>2805.3</v>
      </c>
      <c r="L72" s="12">
        <v>726.5</v>
      </c>
      <c r="M72" s="12">
        <v>598.6</v>
      </c>
      <c r="N72" s="12">
        <v>2078.9</v>
      </c>
      <c r="O72" s="12">
        <v>132.30000000000001</v>
      </c>
      <c r="P72" s="12">
        <v>28</v>
      </c>
      <c r="R72" s="114" t="s">
        <v>901</v>
      </c>
      <c r="S72" s="12">
        <v>28</v>
      </c>
      <c r="T72" s="12">
        <v>6</v>
      </c>
      <c r="U72" s="12">
        <v>22</v>
      </c>
      <c r="W72" s="20">
        <f t="shared" si="6"/>
        <v>27.209090909090911</v>
      </c>
      <c r="X72" s="20">
        <f t="shared" si="7"/>
        <v>25.946428571428573</v>
      </c>
      <c r="Y72" s="20">
        <f t="shared" si="8"/>
        <v>1.048664205718576</v>
      </c>
      <c r="Z72" s="20">
        <f t="shared" si="9"/>
        <v>104.8664205718576</v>
      </c>
    </row>
    <row r="73" spans="2:26" ht="14.25" hidden="1" x14ac:dyDescent="0.2">
      <c r="B73" s="244">
        <f t="shared" si="2"/>
        <v>30.052340425531916</v>
      </c>
      <c r="C73" s="244">
        <f t="shared" si="3"/>
        <v>11.136063829787235</v>
      </c>
      <c r="D73" s="243">
        <f t="shared" si="4"/>
        <v>85.697358920254175</v>
      </c>
      <c r="E73" s="244">
        <f t="shared" si="5"/>
        <v>0.37055562635402062</v>
      </c>
      <c r="H73" s="11" t="s">
        <v>850</v>
      </c>
      <c r="I73" s="12">
        <v>21</v>
      </c>
      <c r="J73" s="12">
        <v>28103.200000000001</v>
      </c>
      <c r="K73" s="12">
        <v>21713.200000000001</v>
      </c>
      <c r="L73" s="12">
        <v>8090.1</v>
      </c>
      <c r="M73" s="12">
        <v>4904.3</v>
      </c>
      <c r="N73" s="12">
        <v>13623.1</v>
      </c>
      <c r="O73" s="12">
        <v>1801.4</v>
      </c>
      <c r="P73" s="12">
        <v>164</v>
      </c>
      <c r="R73" s="114" t="s">
        <v>902</v>
      </c>
      <c r="S73" s="12">
        <v>164</v>
      </c>
      <c r="T73" s="12">
        <v>19</v>
      </c>
      <c r="U73" s="12">
        <v>145</v>
      </c>
      <c r="W73" s="20">
        <f t="shared" si="6"/>
        <v>33.822758620689655</v>
      </c>
      <c r="X73" s="20">
        <f t="shared" si="7"/>
        <v>49.329878048780493</v>
      </c>
      <c r="Y73" s="20">
        <f t="shared" si="8"/>
        <v>0.68564448075958306</v>
      </c>
      <c r="Z73" s="20">
        <f t="shared" si="9"/>
        <v>68.56444807595831</v>
      </c>
    </row>
    <row r="74" spans="2:26" ht="14.25" hidden="1" x14ac:dyDescent="0.2">
      <c r="B74" s="244">
        <f t="shared" si="2"/>
        <v>27.521121495327101</v>
      </c>
      <c r="C74" s="244">
        <f t="shared" si="3"/>
        <v>4.7881308411214958</v>
      </c>
      <c r="D74" s="243">
        <f t="shared" si="4"/>
        <v>99.569738857715279</v>
      </c>
      <c r="E74" s="244">
        <f t="shared" si="5"/>
        <v>0.17398022249690978</v>
      </c>
      <c r="H74" s="11" t="s">
        <v>851</v>
      </c>
      <c r="I74" s="12">
        <v>9</v>
      </c>
      <c r="J74" s="12">
        <v>6641.5</v>
      </c>
      <c r="K74" s="12">
        <v>6659.5</v>
      </c>
      <c r="L74" s="12">
        <v>2091.6999999999998</v>
      </c>
      <c r="M74" s="12">
        <v>1822</v>
      </c>
      <c r="N74" s="12">
        <v>4567.8</v>
      </c>
      <c r="O74" s="12">
        <v>238</v>
      </c>
      <c r="P74" s="12">
        <v>67</v>
      </c>
      <c r="R74" s="114" t="s">
        <v>903</v>
      </c>
      <c r="S74" s="12">
        <v>67</v>
      </c>
      <c r="T74" s="12">
        <v>6</v>
      </c>
      <c r="U74" s="12">
        <v>62</v>
      </c>
      <c r="W74" s="20">
        <f t="shared" si="6"/>
        <v>29.387096774193548</v>
      </c>
      <c r="X74" s="20">
        <f t="shared" si="7"/>
        <v>31.219402985074623</v>
      </c>
      <c r="Y74" s="20">
        <f t="shared" si="8"/>
        <v>0.94130873637279144</v>
      </c>
      <c r="Z74" s="20">
        <f t="shared" si="9"/>
        <v>94.130873637279137</v>
      </c>
    </row>
    <row r="75" spans="2:26" ht="14.25" hidden="1" x14ac:dyDescent="0.2">
      <c r="B75" s="244">
        <f t="shared" si="2"/>
        <v>38.473292117465228</v>
      </c>
      <c r="C75" s="244">
        <f t="shared" si="3"/>
        <v>11.720834621329212</v>
      </c>
      <c r="D75" s="243">
        <f t="shared" si="4"/>
        <v>89.641553560467457</v>
      </c>
      <c r="E75" s="244">
        <f t="shared" si="5"/>
        <v>0.30464860104884178</v>
      </c>
      <c r="H75" s="11" t="s">
        <v>852</v>
      </c>
      <c r="I75" s="12">
        <v>41</v>
      </c>
      <c r="J75" s="12">
        <v>11089.5</v>
      </c>
      <c r="K75" s="12">
        <v>10964.9</v>
      </c>
      <c r="L75" s="12">
        <v>4473.8</v>
      </c>
      <c r="M75" s="12">
        <v>2888.5</v>
      </c>
      <c r="N75" s="12">
        <v>6491.1</v>
      </c>
      <c r="O75" s="12">
        <v>1693.6</v>
      </c>
      <c r="P75" s="12">
        <v>151</v>
      </c>
      <c r="R75" s="114" t="s">
        <v>904</v>
      </c>
      <c r="S75" s="12">
        <v>151</v>
      </c>
      <c r="T75" s="12">
        <v>39</v>
      </c>
      <c r="U75" s="12">
        <v>112</v>
      </c>
      <c r="W75" s="20">
        <f t="shared" si="6"/>
        <v>25.790178571428573</v>
      </c>
      <c r="X75" s="20">
        <f t="shared" si="7"/>
        <v>29.627814569536426</v>
      </c>
      <c r="Y75" s="20">
        <f t="shared" si="8"/>
        <v>0.87047185039244357</v>
      </c>
      <c r="Z75" s="20">
        <f t="shared" si="9"/>
        <v>87.047185039244354</v>
      </c>
    </row>
    <row r="76" spans="2:26" ht="14.25" hidden="1" x14ac:dyDescent="0.2">
      <c r="B76" s="244">
        <f t="shared" si="2"/>
        <v>519.93781779661015</v>
      </c>
      <c r="C76" s="244">
        <f t="shared" si="3"/>
        <v>392.39099576271184</v>
      </c>
      <c r="D76" s="243">
        <f t="shared" si="4"/>
        <v>14.197265998099956</v>
      </c>
      <c r="E76" s="244">
        <f t="shared" si="5"/>
        <v>0.7546883152789009</v>
      </c>
      <c r="H76" s="11" t="s">
        <v>853</v>
      </c>
      <c r="I76" s="12">
        <v>341</v>
      </c>
      <c r="J76" s="12">
        <v>81535.199999999997</v>
      </c>
      <c r="K76" s="12">
        <v>82613.2</v>
      </c>
      <c r="L76" s="12">
        <v>28249.200000000001</v>
      </c>
      <c r="M76" s="12">
        <v>17435.5</v>
      </c>
      <c r="N76" s="12">
        <v>54364</v>
      </c>
      <c r="O76" s="12">
        <v>10467.9</v>
      </c>
      <c r="P76" s="12">
        <v>940</v>
      </c>
      <c r="R76" s="114" t="s">
        <v>905</v>
      </c>
      <c r="S76" s="12">
        <v>940</v>
      </c>
      <c r="T76" s="12">
        <v>264</v>
      </c>
      <c r="U76" s="12">
        <v>677</v>
      </c>
      <c r="W76" s="20">
        <f t="shared" si="6"/>
        <v>25.754062038404726</v>
      </c>
      <c r="X76" s="20">
        <f t="shared" si="7"/>
        <v>30.052340425531916</v>
      </c>
      <c r="Y76" s="20">
        <f t="shared" si="8"/>
        <v>0.85697358920254174</v>
      </c>
      <c r="Z76" s="20">
        <f t="shared" si="9"/>
        <v>85.697358920254175</v>
      </c>
    </row>
    <row r="77" spans="2:26" ht="14.25" hidden="1" x14ac:dyDescent="0.2">
      <c r="B77" s="244">
        <f t="shared" si="2"/>
        <v>519.93781779661015</v>
      </c>
      <c r="C77" s="244">
        <f t="shared" si="3"/>
        <v>392.39099576271184</v>
      </c>
      <c r="D77" s="243">
        <f t="shared" si="4"/>
        <v>14.197265998099956</v>
      </c>
      <c r="E77" s="244">
        <f t="shared" si="5"/>
        <v>0.7546883152789009</v>
      </c>
      <c r="H77" s="11" t="s">
        <v>854</v>
      </c>
      <c r="I77" s="12">
        <v>248</v>
      </c>
      <c r="J77" s="12">
        <v>58872.2</v>
      </c>
      <c r="K77" s="12">
        <v>59203.4</v>
      </c>
      <c r="L77" s="12">
        <v>29447.599999999999</v>
      </c>
      <c r="M77" s="12">
        <v>24278.799999999999</v>
      </c>
      <c r="N77" s="12">
        <v>29755.8</v>
      </c>
      <c r="O77" s="12">
        <v>5123.3</v>
      </c>
      <c r="P77" s="12">
        <v>1070</v>
      </c>
      <c r="R77" s="114" t="s">
        <v>906</v>
      </c>
      <c r="S77" s="12">
        <v>1070</v>
      </c>
      <c r="T77" s="12">
        <v>184</v>
      </c>
      <c r="U77" s="12">
        <v>886</v>
      </c>
      <c r="W77" s="20">
        <f t="shared" si="6"/>
        <v>27.402708803611738</v>
      </c>
      <c r="X77" s="20">
        <f t="shared" si="7"/>
        <v>27.521121495327101</v>
      </c>
      <c r="Y77" s="20">
        <f t="shared" si="8"/>
        <v>0.99569738857715273</v>
      </c>
      <c r="Z77" s="20">
        <f t="shared" si="9"/>
        <v>99.569738857715279</v>
      </c>
    </row>
    <row r="78" spans="2:26" ht="14.25" hidden="1" x14ac:dyDescent="0.2">
      <c r="B78" s="244">
        <f t="shared" si="2"/>
        <v>62.45117033603708</v>
      </c>
      <c r="C78" s="244">
        <f t="shared" si="3"/>
        <v>34.980625724217845</v>
      </c>
      <c r="D78" s="243">
        <f t="shared" si="4"/>
        <v>65.4843697183111</v>
      </c>
      <c r="E78" s="244">
        <f t="shared" si="5"/>
        <v>0.56012762508683489</v>
      </c>
      <c r="H78" s="11" t="s">
        <v>855</v>
      </c>
      <c r="I78" s="12">
        <v>929</v>
      </c>
      <c r="J78" s="12">
        <v>338169.1</v>
      </c>
      <c r="K78" s="12">
        <v>326256.8</v>
      </c>
      <c r="L78" s="12">
        <v>124461.1</v>
      </c>
      <c r="M78" s="12">
        <v>87496.2</v>
      </c>
      <c r="N78" s="12">
        <v>201795.7</v>
      </c>
      <c r="O78" s="12">
        <v>37916.9</v>
      </c>
      <c r="P78" s="12">
        <v>3235</v>
      </c>
      <c r="R78" s="114" t="s">
        <v>907</v>
      </c>
      <c r="S78" s="12">
        <v>3235</v>
      </c>
      <c r="T78" s="12">
        <v>698</v>
      </c>
      <c r="U78" s="12">
        <v>2537</v>
      </c>
      <c r="W78" s="20">
        <f t="shared" si="6"/>
        <v>34.488056759952698</v>
      </c>
      <c r="X78" s="20">
        <f t="shared" si="7"/>
        <v>38.473292117465228</v>
      </c>
      <c r="Y78" s="20">
        <f t="shared" si="8"/>
        <v>0.89641553560467457</v>
      </c>
      <c r="Z78" s="20">
        <f t="shared" si="9"/>
        <v>89.641553560467457</v>
      </c>
    </row>
    <row r="79" spans="2:26" ht="14.25" hidden="1" x14ac:dyDescent="0.2">
      <c r="B79" s="244">
        <f t="shared" si="2"/>
        <v>63.700206469373704</v>
      </c>
      <c r="C79" s="244">
        <f t="shared" si="3"/>
        <v>43.523812801101172</v>
      </c>
      <c r="D79" s="243">
        <f t="shared" si="4"/>
        <v>67.414530066010769</v>
      </c>
      <c r="E79" s="244">
        <f t="shared" si="5"/>
        <v>0.68326015272849849</v>
      </c>
      <c r="H79" s="11" t="s">
        <v>484</v>
      </c>
      <c r="I79" s="12">
        <v>246</v>
      </c>
      <c r="J79" s="12">
        <v>2006132.6</v>
      </c>
      <c r="K79" s="12">
        <v>1366291.8</v>
      </c>
      <c r="L79" s="12">
        <v>490821.3</v>
      </c>
      <c r="M79" s="12">
        <v>63999.3</v>
      </c>
      <c r="N79" s="12">
        <v>875470.5</v>
      </c>
      <c r="O79" s="12">
        <v>370417.1</v>
      </c>
      <c r="P79" s="12">
        <v>944</v>
      </c>
      <c r="R79" s="114" t="s">
        <v>578</v>
      </c>
      <c r="S79" s="12">
        <v>944</v>
      </c>
      <c r="T79" s="12">
        <v>77</v>
      </c>
      <c r="U79" s="12">
        <v>867</v>
      </c>
      <c r="W79" s="20">
        <f t="shared" si="6"/>
        <v>73.816955017301041</v>
      </c>
      <c r="X79" s="20">
        <f t="shared" si="7"/>
        <v>519.93781779661015</v>
      </c>
      <c r="Y79" s="20">
        <f t="shared" si="8"/>
        <v>0.14197265998099956</v>
      </c>
      <c r="Z79" s="20">
        <f t="shared" si="9"/>
        <v>14.197265998099956</v>
      </c>
    </row>
    <row r="80" spans="2:26" ht="14.25" hidden="1" x14ac:dyDescent="0.2">
      <c r="B80" s="244">
        <f t="shared" si="2"/>
        <v>38.051515151515154</v>
      </c>
      <c r="C80" s="244">
        <f t="shared" si="3"/>
        <v>7.4223776223776223</v>
      </c>
      <c r="D80" s="243">
        <f t="shared" si="4"/>
        <v>107.7530253513174</v>
      </c>
      <c r="E80" s="244">
        <f t="shared" si="5"/>
        <v>0.19506128974951145</v>
      </c>
      <c r="H80" s="11" t="s">
        <v>856</v>
      </c>
      <c r="I80" s="12">
        <v>246</v>
      </c>
      <c r="J80" s="12">
        <v>2006132.6</v>
      </c>
      <c r="K80" s="12">
        <v>1366291.8</v>
      </c>
      <c r="L80" s="12">
        <v>490821.3</v>
      </c>
      <c r="M80" s="12">
        <v>63999.3</v>
      </c>
      <c r="N80" s="12">
        <v>875470.5</v>
      </c>
      <c r="O80" s="12">
        <v>370417.1</v>
      </c>
      <c r="P80" s="12">
        <v>944</v>
      </c>
      <c r="R80" s="114" t="s">
        <v>908</v>
      </c>
      <c r="S80" s="12">
        <v>944</v>
      </c>
      <c r="T80" s="12">
        <v>77</v>
      </c>
      <c r="U80" s="12">
        <v>867</v>
      </c>
      <c r="W80" s="20">
        <f t="shared" si="6"/>
        <v>73.816955017301041</v>
      </c>
      <c r="X80" s="20">
        <f t="shared" si="7"/>
        <v>519.93781779661015</v>
      </c>
      <c r="Y80" s="20">
        <f t="shared" si="8"/>
        <v>0.14197265998099956</v>
      </c>
      <c r="Z80" s="20">
        <f t="shared" si="9"/>
        <v>14.197265998099956</v>
      </c>
    </row>
    <row r="81" spans="2:26" ht="14.25" hidden="1" x14ac:dyDescent="0.2">
      <c r="B81" s="244">
        <f t="shared" si="2"/>
        <v>66.427543424317619</v>
      </c>
      <c r="C81" s="244">
        <f t="shared" si="3"/>
        <v>34.886889991728701</v>
      </c>
      <c r="D81" s="243">
        <f t="shared" si="4"/>
        <v>59.744959455446434</v>
      </c>
      <c r="E81" s="244">
        <f t="shared" si="5"/>
        <v>0.52518711656823669</v>
      </c>
      <c r="H81" s="11" t="s">
        <v>485</v>
      </c>
      <c r="I81" s="12">
        <v>269</v>
      </c>
      <c r="J81" s="12">
        <v>586159.6</v>
      </c>
      <c r="K81" s="12">
        <v>589771.69999999995</v>
      </c>
      <c r="L81" s="12">
        <v>269476.8</v>
      </c>
      <c r="M81" s="12">
        <v>172457.4</v>
      </c>
      <c r="N81" s="12">
        <v>320294.90000000002</v>
      </c>
      <c r="O81" s="12">
        <v>150941.4</v>
      </c>
      <c r="P81" s="12">
        <v>4315</v>
      </c>
      <c r="R81" s="114" t="s">
        <v>579</v>
      </c>
      <c r="S81" s="12">
        <v>4315</v>
      </c>
      <c r="T81" s="12">
        <v>99</v>
      </c>
      <c r="U81" s="12">
        <v>4217</v>
      </c>
      <c r="W81" s="20">
        <f t="shared" si="6"/>
        <v>40.895755276262747</v>
      </c>
      <c r="X81" s="20">
        <f t="shared" si="7"/>
        <v>62.45117033603708</v>
      </c>
      <c r="Y81" s="20">
        <f t="shared" si="8"/>
        <v>0.65484369718311097</v>
      </c>
      <c r="Z81" s="20">
        <f t="shared" si="9"/>
        <v>65.4843697183111</v>
      </c>
    </row>
    <row r="82" spans="2:26" ht="14.25" hidden="1" x14ac:dyDescent="0.2">
      <c r="B82" s="244">
        <f t="shared" si="2"/>
        <v>-1.7</v>
      </c>
      <c r="C82" s="244">
        <f t="shared" si="3"/>
        <v>10.706666666666667</v>
      </c>
      <c r="D82" s="243">
        <f t="shared" si="4"/>
        <v>-2235.294117647059</v>
      </c>
      <c r="E82" s="244">
        <f t="shared" si="5"/>
        <v>-6.2980392156862743</v>
      </c>
      <c r="H82" s="11" t="s">
        <v>857</v>
      </c>
      <c r="I82" s="12">
        <v>125</v>
      </c>
      <c r="J82" s="12">
        <v>225896</v>
      </c>
      <c r="K82" s="12">
        <v>226522.5</v>
      </c>
      <c r="L82" s="12">
        <v>92556.4</v>
      </c>
      <c r="M82" s="12">
        <v>59948.7</v>
      </c>
      <c r="N82" s="12">
        <v>133966.20000000001</v>
      </c>
      <c r="O82" s="12">
        <v>63240.1</v>
      </c>
      <c r="P82" s="12">
        <v>1453</v>
      </c>
      <c r="R82" s="114" t="s">
        <v>909</v>
      </c>
      <c r="S82" s="12">
        <v>1453</v>
      </c>
      <c r="T82" s="12">
        <v>57</v>
      </c>
      <c r="U82" s="12">
        <v>1396</v>
      </c>
      <c r="W82" s="20">
        <f t="shared" si="6"/>
        <v>42.943194842406875</v>
      </c>
      <c r="X82" s="20">
        <f t="shared" si="7"/>
        <v>63.700206469373704</v>
      </c>
      <c r="Y82" s="20">
        <f t="shared" si="8"/>
        <v>0.67414530066010769</v>
      </c>
      <c r="Z82" s="20">
        <f t="shared" si="9"/>
        <v>67.414530066010769</v>
      </c>
    </row>
    <row r="83" spans="2:26" ht="14.25" hidden="1" x14ac:dyDescent="0.2">
      <c r="B83" s="244"/>
      <c r="C83" s="244"/>
      <c r="D83" s="243"/>
      <c r="E83" s="244"/>
      <c r="H83" s="11" t="s">
        <v>858</v>
      </c>
      <c r="I83" s="12">
        <v>18</v>
      </c>
      <c r="J83" s="12">
        <v>25968.6</v>
      </c>
      <c r="K83" s="12">
        <v>26063.7</v>
      </c>
      <c r="L83" s="12">
        <v>16324.1</v>
      </c>
      <c r="M83" s="12">
        <v>17302.7</v>
      </c>
      <c r="N83" s="12">
        <v>9739.7000000000007</v>
      </c>
      <c r="O83" s="12">
        <v>3184.2</v>
      </c>
      <c r="P83" s="12">
        <v>429</v>
      </c>
      <c r="R83" s="114" t="s">
        <v>910</v>
      </c>
      <c r="S83" s="12">
        <v>429</v>
      </c>
      <c r="T83" s="12">
        <v>8</v>
      </c>
      <c r="U83" s="12">
        <v>422</v>
      </c>
      <c r="W83" s="20">
        <f t="shared" si="6"/>
        <v>41.001658767772511</v>
      </c>
      <c r="X83" s="20">
        <f t="shared" si="7"/>
        <v>38.051515151515154</v>
      </c>
      <c r="Y83" s="20">
        <f t="shared" si="8"/>
        <v>1.0775302535131741</v>
      </c>
      <c r="Z83" s="20">
        <f t="shared" si="9"/>
        <v>107.7530253513174</v>
      </c>
    </row>
    <row r="84" spans="2:26" ht="14.25" hidden="1" x14ac:dyDescent="0.2">
      <c r="H84" s="11" t="s">
        <v>859</v>
      </c>
      <c r="I84" s="12">
        <v>113</v>
      </c>
      <c r="J84" s="12">
        <v>334114.7</v>
      </c>
      <c r="K84" s="12">
        <v>337005.2</v>
      </c>
      <c r="L84" s="12">
        <v>160621.79999999999</v>
      </c>
      <c r="M84" s="12">
        <v>95130</v>
      </c>
      <c r="N84" s="12">
        <v>176383.3</v>
      </c>
      <c r="O84" s="12">
        <v>84356.5</v>
      </c>
      <c r="P84" s="12">
        <v>2418</v>
      </c>
      <c r="R84" s="114" t="s">
        <v>911</v>
      </c>
      <c r="S84" s="12">
        <v>2418</v>
      </c>
      <c r="T84" s="12">
        <v>21</v>
      </c>
      <c r="U84" s="12">
        <v>2397</v>
      </c>
      <c r="W84" s="20">
        <f t="shared" si="6"/>
        <v>39.687108886107637</v>
      </c>
      <c r="X84" s="20">
        <f t="shared" si="7"/>
        <v>66.427543424317619</v>
      </c>
      <c r="Y84" s="20">
        <f t="shared" si="8"/>
        <v>0.59744959455446434</v>
      </c>
      <c r="Z84" s="20">
        <f t="shared" si="9"/>
        <v>59.744959455446434</v>
      </c>
    </row>
    <row r="85" spans="2:26" ht="14.25" hidden="1" x14ac:dyDescent="0.2">
      <c r="H85" s="11" t="s">
        <v>860</v>
      </c>
      <c r="I85" s="12">
        <v>14</v>
      </c>
      <c r="J85" s="12">
        <v>180.2</v>
      </c>
      <c r="K85" s="12">
        <v>180.2</v>
      </c>
      <c r="L85" s="12">
        <v>-25.5</v>
      </c>
      <c r="M85" s="12">
        <v>76</v>
      </c>
      <c r="N85" s="12">
        <v>205.7</v>
      </c>
      <c r="O85" s="12">
        <v>160.6</v>
      </c>
      <c r="P85" s="12">
        <v>15</v>
      </c>
      <c r="R85" s="114" t="s">
        <v>912</v>
      </c>
      <c r="S85" s="12">
        <v>15</v>
      </c>
      <c r="T85" s="12">
        <v>13</v>
      </c>
      <c r="U85" s="12">
        <v>2</v>
      </c>
      <c r="W85" s="20">
        <f t="shared" si="6"/>
        <v>38</v>
      </c>
      <c r="X85" s="20">
        <f t="shared" si="7"/>
        <v>-1.7</v>
      </c>
      <c r="Y85" s="20">
        <f t="shared" si="8"/>
        <v>-22.352941176470591</v>
      </c>
      <c r="Z85" s="20">
        <f t="shared" si="9"/>
        <v>-2235.294117647059</v>
      </c>
    </row>
    <row r="86" spans="2:26" hidden="1" x14ac:dyDescent="0.2">
      <c r="H86"/>
      <c r="I86"/>
      <c r="J86"/>
      <c r="K86"/>
      <c r="L86"/>
      <c r="M86"/>
      <c r="N86"/>
      <c r="O86"/>
      <c r="P86"/>
      <c r="R86"/>
      <c r="S86"/>
      <c r="T86"/>
      <c r="U86"/>
    </row>
    <row r="87" spans="2:26" hidden="1" x14ac:dyDescent="0.2">
      <c r="H87" s="317" t="s">
        <v>84</v>
      </c>
      <c r="I87" s="317"/>
      <c r="J87" s="317"/>
      <c r="K87" s="317"/>
      <c r="L87" s="317"/>
      <c r="M87" s="317"/>
      <c r="N87" s="317"/>
      <c r="O87" s="317"/>
      <c r="P87" s="317"/>
      <c r="R87" s="317" t="s">
        <v>84</v>
      </c>
      <c r="S87" s="317"/>
      <c r="T87" s="317"/>
      <c r="U87" s="317"/>
    </row>
    <row r="88" spans="2:26" hidden="1" x14ac:dyDescent="0.2">
      <c r="H88" s="317" t="s">
        <v>499</v>
      </c>
      <c r="I88" s="317"/>
      <c r="J88" s="317"/>
      <c r="K88" s="317"/>
      <c r="L88" s="317"/>
      <c r="M88" s="317"/>
      <c r="N88" s="317"/>
      <c r="O88" s="317"/>
      <c r="P88" s="317"/>
      <c r="R88" s="317" t="s">
        <v>499</v>
      </c>
      <c r="S88" s="317"/>
      <c r="T88" s="317"/>
      <c r="U88" s="317"/>
    </row>
    <row r="89" spans="2:26" hidden="1" x14ac:dyDescent="0.2">
      <c r="H89" s="317" t="s">
        <v>580</v>
      </c>
      <c r="I89" s="317"/>
      <c r="J89" s="317"/>
      <c r="K89" s="317"/>
      <c r="L89" s="317"/>
      <c r="M89" s="317"/>
      <c r="N89" s="317"/>
      <c r="O89" s="317"/>
      <c r="P89" s="317"/>
      <c r="R89" s="317" t="s">
        <v>580</v>
      </c>
      <c r="S89" s="317"/>
      <c r="T89" s="317"/>
      <c r="U89" s="317"/>
    </row>
    <row r="90" spans="2:26" hidden="1" x14ac:dyDescent="0.2">
      <c r="H90" s="317"/>
      <c r="I90" s="317"/>
      <c r="J90" s="317"/>
      <c r="K90" s="317"/>
      <c r="L90" s="317"/>
      <c r="M90" s="317"/>
      <c r="N90" s="317"/>
      <c r="O90" s="317"/>
      <c r="P90" s="317"/>
      <c r="R90" s="317"/>
      <c r="S90" s="317"/>
      <c r="T90" s="317"/>
      <c r="U90" s="317"/>
    </row>
    <row r="91" spans="2:26" hidden="1" x14ac:dyDescent="0.2">
      <c r="H91" s="317" t="s">
        <v>581</v>
      </c>
      <c r="I91" s="317"/>
      <c r="J91" s="317"/>
      <c r="K91" s="317"/>
      <c r="L91" s="317"/>
      <c r="M91" s="317"/>
      <c r="N91" s="317"/>
      <c r="O91" s="317"/>
      <c r="P91" s="317"/>
      <c r="R91" s="317" t="s">
        <v>913</v>
      </c>
      <c r="S91" s="317"/>
      <c r="T91" s="317"/>
      <c r="U91" s="317"/>
    </row>
    <row r="92" spans="2:26" hidden="1" x14ac:dyDescent="0.2">
      <c r="H92" s="317" t="s">
        <v>582</v>
      </c>
      <c r="I92" s="317"/>
      <c r="J92" s="317"/>
      <c r="K92" s="317"/>
      <c r="L92" s="317"/>
      <c r="M92" s="317"/>
      <c r="N92" s="317"/>
      <c r="O92" s="317"/>
      <c r="P92" s="317"/>
      <c r="R92" s="317" t="s">
        <v>914</v>
      </c>
      <c r="S92" s="317"/>
      <c r="T92" s="317"/>
      <c r="U92" s="317"/>
    </row>
    <row r="93" spans="2:26" hidden="1" x14ac:dyDescent="0.2">
      <c r="H93" s="317" t="s">
        <v>583</v>
      </c>
      <c r="I93" s="317"/>
      <c r="J93" s="317"/>
      <c r="K93" s="317"/>
      <c r="L93" s="317"/>
      <c r="M93" s="317"/>
      <c r="N93" s="317"/>
      <c r="O93" s="317"/>
      <c r="P93" s="317"/>
      <c r="R93" s="317" t="s">
        <v>547</v>
      </c>
      <c r="S93" s="317"/>
      <c r="T93" s="317"/>
      <c r="U93" s="317"/>
    </row>
    <row r="94" spans="2:26" hidden="1" x14ac:dyDescent="0.2">
      <c r="H94" s="317" t="s">
        <v>585</v>
      </c>
      <c r="I94" s="317"/>
      <c r="J94" s="317"/>
      <c r="K94" s="317"/>
      <c r="L94" s="317"/>
      <c r="M94" s="317"/>
      <c r="N94" s="317"/>
      <c r="O94" s="317"/>
      <c r="P94" s="317"/>
      <c r="R94"/>
      <c r="S94"/>
      <c r="T94"/>
      <c r="U94"/>
    </row>
    <row r="95" spans="2:26" hidden="1" x14ac:dyDescent="0.2">
      <c r="H95" s="317" t="s">
        <v>547</v>
      </c>
      <c r="I95" s="317"/>
      <c r="J95" s="317"/>
      <c r="K95" s="317"/>
      <c r="L95" s="317"/>
      <c r="M95" s="317"/>
      <c r="N95" s="317"/>
      <c r="O95" s="317"/>
      <c r="P95" s="317"/>
      <c r="R95" s="317" t="s">
        <v>97</v>
      </c>
      <c r="S95" s="317"/>
      <c r="T95" s="317"/>
      <c r="U95" s="317"/>
    </row>
    <row r="96" spans="2:26" hidden="1" x14ac:dyDescent="0.2">
      <c r="H96" s="317" t="s">
        <v>584</v>
      </c>
      <c r="I96" s="317"/>
      <c r="J96" s="317"/>
      <c r="K96" s="317"/>
      <c r="L96" s="317"/>
      <c r="M96" s="317"/>
      <c r="N96" s="317"/>
      <c r="O96" s="317"/>
      <c r="P96" s="317"/>
      <c r="R96" s="317"/>
      <c r="S96" s="317"/>
      <c r="T96" s="317"/>
      <c r="U96" s="317"/>
    </row>
    <row r="97" spans="8:21" hidden="1" x14ac:dyDescent="0.2">
      <c r="H97" s="317" t="s">
        <v>586</v>
      </c>
      <c r="I97" s="317"/>
      <c r="J97" s="317"/>
      <c r="K97" s="317"/>
      <c r="L97" s="317"/>
      <c r="M97" s="317"/>
      <c r="N97" s="317"/>
      <c r="O97" s="317"/>
      <c r="P97" s="317"/>
      <c r="R97" s="317" t="s">
        <v>98</v>
      </c>
      <c r="S97" s="317"/>
      <c r="T97" s="317"/>
      <c r="U97" s="317"/>
    </row>
    <row r="98" spans="8:21" hidden="1" x14ac:dyDescent="0.2">
      <c r="H98" s="317" t="s">
        <v>587</v>
      </c>
      <c r="I98" s="317"/>
      <c r="J98" s="317"/>
      <c r="K98" s="317"/>
      <c r="L98" s="317"/>
      <c r="M98" s="317"/>
      <c r="N98" s="317"/>
      <c r="O98" s="317"/>
      <c r="P98" s="317"/>
    </row>
    <row r="99" spans="8:21" hidden="1" x14ac:dyDescent="0.2">
      <c r="H99"/>
      <c r="I99"/>
      <c r="J99"/>
      <c r="K99"/>
      <c r="L99"/>
      <c r="M99"/>
      <c r="N99"/>
      <c r="O99"/>
      <c r="P99"/>
    </row>
    <row r="100" spans="8:21" hidden="1" x14ac:dyDescent="0.2">
      <c r="H100" s="317" t="s">
        <v>97</v>
      </c>
      <c r="I100" s="317"/>
      <c r="J100" s="317"/>
      <c r="K100" s="317"/>
      <c r="L100" s="317"/>
      <c r="M100" s="317"/>
      <c r="N100" s="317"/>
      <c r="O100" s="317"/>
      <c r="P100" s="317"/>
    </row>
    <row r="101" spans="8:21" hidden="1" x14ac:dyDescent="0.2">
      <c r="H101" s="317"/>
      <c r="I101" s="317"/>
      <c r="J101" s="317"/>
      <c r="K101" s="317"/>
      <c r="L101" s="317"/>
      <c r="M101" s="317"/>
      <c r="N101" s="317"/>
      <c r="O101" s="317"/>
      <c r="P101" s="317"/>
    </row>
    <row r="102" spans="8:21" hidden="1" x14ac:dyDescent="0.2">
      <c r="H102" s="317" t="s">
        <v>98</v>
      </c>
      <c r="I102" s="317"/>
      <c r="J102" s="317"/>
      <c r="K102" s="317"/>
      <c r="L102" s="317"/>
      <c r="M102" s="317"/>
      <c r="N102" s="317"/>
      <c r="O102" s="317"/>
      <c r="P102" s="317"/>
    </row>
    <row r="103" spans="8:21" hidden="1" x14ac:dyDescent="0.2"/>
    <row r="104" spans="8:21" hidden="1" x14ac:dyDescent="0.2"/>
    <row r="105" spans="8:21" hidden="1" x14ac:dyDescent="0.2"/>
    <row r="106" spans="8:21" hidden="1" x14ac:dyDescent="0.2"/>
    <row r="107" spans="8:21" ht="12.75" hidden="1" customHeight="1" x14ac:dyDescent="0.2">
      <c r="H107" s="312" t="s">
        <v>559</v>
      </c>
      <c r="I107" s="312"/>
      <c r="J107" s="312"/>
      <c r="K107" s="312"/>
      <c r="L107" s="312"/>
    </row>
    <row r="108" spans="8:21" hidden="1" x14ac:dyDescent="0.2">
      <c r="H108" s="313" t="s">
        <v>475</v>
      </c>
      <c r="I108" s="313"/>
      <c r="J108" s="313"/>
      <c r="K108" s="313"/>
      <c r="L108" s="313"/>
    </row>
    <row r="109" spans="8:21" hidden="1" x14ac:dyDescent="0.2">
      <c r="H109" s="314"/>
      <c r="I109" s="314"/>
      <c r="J109" s="314"/>
      <c r="K109" s="314"/>
      <c r="L109" s="314"/>
    </row>
    <row r="110" spans="8:21" hidden="1" x14ac:dyDescent="0.2">
      <c r="H110" s="315" t="s">
        <v>57</v>
      </c>
      <c r="I110" s="315"/>
      <c r="J110" s="315"/>
      <c r="K110" s="315"/>
      <c r="L110" s="315"/>
    </row>
    <row r="111" spans="8:21" hidden="1" x14ac:dyDescent="0.2">
      <c r="H111" s="315" t="s">
        <v>479</v>
      </c>
      <c r="I111" s="315"/>
      <c r="J111" s="315"/>
      <c r="K111" s="315"/>
      <c r="L111" s="315"/>
    </row>
    <row r="112" spans="8:21" hidden="1" x14ac:dyDescent="0.2">
      <c r="H112" s="315" t="s">
        <v>562</v>
      </c>
      <c r="I112" s="315"/>
      <c r="J112" s="315"/>
      <c r="K112" s="315"/>
      <c r="L112" s="315"/>
    </row>
    <row r="113" spans="3:17" hidden="1" x14ac:dyDescent="0.2">
      <c r="H113"/>
      <c r="I113"/>
      <c r="J113"/>
      <c r="K113"/>
      <c r="L113"/>
    </row>
    <row r="114" spans="3:17" hidden="1" x14ac:dyDescent="0.2">
      <c r="H114"/>
      <c r="I114"/>
      <c r="J114"/>
      <c r="K114"/>
      <c r="L114"/>
    </row>
    <row r="115" spans="3:17" hidden="1" x14ac:dyDescent="0.2">
      <c r="H115"/>
      <c r="I115"/>
      <c r="J115"/>
      <c r="K115"/>
      <c r="L115"/>
      <c r="M115" s="20" t="s">
        <v>543</v>
      </c>
    </row>
    <row r="116" spans="3:17" ht="15" hidden="1" x14ac:dyDescent="0.25">
      <c r="H116" s="7"/>
      <c r="I116" s="7" t="s">
        <v>565</v>
      </c>
      <c r="J116" s="7" t="s">
        <v>491</v>
      </c>
      <c r="K116" s="7" t="s">
        <v>564</v>
      </c>
      <c r="L116" s="7" t="s">
        <v>546</v>
      </c>
      <c r="N116" s="7"/>
      <c r="O116" s="7" t="s">
        <v>546</v>
      </c>
      <c r="P116" s="7" t="s">
        <v>880</v>
      </c>
      <c r="Q116" s="7" t="s">
        <v>881</v>
      </c>
    </row>
    <row r="117" spans="3:17" ht="14.25" hidden="1" x14ac:dyDescent="0.2">
      <c r="C117" s="243" t="s">
        <v>877</v>
      </c>
      <c r="D117" s="243" t="s">
        <v>878</v>
      </c>
      <c r="E117" s="243" t="s">
        <v>915</v>
      </c>
      <c r="F117" s="243" t="s">
        <v>554</v>
      </c>
      <c r="H117" s="11" t="s">
        <v>444</v>
      </c>
      <c r="I117" s="12"/>
      <c r="J117" s="12"/>
      <c r="K117" s="12"/>
      <c r="L117" s="12"/>
      <c r="N117" s="11" t="s">
        <v>444</v>
      </c>
      <c r="O117" s="12"/>
      <c r="P117" s="12"/>
      <c r="Q117" s="12"/>
    </row>
    <row r="118" spans="3:17" hidden="1" x14ac:dyDescent="0.2">
      <c r="C118" s="145">
        <f>I118/L118</f>
        <v>52.524947105939248</v>
      </c>
      <c r="D118" s="145">
        <f>K118/L118</f>
        <v>23.301836179537556</v>
      </c>
      <c r="E118" s="145">
        <f>(J118/Q118)/(I118/O118)*1000</f>
        <v>631.62051598858443</v>
      </c>
      <c r="F118" s="145">
        <f>K118/I118*100</f>
        <v>44.363369148262699</v>
      </c>
      <c r="H118" s="114" t="s">
        <v>571</v>
      </c>
      <c r="I118" s="12">
        <v>1390230.3</v>
      </c>
      <c r="J118" s="12">
        <v>771537.2</v>
      </c>
      <c r="K118" s="12">
        <v>616753</v>
      </c>
      <c r="L118" s="12">
        <v>26468</v>
      </c>
      <c r="N118" s="114" t="s">
        <v>571</v>
      </c>
      <c r="O118" s="12">
        <v>26468</v>
      </c>
      <c r="P118" s="12">
        <v>3212</v>
      </c>
      <c r="Q118" s="12">
        <v>23256</v>
      </c>
    </row>
    <row r="119" spans="3:17" hidden="1" x14ac:dyDescent="0.2">
      <c r="C119" s="145">
        <f>I119/L119</f>
        <v>67.723664122137407</v>
      </c>
      <c r="D119" s="145">
        <f>K119/L119</f>
        <v>36.716030534351141</v>
      </c>
      <c r="E119" s="145">
        <f>(J119/Q119)/(I119/O119)*1000</f>
        <v>491.68786924368948</v>
      </c>
      <c r="F119" s="145">
        <f>K119/I119*100</f>
        <v>54.214477332672061</v>
      </c>
      <c r="H119" s="114" t="s">
        <v>572</v>
      </c>
      <c r="I119" s="12">
        <v>26615.4</v>
      </c>
      <c r="J119" s="12">
        <v>12154.1</v>
      </c>
      <c r="K119" s="12">
        <v>14429.4</v>
      </c>
      <c r="L119" s="12">
        <v>393</v>
      </c>
      <c r="N119" s="114" t="s">
        <v>572</v>
      </c>
      <c r="O119" s="12">
        <v>393</v>
      </c>
      <c r="P119" s="12">
        <v>28</v>
      </c>
      <c r="Q119" s="12">
        <v>365</v>
      </c>
    </row>
    <row r="120" spans="3:17" hidden="1" x14ac:dyDescent="0.2">
      <c r="C120" s="145">
        <v>0</v>
      </c>
      <c r="D120" s="145">
        <v>0</v>
      </c>
      <c r="E120" s="145">
        <v>0</v>
      </c>
      <c r="F120" s="145">
        <v>0</v>
      </c>
      <c r="H120" s="114" t="s">
        <v>883</v>
      </c>
      <c r="I120" s="12" t="s">
        <v>831</v>
      </c>
      <c r="J120" s="12" t="s">
        <v>831</v>
      </c>
      <c r="K120" s="12" t="s">
        <v>831</v>
      </c>
      <c r="L120" s="12" t="s">
        <v>831</v>
      </c>
      <c r="N120" s="114" t="s">
        <v>883</v>
      </c>
      <c r="O120" s="12" t="s">
        <v>831</v>
      </c>
      <c r="P120" s="12" t="s">
        <v>831</v>
      </c>
      <c r="Q120" s="12" t="s">
        <v>831</v>
      </c>
    </row>
    <row r="121" spans="3:17" hidden="1" x14ac:dyDescent="0.2">
      <c r="C121" s="145">
        <v>0</v>
      </c>
      <c r="D121" s="145">
        <v>0</v>
      </c>
      <c r="E121" s="145">
        <v>0</v>
      </c>
      <c r="F121" s="145">
        <v>0</v>
      </c>
      <c r="H121" s="114" t="s">
        <v>884</v>
      </c>
      <c r="I121" s="12" t="s">
        <v>831</v>
      </c>
      <c r="J121" s="12" t="s">
        <v>831</v>
      </c>
      <c r="K121" s="12" t="s">
        <v>831</v>
      </c>
      <c r="L121" s="12" t="s">
        <v>831</v>
      </c>
      <c r="N121" s="114" t="s">
        <v>884</v>
      </c>
      <c r="O121" s="12" t="s">
        <v>831</v>
      </c>
      <c r="P121" s="12" t="s">
        <v>831</v>
      </c>
      <c r="Q121" s="12" t="s">
        <v>831</v>
      </c>
    </row>
    <row r="122" spans="3:17" hidden="1" x14ac:dyDescent="0.2">
      <c r="C122" s="145">
        <v>0</v>
      </c>
      <c r="D122" s="145">
        <v>0</v>
      </c>
      <c r="E122" s="145">
        <v>0</v>
      </c>
      <c r="F122" s="145">
        <v>0</v>
      </c>
      <c r="H122" s="114" t="s">
        <v>885</v>
      </c>
      <c r="I122" s="12" t="s">
        <v>831</v>
      </c>
      <c r="J122" s="12" t="s">
        <v>831</v>
      </c>
      <c r="K122" s="12" t="s">
        <v>831</v>
      </c>
      <c r="L122" s="12" t="s">
        <v>831</v>
      </c>
      <c r="N122" s="114" t="s">
        <v>885</v>
      </c>
      <c r="O122" s="12" t="s">
        <v>831</v>
      </c>
      <c r="P122" s="12" t="s">
        <v>831</v>
      </c>
      <c r="Q122" s="12" t="s">
        <v>831</v>
      </c>
    </row>
    <row r="123" spans="3:17" hidden="1" x14ac:dyDescent="0.2">
      <c r="C123" s="145">
        <f t="shared" ref="C123:C151" si="10">I123/L123</f>
        <v>32.331146835079664</v>
      </c>
      <c r="D123" s="145">
        <f t="shared" ref="D123:D151" si="11">K123/L123</f>
        <v>7.8227214008899102</v>
      </c>
      <c r="E123" s="145">
        <f t="shared" ref="E123:E151" si="12">(J123/Q123)/(I123/O123)*1000</f>
        <v>889.01914702072952</v>
      </c>
      <c r="F123" s="145">
        <f t="shared" ref="F123:F151" si="13">K123/I123*100</f>
        <v>24.195619910402215</v>
      </c>
      <c r="H123" s="114" t="s">
        <v>577</v>
      </c>
      <c r="I123" s="12">
        <v>675753.3</v>
      </c>
      <c r="J123" s="12">
        <v>512459.1</v>
      </c>
      <c r="K123" s="12">
        <v>163502.70000000001</v>
      </c>
      <c r="L123" s="12">
        <v>20901</v>
      </c>
      <c r="N123" s="114" t="s">
        <v>577</v>
      </c>
      <c r="O123" s="12">
        <v>20901</v>
      </c>
      <c r="P123" s="12">
        <v>3072</v>
      </c>
      <c r="Q123" s="12">
        <v>17829</v>
      </c>
    </row>
    <row r="124" spans="3:17" hidden="1" x14ac:dyDescent="0.2">
      <c r="C124" s="145">
        <f t="shared" si="10"/>
        <v>31.44929685502429</v>
      </c>
      <c r="D124" s="145">
        <f t="shared" si="11"/>
        <v>8.5555868064433653</v>
      </c>
      <c r="E124" s="145">
        <f t="shared" si="12"/>
        <v>779.05087013092452</v>
      </c>
      <c r="F124" s="145">
        <f t="shared" si="13"/>
        <v>27.204381852742561</v>
      </c>
      <c r="H124" s="114" t="s">
        <v>886</v>
      </c>
      <c r="I124" s="12">
        <v>122998.2</v>
      </c>
      <c r="J124" s="12">
        <v>89525.2</v>
      </c>
      <c r="K124" s="12">
        <v>33460.9</v>
      </c>
      <c r="L124" s="12">
        <v>3911</v>
      </c>
      <c r="N124" s="114" t="s">
        <v>886</v>
      </c>
      <c r="O124" s="12">
        <v>3911</v>
      </c>
      <c r="P124" s="12">
        <v>256</v>
      </c>
      <c r="Q124" s="12">
        <v>3654</v>
      </c>
    </row>
    <row r="125" spans="3:17" hidden="1" x14ac:dyDescent="0.2">
      <c r="C125" s="145">
        <f t="shared" si="10"/>
        <v>10.579534432589719</v>
      </c>
      <c r="D125" s="145">
        <f t="shared" si="11"/>
        <v>-17.728806983511156</v>
      </c>
      <c r="E125" s="145">
        <f t="shared" si="12"/>
        <v>2879.423045413339</v>
      </c>
      <c r="F125" s="145">
        <f t="shared" si="13"/>
        <v>-167.57643823057532</v>
      </c>
      <c r="H125" s="114" t="s">
        <v>887</v>
      </c>
      <c r="I125" s="12">
        <v>10907.5</v>
      </c>
      <c r="J125" s="12">
        <v>29274.9</v>
      </c>
      <c r="K125" s="12">
        <v>-18278.400000000001</v>
      </c>
      <c r="L125" s="12">
        <v>1031</v>
      </c>
      <c r="N125" s="114" t="s">
        <v>887</v>
      </c>
      <c r="O125" s="12">
        <v>1031</v>
      </c>
      <c r="P125" s="12">
        <v>69</v>
      </c>
      <c r="Q125" s="12">
        <v>961</v>
      </c>
    </row>
    <row r="126" spans="3:17" hidden="1" x14ac:dyDescent="0.2">
      <c r="C126" s="145">
        <f t="shared" si="10"/>
        <v>25.147892720306515</v>
      </c>
      <c r="D126" s="145">
        <f t="shared" si="11"/>
        <v>7.2865900383141762</v>
      </c>
      <c r="E126" s="145">
        <f t="shared" si="12"/>
        <v>904.86701905058328</v>
      </c>
      <c r="F126" s="145">
        <f t="shared" si="13"/>
        <v>28.974952769821439</v>
      </c>
      <c r="H126" s="114" t="s">
        <v>888</v>
      </c>
      <c r="I126" s="12">
        <v>13127.2</v>
      </c>
      <c r="J126" s="12">
        <v>8897.4</v>
      </c>
      <c r="K126" s="12">
        <v>3803.6</v>
      </c>
      <c r="L126" s="12">
        <v>522</v>
      </c>
      <c r="N126" s="114" t="s">
        <v>888</v>
      </c>
      <c r="O126" s="12">
        <v>522</v>
      </c>
      <c r="P126" s="12">
        <v>131</v>
      </c>
      <c r="Q126" s="12">
        <v>391</v>
      </c>
    </row>
    <row r="127" spans="3:17" hidden="1" x14ac:dyDescent="0.2">
      <c r="C127" s="145">
        <f t="shared" si="10"/>
        <v>17.423444976076556</v>
      </c>
      <c r="D127" s="145">
        <f t="shared" si="11"/>
        <v>6.9985645933014355</v>
      </c>
      <c r="E127" s="145">
        <f t="shared" si="12"/>
        <v>1110.468213648222</v>
      </c>
      <c r="F127" s="145">
        <f t="shared" si="13"/>
        <v>40.167513387340378</v>
      </c>
      <c r="H127" s="114" t="s">
        <v>889</v>
      </c>
      <c r="I127" s="12">
        <v>3641.5</v>
      </c>
      <c r="J127" s="12">
        <v>2128.3000000000002</v>
      </c>
      <c r="K127" s="12">
        <v>1462.7</v>
      </c>
      <c r="L127" s="12">
        <v>209</v>
      </c>
      <c r="N127" s="114" t="s">
        <v>889</v>
      </c>
      <c r="O127" s="12">
        <v>209</v>
      </c>
      <c r="P127" s="12">
        <v>100</v>
      </c>
      <c r="Q127" s="12">
        <v>110</v>
      </c>
    </row>
    <row r="128" spans="3:17" hidden="1" x14ac:dyDescent="0.2">
      <c r="C128" s="145">
        <f t="shared" si="10"/>
        <v>29.594019138755982</v>
      </c>
      <c r="D128" s="145">
        <f t="shared" si="11"/>
        <v>7.1042264752791073</v>
      </c>
      <c r="E128" s="145">
        <f t="shared" si="12"/>
        <v>834.81947657619025</v>
      </c>
      <c r="F128" s="145">
        <f t="shared" si="13"/>
        <v>24.00561560080731</v>
      </c>
      <c r="H128" s="114" t="s">
        <v>890</v>
      </c>
      <c r="I128" s="12">
        <v>37110.9</v>
      </c>
      <c r="J128" s="12">
        <v>29226.799999999999</v>
      </c>
      <c r="K128" s="12">
        <v>8908.7000000000007</v>
      </c>
      <c r="L128" s="12">
        <v>1254</v>
      </c>
      <c r="N128" s="114" t="s">
        <v>890</v>
      </c>
      <c r="O128" s="12">
        <v>1254</v>
      </c>
      <c r="P128" s="12">
        <v>71</v>
      </c>
      <c r="Q128" s="12">
        <v>1183</v>
      </c>
    </row>
    <row r="129" spans="3:17" hidden="1" x14ac:dyDescent="0.2">
      <c r="C129" s="145">
        <f t="shared" si="10"/>
        <v>29.275774424146146</v>
      </c>
      <c r="D129" s="145">
        <f t="shared" si="11"/>
        <v>8.9425734710087372</v>
      </c>
      <c r="E129" s="145">
        <f t="shared" si="12"/>
        <v>904.70776364221661</v>
      </c>
      <c r="F129" s="145">
        <f t="shared" si="13"/>
        <v>30.545984339984049</v>
      </c>
      <c r="H129" s="114" t="s">
        <v>891</v>
      </c>
      <c r="I129" s="12">
        <v>36858.199999999997</v>
      </c>
      <c r="J129" s="12">
        <v>25956.3</v>
      </c>
      <c r="K129" s="12">
        <v>11258.7</v>
      </c>
      <c r="L129" s="12">
        <v>1259</v>
      </c>
      <c r="N129" s="114" t="s">
        <v>891</v>
      </c>
      <c r="O129" s="12">
        <v>1259</v>
      </c>
      <c r="P129" s="12">
        <v>279</v>
      </c>
      <c r="Q129" s="12">
        <v>980</v>
      </c>
    </row>
    <row r="130" spans="3:17" hidden="1" x14ac:dyDescent="0.2">
      <c r="C130" s="145">
        <f t="shared" si="10"/>
        <v>30.795238095238094</v>
      </c>
      <c r="D130" s="145">
        <f t="shared" si="11"/>
        <v>8.926530612244898</v>
      </c>
      <c r="E130" s="145">
        <f t="shared" si="12"/>
        <v>965.6047899289606</v>
      </c>
      <c r="F130" s="145">
        <f t="shared" si="13"/>
        <v>28.986723806578457</v>
      </c>
      <c r="H130" s="114" t="s">
        <v>892</v>
      </c>
      <c r="I130" s="12">
        <v>4526.8999999999996</v>
      </c>
      <c r="J130" s="12">
        <v>4044.1</v>
      </c>
      <c r="K130" s="12">
        <v>1312.2</v>
      </c>
      <c r="L130" s="12">
        <v>147</v>
      </c>
      <c r="N130" s="114" t="s">
        <v>892</v>
      </c>
      <c r="O130" s="12">
        <v>147</v>
      </c>
      <c r="P130" s="12">
        <v>11</v>
      </c>
      <c r="Q130" s="12">
        <v>136</v>
      </c>
    </row>
    <row r="131" spans="3:17" hidden="1" x14ac:dyDescent="0.2">
      <c r="C131" s="145">
        <f t="shared" si="10"/>
        <v>30.710537190082643</v>
      </c>
      <c r="D131" s="145">
        <f t="shared" si="11"/>
        <v>6.5427685950413217</v>
      </c>
      <c r="E131" s="145">
        <f t="shared" si="12"/>
        <v>970.4051159911304</v>
      </c>
      <c r="F131" s="145">
        <f t="shared" si="13"/>
        <v>21.304637410100984</v>
      </c>
      <c r="H131" s="114" t="s">
        <v>893</v>
      </c>
      <c r="I131" s="12">
        <v>29727.8</v>
      </c>
      <c r="J131" s="12">
        <v>23304.9</v>
      </c>
      <c r="K131" s="12">
        <v>6333.4</v>
      </c>
      <c r="L131" s="12">
        <v>968</v>
      </c>
      <c r="N131" s="114" t="s">
        <v>893</v>
      </c>
      <c r="O131" s="12">
        <v>968</v>
      </c>
      <c r="P131" s="12">
        <v>186</v>
      </c>
      <c r="Q131" s="12">
        <v>782</v>
      </c>
    </row>
    <row r="132" spans="3:17" hidden="1" x14ac:dyDescent="0.2">
      <c r="C132" s="145">
        <f t="shared" si="10"/>
        <v>45.127906976744185</v>
      </c>
      <c r="D132" s="145">
        <f t="shared" si="11"/>
        <v>14.80891472868217</v>
      </c>
      <c r="E132" s="145">
        <f t="shared" si="12"/>
        <v>734.53255174783135</v>
      </c>
      <c r="F132" s="145">
        <f t="shared" si="13"/>
        <v>32.815425577600273</v>
      </c>
      <c r="H132" s="114" t="s">
        <v>894</v>
      </c>
      <c r="I132" s="12">
        <v>11643</v>
      </c>
      <c r="J132" s="12">
        <v>7955.5</v>
      </c>
      <c r="K132" s="12">
        <v>3820.7</v>
      </c>
      <c r="L132" s="12">
        <v>258</v>
      </c>
      <c r="N132" s="114" t="s">
        <v>894</v>
      </c>
      <c r="O132" s="12">
        <v>258</v>
      </c>
      <c r="P132" s="12">
        <v>18</v>
      </c>
      <c r="Q132" s="12">
        <v>240</v>
      </c>
    </row>
    <row r="133" spans="3:17" hidden="1" x14ac:dyDescent="0.2">
      <c r="C133" s="145">
        <f t="shared" si="10"/>
        <v>53.977380952380955</v>
      </c>
      <c r="D133" s="145">
        <f t="shared" si="11"/>
        <v>13.429761904761904</v>
      </c>
      <c r="E133" s="145">
        <f t="shared" si="12"/>
        <v>788.16082574270524</v>
      </c>
      <c r="F133" s="145">
        <f t="shared" si="13"/>
        <v>24.880351117090488</v>
      </c>
      <c r="H133" s="114" t="s">
        <v>895</v>
      </c>
      <c r="I133" s="12">
        <v>4534.1000000000004</v>
      </c>
      <c r="J133" s="12">
        <v>3573.6</v>
      </c>
      <c r="K133" s="12">
        <v>1128.0999999999999</v>
      </c>
      <c r="L133" s="12">
        <v>84</v>
      </c>
      <c r="N133" s="114" t="s">
        <v>895</v>
      </c>
      <c r="O133" s="12">
        <v>84</v>
      </c>
      <c r="P133" s="12">
        <v>0</v>
      </c>
      <c r="Q133" s="12">
        <v>84</v>
      </c>
    </row>
    <row r="134" spans="3:17" hidden="1" x14ac:dyDescent="0.2">
      <c r="C134" s="145">
        <f t="shared" si="10"/>
        <v>25.959124087591242</v>
      </c>
      <c r="D134" s="145">
        <f t="shared" si="11"/>
        <v>4.3116788321167885</v>
      </c>
      <c r="E134" s="145">
        <f t="shared" si="12"/>
        <v>1003.5163904670201</v>
      </c>
      <c r="F134" s="145">
        <f t="shared" si="13"/>
        <v>16.609492745472952</v>
      </c>
      <c r="H134" s="114" t="s">
        <v>896</v>
      </c>
      <c r="I134" s="12">
        <v>3556.4</v>
      </c>
      <c r="J134" s="12">
        <v>3204.2</v>
      </c>
      <c r="K134" s="12">
        <v>590.70000000000005</v>
      </c>
      <c r="L134" s="12">
        <v>137</v>
      </c>
      <c r="N134" s="114" t="s">
        <v>896</v>
      </c>
      <c r="O134" s="12">
        <v>137</v>
      </c>
      <c r="P134" s="12">
        <v>14</v>
      </c>
      <c r="Q134" s="12">
        <v>123</v>
      </c>
    </row>
    <row r="135" spans="3:17" hidden="1" x14ac:dyDescent="0.2">
      <c r="C135" s="145">
        <f t="shared" si="10"/>
        <v>46.720158959537571</v>
      </c>
      <c r="D135" s="145">
        <f t="shared" si="11"/>
        <v>15.63078034682081</v>
      </c>
      <c r="E135" s="145">
        <f t="shared" si="12"/>
        <v>724.91950337137655</v>
      </c>
      <c r="F135" s="145">
        <f t="shared" si="13"/>
        <v>33.45617971967517</v>
      </c>
      <c r="H135" s="114" t="s">
        <v>897</v>
      </c>
      <c r="I135" s="12">
        <v>64660.7</v>
      </c>
      <c r="J135" s="12">
        <v>42809.599999999999</v>
      </c>
      <c r="K135" s="12">
        <v>21633</v>
      </c>
      <c r="L135" s="12">
        <v>1384</v>
      </c>
      <c r="N135" s="114" t="s">
        <v>897</v>
      </c>
      <c r="O135" s="12">
        <v>1384</v>
      </c>
      <c r="P135" s="12">
        <v>120</v>
      </c>
      <c r="Q135" s="12">
        <v>1264</v>
      </c>
    </row>
    <row r="136" spans="3:17" hidden="1" x14ac:dyDescent="0.2">
      <c r="C136" s="145">
        <f t="shared" si="10"/>
        <v>22.2</v>
      </c>
      <c r="D136" s="145">
        <f t="shared" si="11"/>
        <v>4.0809523809523807</v>
      </c>
      <c r="E136" s="145">
        <f t="shared" si="12"/>
        <v>1001.5898251192368</v>
      </c>
      <c r="F136" s="145">
        <f t="shared" si="13"/>
        <v>18.382668382668385</v>
      </c>
      <c r="H136" s="114" t="s">
        <v>898</v>
      </c>
      <c r="I136" s="12">
        <v>466.2</v>
      </c>
      <c r="J136" s="12">
        <v>378</v>
      </c>
      <c r="K136" s="12">
        <v>85.7</v>
      </c>
      <c r="L136" s="12">
        <v>21</v>
      </c>
      <c r="N136" s="114" t="s">
        <v>898</v>
      </c>
      <c r="O136" s="12">
        <v>21</v>
      </c>
      <c r="P136" s="12">
        <v>4</v>
      </c>
      <c r="Q136" s="12">
        <v>17</v>
      </c>
    </row>
    <row r="137" spans="3:17" hidden="1" x14ac:dyDescent="0.2">
      <c r="C137" s="145">
        <f t="shared" si="10"/>
        <v>31.870657351540171</v>
      </c>
      <c r="D137" s="145">
        <f t="shared" si="11"/>
        <v>7.3847570657351538</v>
      </c>
      <c r="E137" s="145">
        <f t="shared" si="12"/>
        <v>910.15065606996063</v>
      </c>
      <c r="F137" s="145">
        <f t="shared" si="13"/>
        <v>23.171022123201613</v>
      </c>
      <c r="H137" s="114" t="s">
        <v>899</v>
      </c>
      <c r="I137" s="12">
        <v>100360.7</v>
      </c>
      <c r="J137" s="12">
        <v>76810.8</v>
      </c>
      <c r="K137" s="12">
        <v>23254.6</v>
      </c>
      <c r="L137" s="12">
        <v>3149</v>
      </c>
      <c r="N137" s="114" t="s">
        <v>899</v>
      </c>
      <c r="O137" s="12">
        <v>3149</v>
      </c>
      <c r="P137" s="12">
        <v>501</v>
      </c>
      <c r="Q137" s="12">
        <v>2648</v>
      </c>
    </row>
    <row r="138" spans="3:17" hidden="1" x14ac:dyDescent="0.2">
      <c r="C138" s="145">
        <f t="shared" si="10"/>
        <v>41.247368421052634</v>
      </c>
      <c r="D138" s="145">
        <f t="shared" si="11"/>
        <v>13.00921052631579</v>
      </c>
      <c r="E138" s="145">
        <f t="shared" si="12"/>
        <v>826.41154798868206</v>
      </c>
      <c r="F138" s="145">
        <f t="shared" si="13"/>
        <v>31.539492152609416</v>
      </c>
      <c r="H138" s="114" t="s">
        <v>900</v>
      </c>
      <c r="I138" s="12">
        <v>3134.8</v>
      </c>
      <c r="J138" s="12">
        <v>2147.5</v>
      </c>
      <c r="K138" s="12">
        <v>988.7</v>
      </c>
      <c r="L138" s="12">
        <v>76</v>
      </c>
      <c r="N138" s="114" t="s">
        <v>900</v>
      </c>
      <c r="O138" s="12">
        <v>76</v>
      </c>
      <c r="P138" s="12">
        <v>13</v>
      </c>
      <c r="Q138" s="12">
        <v>63</v>
      </c>
    </row>
    <row r="139" spans="3:17" hidden="1" x14ac:dyDescent="0.2">
      <c r="C139" s="145">
        <f t="shared" si="10"/>
        <v>35.644999999999996</v>
      </c>
      <c r="D139" s="145">
        <f t="shared" si="11"/>
        <v>5.01</v>
      </c>
      <c r="E139" s="145">
        <f t="shared" si="12"/>
        <v>1008.9691648857608</v>
      </c>
      <c r="F139" s="145">
        <f t="shared" si="13"/>
        <v>14.055267218403705</v>
      </c>
      <c r="H139" s="114" t="s">
        <v>901</v>
      </c>
      <c r="I139" s="12">
        <v>712.9</v>
      </c>
      <c r="J139" s="12">
        <v>611.4</v>
      </c>
      <c r="K139" s="12">
        <v>100.2</v>
      </c>
      <c r="L139" s="12">
        <v>20</v>
      </c>
      <c r="N139" s="114" t="s">
        <v>901</v>
      </c>
      <c r="O139" s="12">
        <v>20</v>
      </c>
      <c r="P139" s="12">
        <v>3</v>
      </c>
      <c r="Q139" s="12">
        <v>17</v>
      </c>
    </row>
    <row r="140" spans="3:17" hidden="1" x14ac:dyDescent="0.2">
      <c r="C140" s="145">
        <f t="shared" si="10"/>
        <v>57.2</v>
      </c>
      <c r="D140" s="145">
        <f t="shared" si="11"/>
        <v>4.3975903614457827</v>
      </c>
      <c r="E140" s="145">
        <f t="shared" si="12"/>
        <v>952.87615610196258</v>
      </c>
      <c r="F140" s="145">
        <f t="shared" si="13"/>
        <v>7.6880950374926273</v>
      </c>
      <c r="H140" s="114" t="s">
        <v>902</v>
      </c>
      <c r="I140" s="12">
        <v>9495.2000000000007</v>
      </c>
      <c r="J140" s="12">
        <v>8448.2000000000007</v>
      </c>
      <c r="K140" s="12">
        <v>730</v>
      </c>
      <c r="L140" s="12">
        <v>166</v>
      </c>
      <c r="N140" s="114" t="s">
        <v>902</v>
      </c>
      <c r="O140" s="12">
        <v>166</v>
      </c>
      <c r="P140" s="12">
        <v>10</v>
      </c>
      <c r="Q140" s="12">
        <v>155</v>
      </c>
    </row>
    <row r="141" spans="3:17" hidden="1" x14ac:dyDescent="0.2">
      <c r="C141" s="145">
        <f t="shared" si="10"/>
        <v>35.538235294117648</v>
      </c>
      <c r="D141" s="145">
        <f t="shared" si="11"/>
        <v>8.5897058823529413</v>
      </c>
      <c r="E141" s="145">
        <f t="shared" si="12"/>
        <v>772.91912754960015</v>
      </c>
      <c r="F141" s="145">
        <f t="shared" si="13"/>
        <v>24.170321939915585</v>
      </c>
      <c r="H141" s="114" t="s">
        <v>903</v>
      </c>
      <c r="I141" s="12">
        <v>2416.6</v>
      </c>
      <c r="J141" s="12">
        <v>1812.9</v>
      </c>
      <c r="K141" s="12">
        <v>584.1</v>
      </c>
      <c r="L141" s="12">
        <v>68</v>
      </c>
      <c r="N141" s="114" t="s">
        <v>903</v>
      </c>
      <c r="O141" s="12">
        <v>68</v>
      </c>
      <c r="P141" s="12">
        <v>2</v>
      </c>
      <c r="Q141" s="12">
        <v>66</v>
      </c>
    </row>
    <row r="142" spans="3:17" hidden="1" x14ac:dyDescent="0.2">
      <c r="C142" s="145">
        <f t="shared" si="10"/>
        <v>37.54082568807339</v>
      </c>
      <c r="D142" s="145">
        <f t="shared" si="11"/>
        <v>10.133486238532109</v>
      </c>
      <c r="E142" s="145">
        <f t="shared" si="12"/>
        <v>923.16628485920148</v>
      </c>
      <c r="F142" s="145">
        <f t="shared" si="13"/>
        <v>26.993242830435367</v>
      </c>
      <c r="H142" s="114" t="s">
        <v>904</v>
      </c>
      <c r="I142" s="12">
        <v>8183.9</v>
      </c>
      <c r="J142" s="12">
        <v>6203.5</v>
      </c>
      <c r="K142" s="12">
        <v>2209.1</v>
      </c>
      <c r="L142" s="12">
        <v>218</v>
      </c>
      <c r="N142" s="114" t="s">
        <v>904</v>
      </c>
      <c r="O142" s="12">
        <v>218</v>
      </c>
      <c r="P142" s="12">
        <v>39</v>
      </c>
      <c r="Q142" s="12">
        <v>179</v>
      </c>
    </row>
    <row r="143" spans="3:17" hidden="1" x14ac:dyDescent="0.2">
      <c r="C143" s="145">
        <f t="shared" si="10"/>
        <v>30.625398230088493</v>
      </c>
      <c r="D143" s="145">
        <f t="shared" si="11"/>
        <v>11.020265486725663</v>
      </c>
      <c r="E143" s="145">
        <f t="shared" si="12"/>
        <v>828.32794899771397</v>
      </c>
      <c r="F143" s="145">
        <f t="shared" si="13"/>
        <v>35.984072448398727</v>
      </c>
      <c r="H143" s="114" t="s">
        <v>905</v>
      </c>
      <c r="I143" s="12">
        <v>34606.699999999997</v>
      </c>
      <c r="J143" s="12">
        <v>22425.200000000001</v>
      </c>
      <c r="K143" s="12">
        <v>12452.9</v>
      </c>
      <c r="L143" s="12">
        <v>1130</v>
      </c>
      <c r="N143" s="114" t="s">
        <v>905</v>
      </c>
      <c r="O143" s="12">
        <v>1130</v>
      </c>
      <c r="P143" s="12">
        <v>247</v>
      </c>
      <c r="Q143" s="12">
        <v>884</v>
      </c>
    </row>
    <row r="144" spans="3:17" hidden="1" x14ac:dyDescent="0.2">
      <c r="C144" s="145">
        <f t="shared" si="10"/>
        <v>27.110130111524164</v>
      </c>
      <c r="D144" s="145">
        <f t="shared" si="11"/>
        <v>5.6998141263940516</v>
      </c>
      <c r="E144" s="145">
        <f t="shared" si="12"/>
        <v>998.2414702188014</v>
      </c>
      <c r="F144" s="145">
        <f t="shared" si="13"/>
        <v>21.024665329699523</v>
      </c>
      <c r="H144" s="114" t="s">
        <v>906</v>
      </c>
      <c r="I144" s="12">
        <v>29170.5</v>
      </c>
      <c r="J144" s="12">
        <v>23138.400000000001</v>
      </c>
      <c r="K144" s="12">
        <v>6133</v>
      </c>
      <c r="L144" s="12">
        <v>1076</v>
      </c>
      <c r="N144" s="114" t="s">
        <v>906</v>
      </c>
      <c r="O144" s="12">
        <v>1076</v>
      </c>
      <c r="P144" s="12">
        <v>220</v>
      </c>
      <c r="Q144" s="12">
        <v>855</v>
      </c>
    </row>
    <row r="145" spans="3:17" hidden="1" x14ac:dyDescent="0.2">
      <c r="C145" s="145">
        <f t="shared" si="10"/>
        <v>37.732905086523331</v>
      </c>
      <c r="D145" s="145">
        <f t="shared" si="11"/>
        <v>10.888804404824333</v>
      </c>
      <c r="E145" s="145">
        <f t="shared" si="12"/>
        <v>877.43390743424754</v>
      </c>
      <c r="F145" s="145">
        <f t="shared" si="13"/>
        <v>28.857583003099784</v>
      </c>
      <c r="H145" s="114" t="s">
        <v>907</v>
      </c>
      <c r="I145" s="12">
        <v>143913.29999999999</v>
      </c>
      <c r="J145" s="12">
        <v>100582.5</v>
      </c>
      <c r="K145" s="12">
        <v>41529.9</v>
      </c>
      <c r="L145" s="12">
        <v>3814</v>
      </c>
      <c r="N145" s="114" t="s">
        <v>907</v>
      </c>
      <c r="O145" s="12">
        <v>3814</v>
      </c>
      <c r="P145" s="12">
        <v>776</v>
      </c>
      <c r="Q145" s="12">
        <v>3038</v>
      </c>
    </row>
    <row r="146" spans="3:17" hidden="1" x14ac:dyDescent="0.2">
      <c r="C146" s="145">
        <f t="shared" si="10"/>
        <v>483.63758700696053</v>
      </c>
      <c r="D146" s="145">
        <f t="shared" si="11"/>
        <v>347.54988399071925</v>
      </c>
      <c r="E146" s="145">
        <f t="shared" si="12"/>
        <v>171.60054418410024</v>
      </c>
      <c r="F146" s="145">
        <f t="shared" si="13"/>
        <v>71.861636342527973</v>
      </c>
      <c r="H146" s="114" t="s">
        <v>578</v>
      </c>
      <c r="I146" s="12">
        <v>416895.6</v>
      </c>
      <c r="J146" s="12">
        <v>69464.7</v>
      </c>
      <c r="K146" s="12">
        <v>299588</v>
      </c>
      <c r="L146" s="12">
        <v>862</v>
      </c>
      <c r="N146" s="114" t="s">
        <v>578</v>
      </c>
      <c r="O146" s="12">
        <v>862</v>
      </c>
      <c r="P146" s="12">
        <v>24</v>
      </c>
      <c r="Q146" s="12">
        <v>837</v>
      </c>
    </row>
    <row r="147" spans="3:17" hidden="1" x14ac:dyDescent="0.2">
      <c r="C147" s="145">
        <f t="shared" si="10"/>
        <v>483.63758700696053</v>
      </c>
      <c r="D147" s="145">
        <f t="shared" si="11"/>
        <v>347.54988399071925</v>
      </c>
      <c r="E147" s="145">
        <f t="shared" si="12"/>
        <v>171.60054418410024</v>
      </c>
      <c r="F147" s="145">
        <f t="shared" si="13"/>
        <v>71.861636342527973</v>
      </c>
      <c r="H147" s="114" t="s">
        <v>908</v>
      </c>
      <c r="I147" s="12">
        <v>416895.6</v>
      </c>
      <c r="J147" s="12">
        <v>69464.7</v>
      </c>
      <c r="K147" s="12">
        <v>299588</v>
      </c>
      <c r="L147" s="12">
        <v>862</v>
      </c>
      <c r="N147" s="114" t="s">
        <v>908</v>
      </c>
      <c r="O147" s="12">
        <v>862</v>
      </c>
      <c r="P147" s="12">
        <v>24</v>
      </c>
      <c r="Q147" s="12">
        <v>837</v>
      </c>
    </row>
    <row r="148" spans="3:17" hidden="1" x14ac:dyDescent="0.2">
      <c r="C148" s="145">
        <f t="shared" si="10"/>
        <v>62.810871580899395</v>
      </c>
      <c r="D148" s="145">
        <f t="shared" si="11"/>
        <v>32.274663885025497</v>
      </c>
      <c r="E148" s="145">
        <f t="shared" si="12"/>
        <v>668.70871964727905</v>
      </c>
      <c r="F148" s="145">
        <f t="shared" si="13"/>
        <v>51.38388159994922</v>
      </c>
      <c r="H148" s="114" t="s">
        <v>579</v>
      </c>
      <c r="I148" s="12">
        <v>270966.09999999998</v>
      </c>
      <c r="J148" s="12">
        <v>177459.20000000001</v>
      </c>
      <c r="K148" s="12">
        <v>139232.9</v>
      </c>
      <c r="L148" s="12">
        <v>4314</v>
      </c>
      <c r="N148" s="114" t="s">
        <v>579</v>
      </c>
      <c r="O148" s="12">
        <v>4314</v>
      </c>
      <c r="P148" s="12">
        <v>89</v>
      </c>
      <c r="Q148" s="12">
        <v>4225</v>
      </c>
    </row>
    <row r="149" spans="3:17" hidden="1" x14ac:dyDescent="0.2">
      <c r="C149" s="145">
        <f t="shared" si="10"/>
        <v>62.353029271613345</v>
      </c>
      <c r="D149" s="145">
        <f t="shared" si="11"/>
        <v>37.926208304969364</v>
      </c>
      <c r="E149" s="145">
        <f t="shared" si="12"/>
        <v>706.5523765384745</v>
      </c>
      <c r="F149" s="145">
        <f t="shared" si="13"/>
        <v>60.824965118792619</v>
      </c>
      <c r="H149" s="114" t="s">
        <v>909</v>
      </c>
      <c r="I149" s="12">
        <v>91596.6</v>
      </c>
      <c r="J149" s="12">
        <v>62426.9</v>
      </c>
      <c r="K149" s="12">
        <v>55713.599999999999</v>
      </c>
      <c r="L149" s="12">
        <v>1469</v>
      </c>
      <c r="N149" s="114" t="s">
        <v>909</v>
      </c>
      <c r="O149" s="12">
        <v>1469</v>
      </c>
      <c r="P149" s="12">
        <v>52</v>
      </c>
      <c r="Q149" s="12">
        <v>1417</v>
      </c>
    </row>
    <row r="150" spans="3:17" hidden="1" x14ac:dyDescent="0.2">
      <c r="C150" s="145">
        <f t="shared" si="10"/>
        <v>38.480349344978166</v>
      </c>
      <c r="D150" s="145">
        <f t="shared" si="11"/>
        <v>7.062663755458515</v>
      </c>
      <c r="E150" s="145">
        <f t="shared" si="12"/>
        <v>1121.7405110749</v>
      </c>
      <c r="F150" s="145">
        <f t="shared" si="13"/>
        <v>18.353949160236041</v>
      </c>
      <c r="H150" s="114" t="s">
        <v>910</v>
      </c>
      <c r="I150" s="12">
        <v>17624</v>
      </c>
      <c r="J150" s="12">
        <v>19467.400000000001</v>
      </c>
      <c r="K150" s="12">
        <v>3234.7</v>
      </c>
      <c r="L150" s="12">
        <v>458</v>
      </c>
      <c r="N150" s="114" t="s">
        <v>910</v>
      </c>
      <c r="O150" s="12">
        <v>458</v>
      </c>
      <c r="P150" s="12">
        <v>7</v>
      </c>
      <c r="Q150" s="12">
        <v>451</v>
      </c>
    </row>
    <row r="151" spans="3:17" hidden="1" x14ac:dyDescent="0.2">
      <c r="C151" s="145">
        <f t="shared" si="10"/>
        <v>68.054033613445384</v>
      </c>
      <c r="D151" s="145">
        <f t="shared" si="11"/>
        <v>33.719033613445376</v>
      </c>
      <c r="E151" s="145">
        <f t="shared" si="12"/>
        <v>595.66232824515237</v>
      </c>
      <c r="F151" s="145">
        <f t="shared" si="13"/>
        <v>49.547443146387629</v>
      </c>
      <c r="H151" s="114" t="s">
        <v>911</v>
      </c>
      <c r="I151" s="12">
        <v>161968.6</v>
      </c>
      <c r="J151" s="12">
        <v>95505.7</v>
      </c>
      <c r="K151" s="12">
        <v>80251.3</v>
      </c>
      <c r="L151" s="12">
        <v>2380</v>
      </c>
      <c r="N151" s="114" t="s">
        <v>911</v>
      </c>
      <c r="O151" s="12">
        <v>2380</v>
      </c>
      <c r="P151" s="12">
        <v>25</v>
      </c>
      <c r="Q151" s="12">
        <v>2356</v>
      </c>
    </row>
    <row r="152" spans="3:17" hidden="1" x14ac:dyDescent="0.2">
      <c r="C152" s="145">
        <v>0</v>
      </c>
      <c r="D152" s="145">
        <v>0</v>
      </c>
      <c r="E152" s="145">
        <v>0</v>
      </c>
      <c r="F152" s="145">
        <v>0</v>
      </c>
      <c r="H152" s="114" t="s">
        <v>912</v>
      </c>
      <c r="I152" s="12" t="s">
        <v>831</v>
      </c>
      <c r="J152" s="12" t="s">
        <v>831</v>
      </c>
      <c r="K152" s="12" t="s">
        <v>831</v>
      </c>
      <c r="L152" s="12" t="s">
        <v>831</v>
      </c>
      <c r="N152" s="114" t="s">
        <v>912</v>
      </c>
      <c r="O152" s="12" t="s">
        <v>831</v>
      </c>
      <c r="P152" s="12" t="s">
        <v>831</v>
      </c>
      <c r="Q152" s="12" t="s">
        <v>831</v>
      </c>
    </row>
    <row r="153" spans="3:17" hidden="1" x14ac:dyDescent="0.2">
      <c r="H153"/>
      <c r="I153"/>
      <c r="J153"/>
      <c r="K153"/>
      <c r="L153"/>
      <c r="N153"/>
      <c r="O153"/>
      <c r="P153"/>
      <c r="Q153"/>
    </row>
    <row r="154" spans="3:17" hidden="1" x14ac:dyDescent="0.2">
      <c r="H154" s="317" t="s">
        <v>84</v>
      </c>
      <c r="I154" s="317"/>
      <c r="J154" s="317"/>
      <c r="K154" s="317"/>
      <c r="L154" s="317"/>
      <c r="N154" s="317" t="s">
        <v>84</v>
      </c>
      <c r="O154" s="317"/>
      <c r="P154" s="317"/>
      <c r="Q154" s="317"/>
    </row>
    <row r="155" spans="3:17" hidden="1" x14ac:dyDescent="0.2">
      <c r="H155" s="317" t="s">
        <v>499</v>
      </c>
      <c r="I155" s="317"/>
      <c r="J155" s="317"/>
      <c r="K155" s="317"/>
      <c r="L155" s="317"/>
      <c r="N155" s="317" t="s">
        <v>499</v>
      </c>
      <c r="O155" s="317"/>
      <c r="P155" s="317"/>
      <c r="Q155" s="317"/>
    </row>
    <row r="156" spans="3:17" hidden="1" x14ac:dyDescent="0.2">
      <c r="H156" s="317" t="s">
        <v>500</v>
      </c>
      <c r="I156" s="317"/>
      <c r="J156" s="317"/>
      <c r="K156" s="317"/>
      <c r="L156" s="317"/>
      <c r="N156" s="317" t="s">
        <v>500</v>
      </c>
      <c r="O156" s="317"/>
      <c r="P156" s="317"/>
      <c r="Q156" s="317"/>
    </row>
    <row r="157" spans="3:17" hidden="1" x14ac:dyDescent="0.2">
      <c r="H157" s="317" t="s">
        <v>501</v>
      </c>
      <c r="I157" s="317"/>
      <c r="J157" s="317"/>
      <c r="K157" s="317"/>
      <c r="L157" s="317"/>
      <c r="N157" s="317" t="s">
        <v>501</v>
      </c>
      <c r="O157" s="317"/>
      <c r="P157" s="317"/>
      <c r="Q157" s="317"/>
    </row>
    <row r="158" spans="3:17" hidden="1" x14ac:dyDescent="0.2">
      <c r="H158" s="317" t="s">
        <v>502</v>
      </c>
      <c r="I158" s="317"/>
      <c r="J158" s="317"/>
      <c r="K158" s="317"/>
      <c r="L158" s="317"/>
      <c r="N158" s="317" t="s">
        <v>502</v>
      </c>
      <c r="O158" s="317"/>
      <c r="P158" s="317"/>
      <c r="Q158" s="317"/>
    </row>
    <row r="159" spans="3:17" hidden="1" x14ac:dyDescent="0.2">
      <c r="H159" s="317"/>
      <c r="I159" s="317"/>
      <c r="J159" s="317"/>
      <c r="K159" s="317"/>
      <c r="L159" s="317"/>
      <c r="N159" s="317"/>
      <c r="O159" s="317"/>
      <c r="P159" s="317"/>
      <c r="Q159" s="317"/>
    </row>
    <row r="160" spans="3:17" hidden="1" x14ac:dyDescent="0.2">
      <c r="H160" s="317" t="s">
        <v>582</v>
      </c>
      <c r="I160" s="317"/>
      <c r="J160" s="317"/>
      <c r="K160" s="317"/>
      <c r="L160" s="317"/>
      <c r="N160" s="317" t="s">
        <v>913</v>
      </c>
      <c r="O160" s="317"/>
      <c r="P160" s="317"/>
      <c r="Q160" s="317"/>
    </row>
    <row r="161" spans="8:17" hidden="1" x14ac:dyDescent="0.2">
      <c r="H161" s="317" t="s">
        <v>583</v>
      </c>
      <c r="I161" s="317"/>
      <c r="J161" s="317"/>
      <c r="K161" s="317"/>
      <c r="L161" s="317"/>
      <c r="N161" s="317" t="s">
        <v>914</v>
      </c>
      <c r="O161" s="317"/>
      <c r="P161" s="317"/>
      <c r="Q161" s="317"/>
    </row>
    <row r="162" spans="8:17" x14ac:dyDescent="0.2">
      <c r="H162" s="317" t="s">
        <v>547</v>
      </c>
      <c r="I162" s="317"/>
      <c r="J162" s="317"/>
      <c r="K162" s="317"/>
      <c r="L162" s="317"/>
      <c r="N162" s="317" t="s">
        <v>547</v>
      </c>
      <c r="O162" s="317"/>
      <c r="P162" s="317"/>
      <c r="Q162" s="317"/>
    </row>
    <row r="163" spans="8:17" x14ac:dyDescent="0.2">
      <c r="H163" s="317" t="s">
        <v>587</v>
      </c>
      <c r="I163" s="317"/>
      <c r="J163" s="317"/>
      <c r="K163" s="317"/>
      <c r="L163" s="317"/>
      <c r="N163"/>
      <c r="O163"/>
      <c r="P163"/>
      <c r="Q163"/>
    </row>
    <row r="164" spans="8:17" x14ac:dyDescent="0.2">
      <c r="H164"/>
      <c r="I164"/>
      <c r="J164"/>
      <c r="K164"/>
      <c r="L164"/>
      <c r="N164" s="317" t="s">
        <v>97</v>
      </c>
      <c r="O164" s="317"/>
      <c r="P164" s="317"/>
      <c r="Q164" s="317"/>
    </row>
    <row r="165" spans="8:17" x14ac:dyDescent="0.2">
      <c r="H165" s="317" t="s">
        <v>97</v>
      </c>
      <c r="I165" s="317"/>
      <c r="J165" s="317"/>
      <c r="K165" s="317"/>
      <c r="L165" s="317"/>
      <c r="N165" s="317"/>
      <c r="O165" s="317"/>
      <c r="P165" s="317"/>
      <c r="Q165" s="317"/>
    </row>
    <row r="166" spans="8:17" x14ac:dyDescent="0.2">
      <c r="H166" s="317"/>
      <c r="I166" s="317"/>
      <c r="J166" s="317"/>
      <c r="K166" s="317"/>
      <c r="L166" s="317"/>
      <c r="N166" s="317" t="s">
        <v>98</v>
      </c>
      <c r="O166" s="317"/>
      <c r="P166" s="317"/>
      <c r="Q166" s="317"/>
    </row>
    <row r="167" spans="8:17" x14ac:dyDescent="0.2">
      <c r="H167" s="317" t="s">
        <v>98</v>
      </c>
      <c r="I167" s="317"/>
      <c r="J167" s="317"/>
      <c r="K167" s="317"/>
      <c r="L167" s="317"/>
    </row>
  </sheetData>
  <mergeCells count="71">
    <mergeCell ref="H166:L166"/>
    <mergeCell ref="N166:Q166"/>
    <mergeCell ref="H167:L167"/>
    <mergeCell ref="H162:L162"/>
    <mergeCell ref="N162:Q162"/>
    <mergeCell ref="H163:L163"/>
    <mergeCell ref="N164:Q164"/>
    <mergeCell ref="H165:L165"/>
    <mergeCell ref="N165:Q165"/>
    <mergeCell ref="H159:L159"/>
    <mergeCell ref="N159:Q159"/>
    <mergeCell ref="H160:L160"/>
    <mergeCell ref="N160:Q160"/>
    <mergeCell ref="H161:L161"/>
    <mergeCell ref="N161:Q161"/>
    <mergeCell ref="H156:L156"/>
    <mergeCell ref="N156:Q156"/>
    <mergeCell ref="H157:L157"/>
    <mergeCell ref="N157:Q157"/>
    <mergeCell ref="H158:L158"/>
    <mergeCell ref="N158:Q158"/>
    <mergeCell ref="H111:L111"/>
    <mergeCell ref="H112:L112"/>
    <mergeCell ref="H154:L154"/>
    <mergeCell ref="N154:Q154"/>
    <mergeCell ref="H155:L155"/>
    <mergeCell ref="N155:Q155"/>
    <mergeCell ref="H102:P102"/>
    <mergeCell ref="H107:L107"/>
    <mergeCell ref="H108:L108"/>
    <mergeCell ref="H109:L109"/>
    <mergeCell ref="H110:L110"/>
    <mergeCell ref="H97:P97"/>
    <mergeCell ref="R97:U97"/>
    <mergeCell ref="H98:P98"/>
    <mergeCell ref="H100:P100"/>
    <mergeCell ref="H101:P101"/>
    <mergeCell ref="H94:P94"/>
    <mergeCell ref="H95:P95"/>
    <mergeCell ref="R95:U95"/>
    <mergeCell ref="H96:P96"/>
    <mergeCell ref="R96:U96"/>
    <mergeCell ref="H91:P91"/>
    <mergeCell ref="R91:U91"/>
    <mergeCell ref="H92:P92"/>
    <mergeCell ref="R92:U92"/>
    <mergeCell ref="H93:P93"/>
    <mergeCell ref="R93:U93"/>
    <mergeCell ref="H88:P88"/>
    <mergeCell ref="R88:U88"/>
    <mergeCell ref="H89:P89"/>
    <mergeCell ref="R89:U89"/>
    <mergeCell ref="H90:P90"/>
    <mergeCell ref="R90:U90"/>
    <mergeCell ref="H45:P45"/>
    <mergeCell ref="R45:U45"/>
    <mergeCell ref="I49:P49"/>
    <mergeCell ref="H87:P87"/>
    <mergeCell ref="R87:U87"/>
    <mergeCell ref="H42:P42"/>
    <mergeCell ref="R42:U42"/>
    <mergeCell ref="H43:P43"/>
    <mergeCell ref="R43:U43"/>
    <mergeCell ref="H44:P44"/>
    <mergeCell ref="R44:U44"/>
    <mergeCell ref="A1:E1"/>
    <mergeCell ref="A35:E35"/>
    <mergeCell ref="H40:P40"/>
    <mergeCell ref="R40:U40"/>
    <mergeCell ref="H41:P41"/>
    <mergeCell ref="R41:U41"/>
  </mergeCells>
  <pageMargins left="0.70833333333333304" right="0.70833333333333304" top="0.74791666666666701" bottom="0.74791666666666701" header="0.51180555555555496" footer="0.51180555555555496"/>
  <pageSetup paperSize="9" orientation="landscape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8"/>
    <pageSetUpPr fitToPage="1"/>
  </sheetPr>
  <dimension ref="A1:AMJ32"/>
  <sheetViews>
    <sheetView zoomScale="85" zoomScaleNormal="85" workbookViewId="0">
      <selection sqref="A1:F1"/>
    </sheetView>
  </sheetViews>
  <sheetFormatPr baseColWidth="10" defaultColWidth="11.42578125" defaultRowHeight="12.75" x14ac:dyDescent="0.2"/>
  <cols>
    <col min="1" max="1" width="34.85546875" style="20" customWidth="1"/>
    <col min="2" max="2" width="10" style="20" customWidth="1"/>
    <col min="3" max="3" width="9.7109375" style="20" customWidth="1"/>
    <col min="4" max="4" width="6" style="20" customWidth="1"/>
    <col min="5" max="5" width="10.5703125" style="20" customWidth="1"/>
    <col min="6" max="6" width="9.7109375" style="20" customWidth="1"/>
    <col min="7" max="7" width="6.42578125" style="20" customWidth="1"/>
    <col min="8" max="8" width="9.42578125" style="20" customWidth="1"/>
    <col min="9" max="9" width="10.5703125" style="20" customWidth="1"/>
    <col min="10" max="10" width="5.85546875" style="20" customWidth="1"/>
    <col min="11" max="11" width="9.28515625" style="20" customWidth="1"/>
    <col min="12" max="12" width="8.85546875" style="20" customWidth="1"/>
    <col min="13" max="13" width="6.28515625" style="20" customWidth="1"/>
    <col min="14" max="14" width="9.28515625" style="20" customWidth="1"/>
    <col min="15" max="15" width="9.5703125" style="20" customWidth="1"/>
    <col min="16" max="16" width="6.7109375" style="20" customWidth="1"/>
    <col min="17" max="1024" width="11.42578125" style="20"/>
  </cols>
  <sheetData>
    <row r="1" spans="1:16" x14ac:dyDescent="0.2">
      <c r="A1" s="324" t="s">
        <v>916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324"/>
    </row>
    <row r="2" spans="1:16" x14ac:dyDescent="0.2">
      <c r="A2" s="367"/>
      <c r="B2" s="336" t="s">
        <v>131</v>
      </c>
      <c r="C2" s="336"/>
      <c r="D2" s="336"/>
      <c r="E2" s="336" t="s">
        <v>590</v>
      </c>
      <c r="F2" s="336"/>
      <c r="G2" s="336"/>
      <c r="H2" s="336" t="s">
        <v>591</v>
      </c>
      <c r="I2" s="336"/>
      <c r="J2" s="336"/>
      <c r="K2" s="336" t="s">
        <v>592</v>
      </c>
      <c r="L2" s="336"/>
      <c r="M2" s="336"/>
      <c r="N2" s="336" t="s">
        <v>593</v>
      </c>
      <c r="O2" s="336"/>
      <c r="P2" s="336"/>
    </row>
    <row r="3" spans="1:16" ht="33.75" x14ac:dyDescent="0.2">
      <c r="A3" s="367"/>
      <c r="B3" s="123">
        <v>2017</v>
      </c>
      <c r="C3" s="123">
        <v>2018</v>
      </c>
      <c r="D3" s="246" t="s">
        <v>601</v>
      </c>
      <c r="E3" s="123">
        <v>2017</v>
      </c>
      <c r="F3" s="123">
        <v>2018</v>
      </c>
      <c r="G3" s="246" t="s">
        <v>601</v>
      </c>
      <c r="H3" s="123">
        <v>2017</v>
      </c>
      <c r="I3" s="123">
        <v>2018</v>
      </c>
      <c r="J3" s="246" t="s">
        <v>601</v>
      </c>
      <c r="K3" s="123">
        <v>2017</v>
      </c>
      <c r="L3" s="123">
        <v>2018</v>
      </c>
      <c r="M3" s="246" t="s">
        <v>601</v>
      </c>
      <c r="N3" s="123">
        <v>2017</v>
      </c>
      <c r="O3" s="123">
        <v>2018</v>
      </c>
      <c r="P3" s="246" t="s">
        <v>601</v>
      </c>
    </row>
    <row r="4" spans="1:16" x14ac:dyDescent="0.2">
      <c r="A4" s="99" t="s">
        <v>67</v>
      </c>
      <c r="B4" s="124">
        <v>192671715.5</v>
      </c>
      <c r="C4" s="124">
        <v>188786580.59999999</v>
      </c>
      <c r="D4" s="81">
        <v>-2.01645316227023</v>
      </c>
      <c r="E4" s="124">
        <v>154667760.59999999</v>
      </c>
      <c r="F4" s="124">
        <v>150596699.59999999</v>
      </c>
      <c r="G4" s="81">
        <v>-2.6321328919531801</v>
      </c>
      <c r="H4" s="124">
        <v>24669663.699999999</v>
      </c>
      <c r="I4" s="124">
        <v>24330908.5</v>
      </c>
      <c r="J4" s="81">
        <v>-1.37316505048263</v>
      </c>
      <c r="K4" s="124">
        <v>12306015.199999999</v>
      </c>
      <c r="L4" s="124">
        <v>12799315</v>
      </c>
      <c r="M4" s="81">
        <v>4.0086071078475403</v>
      </c>
      <c r="N4" s="124">
        <v>1028276.4</v>
      </c>
      <c r="O4" s="124">
        <v>1059657.3999999999</v>
      </c>
      <c r="P4" s="81">
        <v>3.0518059152189001</v>
      </c>
    </row>
    <row r="5" spans="1:16" x14ac:dyDescent="0.2">
      <c r="A5" s="68" t="s">
        <v>602</v>
      </c>
      <c r="B5" s="125">
        <v>75623.3</v>
      </c>
      <c r="C5" s="125">
        <v>76141.3</v>
      </c>
      <c r="D5" s="81">
        <v>0.68497407545029498</v>
      </c>
      <c r="E5" s="125">
        <v>75623.3</v>
      </c>
      <c r="F5" s="125">
        <v>76141.3</v>
      </c>
      <c r="G5" s="81">
        <v>0.68497407545029498</v>
      </c>
      <c r="H5" s="125">
        <v>0</v>
      </c>
      <c r="I5" s="125">
        <v>0</v>
      </c>
      <c r="J5" s="247" t="s">
        <v>514</v>
      </c>
      <c r="K5" s="125">
        <v>0</v>
      </c>
      <c r="L5" s="125">
        <v>0</v>
      </c>
      <c r="M5" s="247" t="s">
        <v>514</v>
      </c>
      <c r="N5" s="125">
        <v>0</v>
      </c>
      <c r="O5" s="125">
        <v>0</v>
      </c>
      <c r="P5" s="247" t="s">
        <v>514</v>
      </c>
    </row>
    <row r="6" spans="1:16" x14ac:dyDescent="0.2">
      <c r="A6" s="68" t="s">
        <v>603</v>
      </c>
      <c r="B6" s="125">
        <v>286643.59999999998</v>
      </c>
      <c r="C6" s="125">
        <v>282561.7</v>
      </c>
      <c r="D6" s="81">
        <v>-1.4240331896473399</v>
      </c>
      <c r="E6" s="125">
        <v>248633.7</v>
      </c>
      <c r="F6" s="125">
        <v>242069.7</v>
      </c>
      <c r="G6" s="81">
        <v>-2.6400282825699102</v>
      </c>
      <c r="H6" s="125">
        <v>32260.799999999999</v>
      </c>
      <c r="I6" s="125">
        <v>32422.2</v>
      </c>
      <c r="J6" s="81">
        <v>0.50029757476566195</v>
      </c>
      <c r="K6" s="125">
        <v>5749</v>
      </c>
      <c r="L6" s="125">
        <v>8069.8</v>
      </c>
      <c r="M6" s="81">
        <v>40.368759784310299</v>
      </c>
      <c r="N6" s="125">
        <v>0</v>
      </c>
      <c r="O6" s="125">
        <v>0</v>
      </c>
      <c r="P6" s="247" t="s">
        <v>514</v>
      </c>
    </row>
    <row r="7" spans="1:16" x14ac:dyDescent="0.2">
      <c r="A7" s="68" t="s">
        <v>604</v>
      </c>
      <c r="B7" s="125">
        <v>260745</v>
      </c>
      <c r="C7" s="125">
        <v>269243.09999999998</v>
      </c>
      <c r="D7" s="81">
        <v>3.2591612494966302</v>
      </c>
      <c r="E7" s="125">
        <v>260745</v>
      </c>
      <c r="F7" s="125">
        <v>269243.09999999998</v>
      </c>
      <c r="G7" s="81">
        <v>3.2591612494966302</v>
      </c>
      <c r="H7" s="125">
        <v>0</v>
      </c>
      <c r="I7" s="125">
        <v>0</v>
      </c>
      <c r="J7" s="247" t="s">
        <v>514</v>
      </c>
      <c r="K7" s="125">
        <v>0</v>
      </c>
      <c r="L7" s="125">
        <v>0</v>
      </c>
      <c r="M7" s="247" t="s">
        <v>514</v>
      </c>
      <c r="N7" s="125">
        <v>0</v>
      </c>
      <c r="O7" s="125">
        <v>0</v>
      </c>
      <c r="P7" s="247" t="s">
        <v>514</v>
      </c>
    </row>
    <row r="8" spans="1:16" x14ac:dyDescent="0.2">
      <c r="A8" s="68" t="s">
        <v>605</v>
      </c>
      <c r="B8" s="125">
        <v>2526.8000000000002</v>
      </c>
      <c r="C8" s="125">
        <v>2630.6</v>
      </c>
      <c r="D8" s="81">
        <v>4.1079626404938896</v>
      </c>
      <c r="E8" s="125">
        <v>0</v>
      </c>
      <c r="F8" s="125">
        <v>0</v>
      </c>
      <c r="G8" s="247" t="s">
        <v>514</v>
      </c>
      <c r="H8" s="125">
        <v>0</v>
      </c>
      <c r="I8" s="125">
        <v>0</v>
      </c>
      <c r="J8" s="247" t="s">
        <v>514</v>
      </c>
      <c r="K8" s="125">
        <v>2526.8000000000002</v>
      </c>
      <c r="L8" s="125">
        <v>2630.6</v>
      </c>
      <c r="M8" s="81">
        <v>4.1079626404938896</v>
      </c>
      <c r="N8" s="125">
        <v>0</v>
      </c>
      <c r="O8" s="125">
        <v>0</v>
      </c>
      <c r="P8" s="247" t="s">
        <v>514</v>
      </c>
    </row>
    <row r="9" spans="1:16" x14ac:dyDescent="0.2">
      <c r="A9" s="68" t="s">
        <v>606</v>
      </c>
      <c r="B9" s="125">
        <v>3928541.8</v>
      </c>
      <c r="C9" s="125">
        <v>2023577.3</v>
      </c>
      <c r="D9" s="81">
        <v>-48.490371160108303</v>
      </c>
      <c r="E9" s="125">
        <v>3135336.9</v>
      </c>
      <c r="F9" s="125">
        <v>1643908.8</v>
      </c>
      <c r="G9" s="81">
        <v>-47.568352223966698</v>
      </c>
      <c r="H9" s="125">
        <v>316088.5</v>
      </c>
      <c r="I9" s="125">
        <v>172282.6</v>
      </c>
      <c r="J9" s="81">
        <v>-45.495454595785702</v>
      </c>
      <c r="K9" s="125">
        <v>445842.5</v>
      </c>
      <c r="L9" s="125">
        <v>178501.8</v>
      </c>
      <c r="M9" s="81">
        <v>-59.963036274020503</v>
      </c>
      <c r="N9" s="125">
        <v>31274</v>
      </c>
      <c r="O9" s="125">
        <v>28884</v>
      </c>
      <c r="P9" s="81">
        <v>-7.64213084351218</v>
      </c>
    </row>
    <row r="10" spans="1:16" x14ac:dyDescent="0.2">
      <c r="A10" s="68" t="s">
        <v>607</v>
      </c>
      <c r="B10" s="125">
        <v>3290.4</v>
      </c>
      <c r="C10" s="125">
        <v>3334.9</v>
      </c>
      <c r="D10" s="81">
        <v>1.3524191587648899</v>
      </c>
      <c r="E10" s="125">
        <v>3290.4</v>
      </c>
      <c r="F10" s="125">
        <v>3334.9</v>
      </c>
      <c r="G10" s="81">
        <v>1.3524191587648899</v>
      </c>
      <c r="H10" s="125">
        <v>0</v>
      </c>
      <c r="I10" s="125">
        <v>0</v>
      </c>
      <c r="J10" s="247" t="s">
        <v>514</v>
      </c>
      <c r="K10" s="125">
        <v>0</v>
      </c>
      <c r="L10" s="125">
        <v>0</v>
      </c>
      <c r="M10" s="247" t="s">
        <v>514</v>
      </c>
      <c r="N10" s="125">
        <v>0</v>
      </c>
      <c r="O10" s="125">
        <v>0</v>
      </c>
      <c r="P10" s="247" t="s">
        <v>514</v>
      </c>
    </row>
    <row r="11" spans="1:16" x14ac:dyDescent="0.2">
      <c r="A11" s="68" t="s">
        <v>608</v>
      </c>
      <c r="B11" s="127">
        <v>6972408.2000000002</v>
      </c>
      <c r="C11" s="125">
        <v>7138446.7000000002</v>
      </c>
      <c r="D11" s="81">
        <v>2.3813651644778902</v>
      </c>
      <c r="E11" s="127">
        <v>5655912.9000000004</v>
      </c>
      <c r="F11" s="125">
        <v>5497021.4000000004</v>
      </c>
      <c r="G11" s="81">
        <v>-2.8092989197199301</v>
      </c>
      <c r="H11" s="127">
        <v>657720.1</v>
      </c>
      <c r="I11" s="125">
        <v>980374.9</v>
      </c>
      <c r="J11" s="81">
        <v>49.056551563499397</v>
      </c>
      <c r="K11" s="127">
        <v>645011.1</v>
      </c>
      <c r="L11" s="125">
        <v>648756.19999999995</v>
      </c>
      <c r="M11" s="81">
        <v>0.58062566675207705</v>
      </c>
      <c r="N11" s="127">
        <v>13764.1</v>
      </c>
      <c r="O11" s="125">
        <v>12294.2</v>
      </c>
      <c r="P11" s="81">
        <v>-10.679230752464701</v>
      </c>
    </row>
    <row r="12" spans="1:16" x14ac:dyDescent="0.2">
      <c r="A12" s="68" t="s">
        <v>609</v>
      </c>
      <c r="B12" s="125">
        <v>7306507.5</v>
      </c>
      <c r="C12" s="125">
        <v>7473200.7999999998</v>
      </c>
      <c r="D12" s="81">
        <v>2.2814361033640198</v>
      </c>
      <c r="E12" s="125">
        <v>5636237.0999999996</v>
      </c>
      <c r="F12" s="125">
        <v>5786191.7999999998</v>
      </c>
      <c r="G12" s="81">
        <v>2.66054634216861</v>
      </c>
      <c r="H12" s="125">
        <v>880904.5</v>
      </c>
      <c r="I12" s="125">
        <v>872823</v>
      </c>
      <c r="J12" s="81">
        <v>-0.91740932189584601</v>
      </c>
      <c r="K12" s="125">
        <v>780078.9</v>
      </c>
      <c r="L12" s="125">
        <v>804962</v>
      </c>
      <c r="M12" s="81">
        <v>3.1898183632450601</v>
      </c>
      <c r="N12" s="125">
        <v>9286.9</v>
      </c>
      <c r="O12" s="125">
        <v>9224</v>
      </c>
      <c r="P12" s="81">
        <v>-0.67729812962344904</v>
      </c>
    </row>
    <row r="13" spans="1:16" x14ac:dyDescent="0.2">
      <c r="A13" s="68" t="s">
        <v>610</v>
      </c>
      <c r="B13" s="125">
        <v>36067</v>
      </c>
      <c r="C13" s="125">
        <v>39109.599999999999</v>
      </c>
      <c r="D13" s="81">
        <v>8.4359663958743401</v>
      </c>
      <c r="E13" s="125">
        <v>36067</v>
      </c>
      <c r="F13" s="125">
        <v>39109.599999999999</v>
      </c>
      <c r="G13" s="81">
        <v>8.4359663958743401</v>
      </c>
      <c r="H13" s="125">
        <v>0</v>
      </c>
      <c r="I13" s="125">
        <v>0</v>
      </c>
      <c r="J13" s="247" t="s">
        <v>514</v>
      </c>
      <c r="K13" s="125">
        <v>0</v>
      </c>
      <c r="L13" s="125">
        <v>0</v>
      </c>
      <c r="M13" s="247" t="s">
        <v>514</v>
      </c>
      <c r="N13" s="125">
        <v>0</v>
      </c>
      <c r="O13" s="125">
        <v>0</v>
      </c>
      <c r="P13" s="247" t="s">
        <v>514</v>
      </c>
    </row>
    <row r="14" spans="1:16" x14ac:dyDescent="0.2">
      <c r="A14" s="68" t="s">
        <v>611</v>
      </c>
      <c r="B14" s="125">
        <v>2506647.4</v>
      </c>
      <c r="C14" s="125">
        <v>2504422.2000000002</v>
      </c>
      <c r="D14" s="81">
        <v>-8.8771958912115007E-2</v>
      </c>
      <c r="E14" s="125">
        <v>2353720.2000000002</v>
      </c>
      <c r="F14" s="125">
        <v>2344826.4</v>
      </c>
      <c r="G14" s="81">
        <v>-0.377861395759793</v>
      </c>
      <c r="H14" s="125">
        <v>43765.3</v>
      </c>
      <c r="I14" s="125">
        <v>42120.5</v>
      </c>
      <c r="J14" s="81">
        <v>-3.75822855092962</v>
      </c>
      <c r="K14" s="125">
        <v>109161.9</v>
      </c>
      <c r="L14" s="125">
        <v>117475.3</v>
      </c>
      <c r="M14" s="81">
        <v>7.6156607754170702</v>
      </c>
      <c r="N14" s="125">
        <v>0</v>
      </c>
      <c r="O14" s="125">
        <v>0</v>
      </c>
      <c r="P14" s="247" t="s">
        <v>514</v>
      </c>
    </row>
    <row r="15" spans="1:16" x14ac:dyDescent="0.2">
      <c r="A15" s="68" t="s">
        <v>612</v>
      </c>
      <c r="B15" s="125">
        <v>40050826.899999999</v>
      </c>
      <c r="C15" s="125">
        <v>37999757.299999997</v>
      </c>
      <c r="D15" s="81">
        <v>-5.1211666743390101</v>
      </c>
      <c r="E15" s="125">
        <v>39703846</v>
      </c>
      <c r="F15" s="125">
        <v>37656978.5</v>
      </c>
      <c r="G15" s="81">
        <v>-5.1553380999916198</v>
      </c>
      <c r="H15" s="125">
        <v>81463</v>
      </c>
      <c r="I15" s="125">
        <v>84758.9</v>
      </c>
      <c r="J15" s="81">
        <v>4.0458858622933098</v>
      </c>
      <c r="K15" s="125">
        <v>260756</v>
      </c>
      <c r="L15" s="125">
        <v>252785</v>
      </c>
      <c r="M15" s="81">
        <v>-3.05688076209176</v>
      </c>
      <c r="N15" s="125">
        <v>4761.8999999999996</v>
      </c>
      <c r="O15" s="125">
        <v>5234.8999999999996</v>
      </c>
      <c r="P15" s="81">
        <v>9.9330099330099397</v>
      </c>
    </row>
    <row r="16" spans="1:16" x14ac:dyDescent="0.2">
      <c r="A16" s="68" t="s">
        <v>613</v>
      </c>
      <c r="B16" s="125">
        <v>8992287.3000000007</v>
      </c>
      <c r="C16" s="125">
        <v>10211472</v>
      </c>
      <c r="D16" s="81">
        <v>13.558115519729901</v>
      </c>
      <c r="E16" s="125">
        <v>7034127.0999999996</v>
      </c>
      <c r="F16" s="125">
        <v>7591806.0999999996</v>
      </c>
      <c r="G16" s="81">
        <v>7.92819054975564</v>
      </c>
      <c r="H16" s="125">
        <v>523262.2</v>
      </c>
      <c r="I16" s="125">
        <v>601754.80000000005</v>
      </c>
      <c r="J16" s="81">
        <v>15.0006249257065</v>
      </c>
      <c r="K16" s="125">
        <v>987993.8</v>
      </c>
      <c r="L16" s="125">
        <v>1541269.2</v>
      </c>
      <c r="M16" s="81">
        <v>55.999885829243098</v>
      </c>
      <c r="N16" s="125">
        <v>446904.2</v>
      </c>
      <c r="O16" s="125">
        <v>476641.9</v>
      </c>
      <c r="P16" s="81">
        <v>6.6541554095933799</v>
      </c>
    </row>
    <row r="17" spans="1:16" x14ac:dyDescent="0.2">
      <c r="A17" s="68" t="s">
        <v>614</v>
      </c>
      <c r="B17" s="125">
        <v>4573641.9000000004</v>
      </c>
      <c r="C17" s="125">
        <v>4445245.5</v>
      </c>
      <c r="D17" s="81">
        <v>-2.80731204600868</v>
      </c>
      <c r="E17" s="125">
        <v>4327303.8</v>
      </c>
      <c r="F17" s="125">
        <v>4239372.2</v>
      </c>
      <c r="G17" s="81">
        <v>-2.03201818185262</v>
      </c>
      <c r="H17" s="125">
        <v>141829.5</v>
      </c>
      <c r="I17" s="125">
        <v>131179.1</v>
      </c>
      <c r="J17" s="81">
        <v>-7.5092981361423403</v>
      </c>
      <c r="K17" s="125">
        <v>104508.6</v>
      </c>
      <c r="L17" s="125">
        <v>74694.2</v>
      </c>
      <c r="M17" s="81">
        <v>-28.528178542244401</v>
      </c>
      <c r="N17" s="125">
        <v>0</v>
      </c>
      <c r="O17" s="125">
        <v>0</v>
      </c>
      <c r="P17" s="247" t="s">
        <v>514</v>
      </c>
    </row>
    <row r="18" spans="1:16" x14ac:dyDescent="0.2">
      <c r="A18" s="68" t="s">
        <v>615</v>
      </c>
      <c r="B18" s="125">
        <v>2570946.9</v>
      </c>
      <c r="C18" s="125">
        <v>2608090.7999999998</v>
      </c>
      <c r="D18" s="81">
        <v>1.4447556268081501</v>
      </c>
      <c r="E18" s="125">
        <v>1966491.9</v>
      </c>
      <c r="F18" s="125">
        <v>1956366.4</v>
      </c>
      <c r="G18" s="81">
        <v>-0.51490168863650398</v>
      </c>
      <c r="H18" s="125">
        <v>491627.6</v>
      </c>
      <c r="I18" s="125">
        <v>525363.9</v>
      </c>
      <c r="J18" s="81">
        <v>6.8621655903777796</v>
      </c>
      <c r="K18" s="125">
        <v>85353.5</v>
      </c>
      <c r="L18" s="125">
        <v>99073.4</v>
      </c>
      <c r="M18" s="81">
        <v>16.074209024820298</v>
      </c>
      <c r="N18" s="125">
        <v>27474</v>
      </c>
      <c r="O18" s="125">
        <v>27287.1</v>
      </c>
      <c r="P18" s="81">
        <v>-0.68027953701682597</v>
      </c>
    </row>
    <row r="19" spans="1:16" x14ac:dyDescent="0.2">
      <c r="A19" s="68" t="s">
        <v>616</v>
      </c>
      <c r="B19" s="125">
        <v>2938692.2</v>
      </c>
      <c r="C19" s="125">
        <v>3708234.6</v>
      </c>
      <c r="D19" s="81">
        <v>26.1865601303872</v>
      </c>
      <c r="E19" s="125">
        <v>2612332.2999999998</v>
      </c>
      <c r="F19" s="125">
        <v>3376837.3</v>
      </c>
      <c r="G19" s="81">
        <v>29.265227857880099</v>
      </c>
      <c r="H19" s="125">
        <v>173664.5</v>
      </c>
      <c r="I19" s="125">
        <v>196810.7</v>
      </c>
      <c r="J19" s="81">
        <v>13.3281125388321</v>
      </c>
      <c r="K19" s="125">
        <v>148584.79999999999</v>
      </c>
      <c r="L19" s="125">
        <v>130620.6</v>
      </c>
      <c r="M19" s="81">
        <v>-12.090200343507499</v>
      </c>
      <c r="N19" s="125">
        <v>4110.7</v>
      </c>
      <c r="O19" s="125">
        <v>3966</v>
      </c>
      <c r="P19" s="81">
        <v>-3.5200817379035101</v>
      </c>
    </row>
    <row r="20" spans="1:16" x14ac:dyDescent="0.2">
      <c r="A20" s="68" t="s">
        <v>617</v>
      </c>
      <c r="B20" s="125">
        <v>14115699.699999999</v>
      </c>
      <c r="C20" s="125">
        <v>13628536.300000001</v>
      </c>
      <c r="D20" s="81">
        <v>-3.4512168036558499</v>
      </c>
      <c r="E20" s="125">
        <v>11039076.1</v>
      </c>
      <c r="F20" s="125">
        <v>10778565.699999999</v>
      </c>
      <c r="G20" s="81">
        <v>-2.35989314359378</v>
      </c>
      <c r="H20" s="125">
        <v>1334788.8999999999</v>
      </c>
      <c r="I20" s="125">
        <v>1208854</v>
      </c>
      <c r="J20" s="81">
        <v>-9.4348177453378508</v>
      </c>
      <c r="K20" s="125">
        <v>1613680</v>
      </c>
      <c r="L20" s="125">
        <v>1511712.8</v>
      </c>
      <c r="M20" s="81">
        <v>-6.3189232065837002</v>
      </c>
      <c r="N20" s="125">
        <v>128154.7</v>
      </c>
      <c r="O20" s="125">
        <v>129403.8</v>
      </c>
      <c r="P20" s="81">
        <v>0.97468138117446901</v>
      </c>
    </row>
    <row r="21" spans="1:16" x14ac:dyDescent="0.2">
      <c r="A21" s="68" t="s">
        <v>618</v>
      </c>
      <c r="B21" s="125">
        <v>0</v>
      </c>
      <c r="C21" s="125">
        <v>1531.8</v>
      </c>
      <c r="D21" s="247" t="s">
        <v>514</v>
      </c>
      <c r="E21" s="125">
        <v>0</v>
      </c>
      <c r="F21" s="125">
        <v>1531.8</v>
      </c>
      <c r="G21" s="247" t="s">
        <v>514</v>
      </c>
      <c r="H21" s="125">
        <v>0</v>
      </c>
      <c r="I21" s="125">
        <v>0</v>
      </c>
      <c r="J21" s="247" t="s">
        <v>514</v>
      </c>
      <c r="K21" s="125">
        <v>0</v>
      </c>
      <c r="L21" s="125">
        <v>0</v>
      </c>
      <c r="M21" s="247" t="s">
        <v>514</v>
      </c>
      <c r="N21" s="125">
        <v>0</v>
      </c>
      <c r="O21" s="125">
        <v>0</v>
      </c>
      <c r="P21" s="247" t="s">
        <v>514</v>
      </c>
    </row>
    <row r="22" spans="1:16" x14ac:dyDescent="0.2">
      <c r="A22" s="68" t="s">
        <v>620</v>
      </c>
      <c r="B22" s="125">
        <v>70546508.5</v>
      </c>
      <c r="C22" s="125">
        <v>69630353.5</v>
      </c>
      <c r="D22" s="81">
        <v>-1.29865392275225</v>
      </c>
      <c r="E22" s="125">
        <v>49561809.5</v>
      </c>
      <c r="F22" s="125">
        <v>48683768.100000001</v>
      </c>
      <c r="G22" s="81">
        <v>-1.7716088432969701</v>
      </c>
      <c r="H22" s="125">
        <v>14830203.4</v>
      </c>
      <c r="I22" s="125">
        <v>14449598.1</v>
      </c>
      <c r="J22" s="81">
        <v>-2.5664199588793299</v>
      </c>
      <c r="K22" s="125">
        <v>5841120.0999999996</v>
      </c>
      <c r="L22" s="125">
        <v>6177328.2999999998</v>
      </c>
      <c r="M22" s="81">
        <v>5.7558857589660004</v>
      </c>
      <c r="N22" s="125">
        <v>313375.59999999998</v>
      </c>
      <c r="O22" s="125">
        <v>319659</v>
      </c>
      <c r="P22" s="81">
        <v>2.0050699543934001</v>
      </c>
    </row>
    <row r="23" spans="1:16" x14ac:dyDescent="0.2">
      <c r="A23" s="68" t="s">
        <v>917</v>
      </c>
      <c r="B23" s="125">
        <v>8919527.5</v>
      </c>
      <c r="C23" s="125">
        <v>8401932.8000000007</v>
      </c>
      <c r="D23" s="81">
        <v>-5.8029385525186097</v>
      </c>
      <c r="E23" s="125">
        <v>5928581.2999999998</v>
      </c>
      <c r="F23" s="125">
        <v>5369579.5</v>
      </c>
      <c r="G23" s="81">
        <v>-9.4289303243593903</v>
      </c>
      <c r="H23" s="125">
        <v>2758475</v>
      </c>
      <c r="I23" s="125">
        <v>2771768.5</v>
      </c>
      <c r="J23" s="81">
        <v>0.48191482612676101</v>
      </c>
      <c r="K23" s="125">
        <v>191826.5</v>
      </c>
      <c r="L23" s="125">
        <v>223758</v>
      </c>
      <c r="M23" s="81">
        <v>16.646031700521</v>
      </c>
      <c r="N23" s="125">
        <v>40644.6</v>
      </c>
      <c r="O23" s="125">
        <v>36826.800000000003</v>
      </c>
      <c r="P23" s="81">
        <v>-9.3931297146484294</v>
      </c>
    </row>
    <row r="24" spans="1:16" x14ac:dyDescent="0.2">
      <c r="A24" s="68" t="s">
        <v>918</v>
      </c>
      <c r="B24" s="125">
        <v>556441.9</v>
      </c>
      <c r="C24" s="125">
        <v>826239.8</v>
      </c>
      <c r="D24" s="81">
        <v>48.486266041432202</v>
      </c>
      <c r="E24" s="125">
        <v>430896.1</v>
      </c>
      <c r="F24" s="125">
        <v>695002.6</v>
      </c>
      <c r="G24" s="81">
        <v>61.292385797875603</v>
      </c>
      <c r="H24" s="125">
        <v>114503.4</v>
      </c>
      <c r="I24" s="125">
        <v>118798.5</v>
      </c>
      <c r="J24" s="81">
        <v>3.7510676538862602</v>
      </c>
      <c r="K24" s="125">
        <v>11042.4</v>
      </c>
      <c r="L24" s="125">
        <v>12438.8</v>
      </c>
      <c r="M24" s="81">
        <v>12.645801637325199</v>
      </c>
      <c r="N24" s="125">
        <v>0</v>
      </c>
      <c r="O24" s="125">
        <v>0</v>
      </c>
      <c r="P24" s="247" t="s">
        <v>514</v>
      </c>
    </row>
    <row r="25" spans="1:16" x14ac:dyDescent="0.2">
      <c r="A25" s="68" t="s">
        <v>919</v>
      </c>
      <c r="B25" s="125">
        <v>1160641.1000000001</v>
      </c>
      <c r="C25" s="125">
        <v>1319922.1000000001</v>
      </c>
      <c r="D25" s="81">
        <v>13.7235360698497</v>
      </c>
      <c r="E25" s="125">
        <v>1127121.8999999999</v>
      </c>
      <c r="F25" s="125">
        <v>1271674.8999999999</v>
      </c>
      <c r="G25" s="81">
        <v>12.82496595976</v>
      </c>
      <c r="H25" s="125">
        <v>33519.199999999997</v>
      </c>
      <c r="I25" s="125">
        <v>48247.1</v>
      </c>
      <c r="J25" s="81">
        <v>43.938697820950402</v>
      </c>
      <c r="K25" s="125">
        <v>0</v>
      </c>
      <c r="L25" s="125">
        <v>0</v>
      </c>
      <c r="M25" s="247" t="s">
        <v>514</v>
      </c>
      <c r="N25" s="125">
        <v>0</v>
      </c>
      <c r="O25" s="125">
        <v>0</v>
      </c>
      <c r="P25" s="247" t="s">
        <v>514</v>
      </c>
    </row>
    <row r="26" spans="1:16" x14ac:dyDescent="0.2">
      <c r="A26" s="68" t="s">
        <v>624</v>
      </c>
      <c r="B26" s="125">
        <v>6736632</v>
      </c>
      <c r="C26" s="125">
        <v>6549594.7000000002</v>
      </c>
      <c r="D26" s="81">
        <v>-2.7764215115208901</v>
      </c>
      <c r="E26" s="125">
        <v>5720861</v>
      </c>
      <c r="F26" s="125">
        <v>5612126</v>
      </c>
      <c r="G26" s="81">
        <v>-1.9006754402877499</v>
      </c>
      <c r="H26" s="125">
        <v>197853.3</v>
      </c>
      <c r="I26" s="125">
        <v>180459.9</v>
      </c>
      <c r="J26" s="81">
        <v>-8.7910588299512806</v>
      </c>
      <c r="K26" s="125">
        <v>815708.8</v>
      </c>
      <c r="L26" s="125">
        <v>755830.8</v>
      </c>
      <c r="M26" s="81">
        <v>-7.3406097862374402</v>
      </c>
      <c r="N26" s="125">
        <v>2209.1</v>
      </c>
      <c r="O26" s="125">
        <v>1178</v>
      </c>
      <c r="P26" s="81">
        <v>-46.675116563306297</v>
      </c>
    </row>
    <row r="27" spans="1:16" x14ac:dyDescent="0.2">
      <c r="A27" s="68" t="s">
        <v>625</v>
      </c>
      <c r="B27" s="125">
        <v>10130868.6</v>
      </c>
      <c r="C27" s="125">
        <v>9643001.1999999993</v>
      </c>
      <c r="D27" s="81">
        <v>-4.8156522334126501</v>
      </c>
      <c r="E27" s="125">
        <v>7809747.0999999996</v>
      </c>
      <c r="F27" s="125">
        <v>7461243.5</v>
      </c>
      <c r="G27" s="81">
        <v>-4.4624185077644798</v>
      </c>
      <c r="H27" s="125">
        <v>2057734.5</v>
      </c>
      <c r="I27" s="125">
        <v>1913291.8</v>
      </c>
      <c r="J27" s="81">
        <v>-7.0195013010667804</v>
      </c>
      <c r="K27" s="125">
        <v>257070.5</v>
      </c>
      <c r="L27" s="125">
        <v>259408.2</v>
      </c>
      <c r="M27" s="81">
        <v>0.90936143976070305</v>
      </c>
      <c r="N27" s="125">
        <v>6316.6</v>
      </c>
      <c r="O27" s="125">
        <v>9057.7000000000007</v>
      </c>
      <c r="P27" s="81">
        <v>43.395180951777903</v>
      </c>
    </row>
    <row r="28" spans="1:16" x14ac:dyDescent="0.2">
      <c r="A28" s="344" t="s">
        <v>594</v>
      </c>
      <c r="B28" s="344"/>
      <c r="C28" s="344"/>
      <c r="D28" s="344"/>
      <c r="E28" s="344"/>
      <c r="F28" s="344"/>
      <c r="G28" s="344"/>
      <c r="H28" s="344"/>
      <c r="I28" s="344"/>
      <c r="J28" s="344"/>
      <c r="K28" s="344"/>
      <c r="L28" s="344"/>
      <c r="M28" s="344"/>
      <c r="N28" s="344"/>
      <c r="O28" s="344"/>
    </row>
    <row r="29" spans="1:16" x14ac:dyDescent="0.2">
      <c r="A29" s="366" t="s">
        <v>627</v>
      </c>
      <c r="B29" s="366"/>
      <c r="C29" s="366"/>
      <c r="D29" s="366"/>
      <c r="E29" s="366"/>
      <c r="F29" s="366"/>
      <c r="G29" s="366"/>
      <c r="H29" s="366"/>
      <c r="I29" s="366"/>
      <c r="J29" s="366"/>
      <c r="K29" s="366"/>
      <c r="L29" s="366"/>
      <c r="M29" s="366"/>
      <c r="N29" s="366"/>
      <c r="O29" s="366"/>
      <c r="P29" s="366"/>
    </row>
    <row r="31" spans="1:16" x14ac:dyDescent="0.2">
      <c r="B31" s="20">
        <f>B15/B4</f>
        <v>0.20787081692849721</v>
      </c>
      <c r="C31" s="20">
        <f>C15/C4</f>
        <v>0.20128420769754649</v>
      </c>
    </row>
    <row r="32" spans="1:16" x14ac:dyDescent="0.2">
      <c r="B32" s="20">
        <f>B22/B4</f>
        <v>0.36614875368149197</v>
      </c>
      <c r="C32" s="20">
        <f>C22/C4</f>
        <v>0.3688310539801154</v>
      </c>
    </row>
  </sheetData>
  <mergeCells count="9">
    <mergeCell ref="A28:O28"/>
    <mergeCell ref="A29:P29"/>
    <mergeCell ref="A1:P1"/>
    <mergeCell ref="A2:A3"/>
    <mergeCell ref="B2:D2"/>
    <mergeCell ref="E2:G2"/>
    <mergeCell ref="H2:J2"/>
    <mergeCell ref="K2:M2"/>
    <mergeCell ref="N2:P2"/>
  </mergeCells>
  <pageMargins left="0.70833333333333304" right="0.70833333333333304" top="0.74791666666666701" bottom="0.74791666666666701" header="0.51180555555555496" footer="0.51180555555555496"/>
  <pageSetup paperSize="9" orientation="landscape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8"/>
    <pageSetUpPr fitToPage="1"/>
  </sheetPr>
  <dimension ref="A1:AMJ26"/>
  <sheetViews>
    <sheetView zoomScale="85" zoomScaleNormal="85" workbookViewId="0">
      <selection sqref="A1:F1"/>
    </sheetView>
  </sheetViews>
  <sheetFormatPr baseColWidth="10" defaultColWidth="11.42578125" defaultRowHeight="12.75" x14ac:dyDescent="0.2"/>
  <cols>
    <col min="1" max="1" width="18" style="20" customWidth="1"/>
    <col min="2" max="10" width="11.42578125" style="20"/>
    <col min="11" max="11" width="11.5703125" style="20" hidden="1" customWidth="1"/>
    <col min="12" max="1024" width="11.42578125" style="20"/>
  </cols>
  <sheetData>
    <row r="1" spans="1:11" x14ac:dyDescent="0.2">
      <c r="A1" s="347" t="s">
        <v>920</v>
      </c>
      <c r="B1" s="347"/>
      <c r="C1" s="347"/>
      <c r="D1" s="347"/>
      <c r="E1" s="347"/>
      <c r="F1" s="347"/>
      <c r="G1" s="347"/>
      <c r="H1" s="347"/>
      <c r="I1" s="347"/>
    </row>
    <row r="2" spans="1:11" ht="22.5" x14ac:dyDescent="0.2">
      <c r="A2" s="68"/>
      <c r="B2" s="106" t="s">
        <v>67</v>
      </c>
      <c r="C2" s="106" t="s">
        <v>921</v>
      </c>
      <c r="D2" s="106" t="s">
        <v>922</v>
      </c>
      <c r="E2" s="106" t="s">
        <v>923</v>
      </c>
      <c r="F2" s="106" t="s">
        <v>924</v>
      </c>
      <c r="G2" s="106" t="s">
        <v>925</v>
      </c>
      <c r="H2" s="106" t="s">
        <v>926</v>
      </c>
      <c r="I2" s="106" t="s">
        <v>927</v>
      </c>
    </row>
    <row r="3" spans="1:11" x14ac:dyDescent="0.2">
      <c r="A3" s="99" t="s">
        <v>131</v>
      </c>
      <c r="B3" s="99">
        <f t="shared" ref="B3:I6" si="0">B20</f>
        <v>78</v>
      </c>
      <c r="C3" s="99">
        <f t="shared" si="0"/>
        <v>2</v>
      </c>
      <c r="D3" s="99">
        <f t="shared" si="0"/>
        <v>1</v>
      </c>
      <c r="E3" s="99">
        <f t="shared" si="0"/>
        <v>41</v>
      </c>
      <c r="F3" s="99">
        <f t="shared" si="0"/>
        <v>1</v>
      </c>
      <c r="G3" s="99">
        <f t="shared" si="0"/>
        <v>27</v>
      </c>
      <c r="H3" s="99">
        <f t="shared" si="0"/>
        <v>2</v>
      </c>
      <c r="I3" s="99">
        <f t="shared" si="0"/>
        <v>4</v>
      </c>
      <c r="K3" s="20">
        <f>B4/$B$3</f>
        <v>0.76923076923076927</v>
      </c>
    </row>
    <row r="4" spans="1:11" x14ac:dyDescent="0.2">
      <c r="A4" s="68" t="s">
        <v>590</v>
      </c>
      <c r="B4" s="68">
        <f t="shared" si="0"/>
        <v>60</v>
      </c>
      <c r="C4" s="68">
        <f t="shared" si="0"/>
        <v>0</v>
      </c>
      <c r="D4" s="68">
        <f t="shared" si="0"/>
        <v>1</v>
      </c>
      <c r="E4" s="68">
        <f t="shared" si="0"/>
        <v>29</v>
      </c>
      <c r="F4" s="68">
        <f t="shared" si="0"/>
        <v>1</v>
      </c>
      <c r="G4" s="68">
        <f t="shared" si="0"/>
        <v>24</v>
      </c>
      <c r="H4" s="68">
        <f t="shared" si="0"/>
        <v>2</v>
      </c>
      <c r="I4" s="68">
        <f t="shared" si="0"/>
        <v>3</v>
      </c>
      <c r="K4" s="20">
        <f>B5/$B$3</f>
        <v>0.14102564102564102</v>
      </c>
    </row>
    <row r="5" spans="1:11" x14ac:dyDescent="0.2">
      <c r="A5" s="68" t="s">
        <v>591</v>
      </c>
      <c r="B5" s="68">
        <f t="shared" si="0"/>
        <v>11</v>
      </c>
      <c r="C5" s="68">
        <f t="shared" si="0"/>
        <v>1</v>
      </c>
      <c r="D5" s="68">
        <f t="shared" si="0"/>
        <v>0</v>
      </c>
      <c r="E5" s="68">
        <f t="shared" si="0"/>
        <v>7</v>
      </c>
      <c r="F5" s="68">
        <f t="shared" si="0"/>
        <v>0</v>
      </c>
      <c r="G5" s="68">
        <f t="shared" si="0"/>
        <v>3</v>
      </c>
      <c r="H5" s="68">
        <f t="shared" si="0"/>
        <v>0</v>
      </c>
      <c r="I5" s="68">
        <f t="shared" si="0"/>
        <v>0</v>
      </c>
      <c r="K5" s="20">
        <f>B6/$B$3</f>
        <v>8.9743589743589744E-2</v>
      </c>
    </row>
    <row r="6" spans="1:11" x14ac:dyDescent="0.2">
      <c r="A6" s="68" t="s">
        <v>928</v>
      </c>
      <c r="B6" s="237">
        <f t="shared" si="0"/>
        <v>7</v>
      </c>
      <c r="C6" s="237">
        <f t="shared" si="0"/>
        <v>1</v>
      </c>
      <c r="D6" s="237">
        <f t="shared" si="0"/>
        <v>0</v>
      </c>
      <c r="E6" s="237">
        <f t="shared" si="0"/>
        <v>5</v>
      </c>
      <c r="F6" s="237">
        <f t="shared" si="0"/>
        <v>0</v>
      </c>
      <c r="G6" s="237">
        <f t="shared" si="0"/>
        <v>0</v>
      </c>
      <c r="H6" s="237">
        <f t="shared" si="0"/>
        <v>0</v>
      </c>
      <c r="I6" s="237">
        <f t="shared" si="0"/>
        <v>1</v>
      </c>
    </row>
    <row r="7" spans="1:11" x14ac:dyDescent="0.2">
      <c r="A7" s="325" t="s">
        <v>929</v>
      </c>
      <c r="B7" s="325"/>
      <c r="C7" s="325"/>
      <c r="D7" s="325"/>
      <c r="E7" s="325"/>
      <c r="F7" s="325"/>
      <c r="G7" s="325"/>
      <c r="H7" s="325"/>
    </row>
    <row r="8" spans="1:11" hidden="1" x14ac:dyDescent="0.2"/>
    <row r="9" spans="1:11" hidden="1" x14ac:dyDescent="0.2">
      <c r="B9" s="43"/>
      <c r="C9" s="43"/>
      <c r="D9" s="43"/>
      <c r="E9" s="43"/>
      <c r="F9" s="43"/>
      <c r="G9" s="43"/>
      <c r="H9" s="43"/>
      <c r="I9" s="43"/>
    </row>
    <row r="10" spans="1:11" hidden="1" x14ac:dyDescent="0.2">
      <c r="B10" s="43"/>
      <c r="C10" s="43"/>
      <c r="D10" s="43"/>
      <c r="E10" s="43"/>
      <c r="F10" s="43"/>
      <c r="G10" s="43"/>
      <c r="H10" s="43"/>
      <c r="I10" s="43"/>
    </row>
    <row r="11" spans="1:11" hidden="1" x14ac:dyDescent="0.2">
      <c r="A11" s="67" t="s">
        <v>930</v>
      </c>
      <c r="B11" s="43"/>
      <c r="C11" s="43"/>
      <c r="D11" s="43"/>
      <c r="E11" s="43"/>
      <c r="F11" s="43"/>
      <c r="G11" s="43"/>
      <c r="H11" s="43"/>
      <c r="I11" s="43"/>
    </row>
    <row r="12" spans="1:11" hidden="1" x14ac:dyDescent="0.2">
      <c r="B12" s="43"/>
      <c r="C12" s="43"/>
      <c r="D12" s="43"/>
      <c r="E12" s="43"/>
      <c r="F12" s="43"/>
      <c r="G12" s="43"/>
      <c r="H12" s="43"/>
      <c r="I12" s="43"/>
    </row>
    <row r="13" spans="1:11" hidden="1" x14ac:dyDescent="0.2"/>
    <row r="14" spans="1:11" hidden="1" x14ac:dyDescent="0.2">
      <c r="A14" s="20" t="s">
        <v>930</v>
      </c>
    </row>
    <row r="15" spans="1:11" hidden="1" x14ac:dyDescent="0.2">
      <c r="A15" s="20" t="s">
        <v>931</v>
      </c>
    </row>
    <row r="16" spans="1:11" hidden="1" x14ac:dyDescent="0.2"/>
    <row r="17" spans="1:9" hidden="1" x14ac:dyDescent="0.2"/>
    <row r="18" spans="1:9" hidden="1" x14ac:dyDescent="0.2"/>
    <row r="19" spans="1:9" hidden="1" x14ac:dyDescent="0.2">
      <c r="A19" s="20" t="s">
        <v>931</v>
      </c>
      <c r="B19" s="20" t="s">
        <v>932</v>
      </c>
      <c r="C19" s="20" t="s">
        <v>921</v>
      </c>
      <c r="D19" s="20" t="s">
        <v>933</v>
      </c>
      <c r="E19" s="20" t="s">
        <v>934</v>
      </c>
      <c r="F19" s="20" t="s">
        <v>935</v>
      </c>
      <c r="G19" s="20" t="s">
        <v>936</v>
      </c>
      <c r="H19" s="20" t="s">
        <v>937</v>
      </c>
      <c r="I19" s="20" t="s">
        <v>938</v>
      </c>
    </row>
    <row r="20" spans="1:9" hidden="1" x14ac:dyDescent="0.2">
      <c r="A20" s="20" t="s">
        <v>932</v>
      </c>
      <c r="B20" s="20">
        <f>SUM(C20:I20)</f>
        <v>78</v>
      </c>
      <c r="C20" s="20">
        <v>2</v>
      </c>
      <c r="D20" s="20">
        <v>1</v>
      </c>
      <c r="E20" s="20">
        <v>41</v>
      </c>
      <c r="F20" s="20">
        <v>1</v>
      </c>
      <c r="G20" s="20">
        <v>27</v>
      </c>
      <c r="H20" s="20">
        <v>2</v>
      </c>
      <c r="I20" s="20">
        <v>4</v>
      </c>
    </row>
    <row r="21" spans="1:9" hidden="1" x14ac:dyDescent="0.2">
      <c r="A21" s="20" t="s">
        <v>590</v>
      </c>
      <c r="B21" s="20">
        <f>SUM(C21:I21)</f>
        <v>60</v>
      </c>
      <c r="D21" s="20">
        <v>1</v>
      </c>
      <c r="E21" s="20">
        <v>29</v>
      </c>
      <c r="F21" s="20">
        <v>1</v>
      </c>
      <c r="G21" s="20">
        <v>24</v>
      </c>
      <c r="H21" s="20">
        <v>2</v>
      </c>
      <c r="I21" s="20">
        <v>3</v>
      </c>
    </row>
    <row r="22" spans="1:9" hidden="1" x14ac:dyDescent="0.2">
      <c r="A22" s="20" t="s">
        <v>591</v>
      </c>
      <c r="B22" s="20">
        <f>SUM(C22:I22)</f>
        <v>11</v>
      </c>
      <c r="C22" s="20">
        <v>1</v>
      </c>
      <c r="E22" s="20">
        <v>7</v>
      </c>
      <c r="G22" s="20">
        <v>3</v>
      </c>
    </row>
    <row r="23" spans="1:9" hidden="1" x14ac:dyDescent="0.2">
      <c r="A23" s="20" t="s">
        <v>592</v>
      </c>
      <c r="B23" s="20">
        <f>SUM(C23:I23)</f>
        <v>7</v>
      </c>
      <c r="C23" s="20">
        <v>1</v>
      </c>
      <c r="E23" s="20">
        <v>5</v>
      </c>
      <c r="I23" s="20">
        <v>1</v>
      </c>
    </row>
    <row r="24" spans="1:9" hidden="1" x14ac:dyDescent="0.2"/>
    <row r="25" spans="1:9" hidden="1" x14ac:dyDescent="0.2"/>
    <row r="26" spans="1:9" hidden="1" x14ac:dyDescent="0.2"/>
  </sheetData>
  <mergeCells count="2">
    <mergeCell ref="A1:I1"/>
    <mergeCell ref="A7:H7"/>
  </mergeCells>
  <hyperlinks>
    <hyperlink ref="A11" r:id="rId1" xr:uid="{00000000-0004-0000-1800-000000000000}"/>
  </hyperlinks>
  <pageMargins left="0.74791666666666701" right="0.74791666666666701" top="0.98402777777777795" bottom="0.98402777777777795" header="0.51180555555555496" footer="0.51180555555555496"/>
  <pageSetup paperSize="9" orientation="landscape" horizontalDpi="300" verticalDpi="30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8"/>
  <sheetViews>
    <sheetView zoomScale="85" zoomScaleNormal="85" workbookViewId="0">
      <selection activeCell="H26" sqref="H26"/>
    </sheetView>
  </sheetViews>
  <sheetFormatPr baseColWidth="10" defaultColWidth="10.7109375" defaultRowHeight="12.75" x14ac:dyDescent="0.2"/>
  <cols>
    <col min="1" max="1" width="18.140625" customWidth="1"/>
    <col min="2" max="2" width="25.42578125" customWidth="1"/>
    <col min="3" max="3" width="15.5703125" customWidth="1"/>
    <col min="4" max="4" width="6.85546875" customWidth="1"/>
    <col min="5" max="5" width="6.42578125" customWidth="1"/>
    <col min="6" max="6" width="9.140625" customWidth="1"/>
    <col min="7" max="7" width="12.28515625" customWidth="1"/>
    <col min="8" max="8" width="19.5703125" customWidth="1"/>
    <col min="9" max="9" width="7.5703125" customWidth="1"/>
    <col min="10" max="10" width="7.7109375" customWidth="1"/>
    <col min="11" max="11" width="13.140625" customWidth="1"/>
    <col min="12" max="12" width="7.7109375" customWidth="1"/>
    <col min="13" max="13" width="5.28515625" customWidth="1"/>
    <col min="14" max="15" width="13.140625" customWidth="1"/>
  </cols>
  <sheetData>
    <row r="1" spans="1:11" x14ac:dyDescent="0.2">
      <c r="A1" s="248" t="s">
        <v>939</v>
      </c>
      <c r="B1" s="249" t="s">
        <v>940</v>
      </c>
    </row>
    <row r="3" spans="1:11" x14ac:dyDescent="0.2">
      <c r="A3" s="250" t="s">
        <v>941</v>
      </c>
      <c r="B3" s="251" t="s">
        <v>942</v>
      </c>
      <c r="C3" s="252"/>
      <c r="D3" s="252"/>
      <c r="E3" s="252"/>
      <c r="F3" s="252"/>
      <c r="G3" s="252"/>
      <c r="H3" s="252"/>
      <c r="I3" s="252"/>
      <c r="J3" s="252"/>
      <c r="K3" s="253"/>
    </row>
    <row r="4" spans="1:11" x14ac:dyDescent="0.2">
      <c r="A4" s="254" t="s">
        <v>943</v>
      </c>
      <c r="B4" s="255" t="s">
        <v>944</v>
      </c>
      <c r="C4" s="256" t="s">
        <v>945</v>
      </c>
      <c r="D4" s="256" t="s">
        <v>933</v>
      </c>
      <c r="E4" s="256" t="s">
        <v>921</v>
      </c>
      <c r="F4" s="256" t="s">
        <v>934</v>
      </c>
      <c r="G4" s="256" t="s">
        <v>935</v>
      </c>
      <c r="H4" s="256" t="s">
        <v>936</v>
      </c>
      <c r="I4" s="256" t="s">
        <v>937</v>
      </c>
      <c r="J4" s="256" t="s">
        <v>938</v>
      </c>
      <c r="K4" s="257" t="s">
        <v>946</v>
      </c>
    </row>
    <row r="5" spans="1:11" x14ac:dyDescent="0.2">
      <c r="A5" s="258" t="s">
        <v>592</v>
      </c>
      <c r="B5" s="259"/>
      <c r="C5" s="260"/>
      <c r="D5" s="260"/>
      <c r="E5" s="260">
        <v>1</v>
      </c>
      <c r="F5" s="260">
        <v>5</v>
      </c>
      <c r="G5" s="260"/>
      <c r="H5" s="260"/>
      <c r="I5" s="260"/>
      <c r="J5" s="261">
        <v>1</v>
      </c>
      <c r="K5" s="262">
        <v>7</v>
      </c>
    </row>
    <row r="6" spans="1:11" x14ac:dyDescent="0.2">
      <c r="A6" s="263" t="s">
        <v>590</v>
      </c>
      <c r="B6" s="264">
        <v>1</v>
      </c>
      <c r="C6" s="265">
        <v>4</v>
      </c>
      <c r="D6" s="265">
        <v>1</v>
      </c>
      <c r="E6" s="265"/>
      <c r="F6" s="265">
        <v>29</v>
      </c>
      <c r="G6" s="265">
        <v>1</v>
      </c>
      <c r="H6" s="265">
        <v>24</v>
      </c>
      <c r="I6" s="265">
        <v>2</v>
      </c>
      <c r="J6" s="266">
        <v>3</v>
      </c>
      <c r="K6" s="267">
        <v>65</v>
      </c>
    </row>
    <row r="7" spans="1:11" x14ac:dyDescent="0.2">
      <c r="A7" s="263" t="s">
        <v>591</v>
      </c>
      <c r="B7" s="268"/>
      <c r="C7" s="269"/>
      <c r="D7" s="269"/>
      <c r="E7" s="269">
        <v>1</v>
      </c>
      <c r="F7" s="269">
        <v>7</v>
      </c>
      <c r="G7" s="269"/>
      <c r="H7" s="269">
        <v>3</v>
      </c>
      <c r="I7" s="269"/>
      <c r="J7" s="270"/>
      <c r="K7" s="271">
        <v>11</v>
      </c>
    </row>
    <row r="8" spans="1:11" x14ac:dyDescent="0.2">
      <c r="A8" s="272" t="s">
        <v>946</v>
      </c>
      <c r="B8" s="273">
        <v>1</v>
      </c>
      <c r="C8" s="274">
        <v>4</v>
      </c>
      <c r="D8" s="274">
        <v>1</v>
      </c>
      <c r="E8" s="274">
        <v>2</v>
      </c>
      <c r="F8" s="274">
        <v>41</v>
      </c>
      <c r="G8" s="274">
        <v>1</v>
      </c>
      <c r="H8" s="274">
        <v>27</v>
      </c>
      <c r="I8" s="274">
        <v>2</v>
      </c>
      <c r="J8" s="275">
        <v>4</v>
      </c>
      <c r="K8" s="276">
        <v>83</v>
      </c>
    </row>
  </sheetData>
  <pageMargins left="0.7" right="0.7" top="0.75" bottom="0.75" header="0.51180555555555496" footer="0.51180555555555496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J219"/>
  <sheetViews>
    <sheetView zoomScale="85" zoomScaleNormal="85" workbookViewId="0">
      <selection activeCell="J17" sqref="J17"/>
    </sheetView>
  </sheetViews>
  <sheetFormatPr baseColWidth="10" defaultColWidth="10.7109375" defaultRowHeight="12.75" x14ac:dyDescent="0.2"/>
  <sheetData>
    <row r="1" spans="1:36" x14ac:dyDescent="0.2">
      <c r="A1" s="9" t="s">
        <v>947</v>
      </c>
      <c r="K1" s="9" t="s">
        <v>948</v>
      </c>
      <c r="U1" s="9" t="s">
        <v>949</v>
      </c>
      <c r="AD1" s="9" t="s">
        <v>950</v>
      </c>
    </row>
    <row r="2" spans="1:36" ht="63.75" x14ac:dyDescent="0.2">
      <c r="A2" s="277" t="s">
        <v>951</v>
      </c>
    </row>
    <row r="3" spans="1:36" ht="135" x14ac:dyDescent="0.2">
      <c r="A3" s="278" t="s">
        <v>952</v>
      </c>
      <c r="B3" s="279" t="s">
        <v>953</v>
      </c>
      <c r="C3" s="280" t="s">
        <v>954</v>
      </c>
      <c r="D3" s="279" t="s">
        <v>955</v>
      </c>
      <c r="E3" s="280"/>
      <c r="F3" s="279" t="s">
        <v>956</v>
      </c>
      <c r="G3" s="281"/>
      <c r="U3" s="282" t="s">
        <v>957</v>
      </c>
      <c r="V3" s="283" t="s">
        <v>958</v>
      </c>
      <c r="W3" s="283" t="s">
        <v>959</v>
      </c>
      <c r="X3" s="283" t="s">
        <v>960</v>
      </c>
      <c r="Y3" s="283" t="s">
        <v>942</v>
      </c>
      <c r="Z3" s="283" t="s">
        <v>939</v>
      </c>
      <c r="AA3" s="284" t="s">
        <v>961</v>
      </c>
      <c r="AD3" s="282" t="s">
        <v>957</v>
      </c>
      <c r="AE3" s="283" t="s">
        <v>958</v>
      </c>
      <c r="AF3" s="283" t="s">
        <v>959</v>
      </c>
      <c r="AG3" s="283" t="s">
        <v>960</v>
      </c>
      <c r="AH3" s="283" t="s">
        <v>942</v>
      </c>
      <c r="AI3" s="283" t="s">
        <v>939</v>
      </c>
      <c r="AJ3" s="284" t="s">
        <v>961</v>
      </c>
    </row>
    <row r="4" spans="1:36" ht="20.25" x14ac:dyDescent="0.2">
      <c r="A4" s="285"/>
    </row>
    <row r="5" spans="1:36" ht="45" x14ac:dyDescent="0.2">
      <c r="A5" s="286" t="s">
        <v>957</v>
      </c>
      <c r="B5" s="287" t="s">
        <v>958</v>
      </c>
      <c r="C5" s="287" t="s">
        <v>959</v>
      </c>
      <c r="D5" s="287" t="s">
        <v>960</v>
      </c>
      <c r="E5" s="287" t="s">
        <v>942</v>
      </c>
      <c r="F5" s="287" t="s">
        <v>939</v>
      </c>
      <c r="G5" s="288" t="s">
        <v>961</v>
      </c>
      <c r="H5" s="289" t="s">
        <v>943</v>
      </c>
    </row>
    <row r="6" spans="1:36" ht="15" x14ac:dyDescent="0.2">
      <c r="A6" s="290" t="s">
        <v>962</v>
      </c>
      <c r="B6" s="291">
        <v>1</v>
      </c>
      <c r="C6" s="291" t="s">
        <v>963</v>
      </c>
      <c r="D6" s="291" t="s">
        <v>964</v>
      </c>
      <c r="E6" s="291" t="s">
        <v>921</v>
      </c>
      <c r="F6" s="291" t="s">
        <v>965</v>
      </c>
      <c r="G6" s="292"/>
      <c r="H6" s="293" t="s">
        <v>590</v>
      </c>
    </row>
    <row r="7" spans="1:36" ht="30" x14ac:dyDescent="0.2">
      <c r="A7" s="290" t="s">
        <v>962</v>
      </c>
      <c r="B7" s="291">
        <v>100</v>
      </c>
      <c r="C7" s="291" t="s">
        <v>966</v>
      </c>
      <c r="D7" s="291" t="s">
        <v>967</v>
      </c>
      <c r="E7" s="291" t="s">
        <v>936</v>
      </c>
      <c r="F7" s="291" t="s">
        <v>968</v>
      </c>
      <c r="G7" s="292"/>
      <c r="H7" s="293" t="s">
        <v>590</v>
      </c>
    </row>
    <row r="8" spans="1:36" ht="30" x14ac:dyDescent="0.2">
      <c r="A8" s="290" t="s">
        <v>962</v>
      </c>
      <c r="B8" s="291">
        <v>102</v>
      </c>
      <c r="C8" s="291" t="s">
        <v>969</v>
      </c>
      <c r="D8" s="291" t="s">
        <v>970</v>
      </c>
      <c r="E8" s="291"/>
      <c r="F8" s="291" t="s">
        <v>971</v>
      </c>
      <c r="G8" s="292"/>
      <c r="H8" s="293" t="s">
        <v>590</v>
      </c>
    </row>
    <row r="9" spans="1:36" ht="15" x14ac:dyDescent="0.2">
      <c r="A9" s="290" t="s">
        <v>962</v>
      </c>
      <c r="B9" s="291">
        <v>112</v>
      </c>
      <c r="C9" s="291" t="s">
        <v>972</v>
      </c>
      <c r="D9" s="291" t="s">
        <v>973</v>
      </c>
      <c r="E9" s="291" t="s">
        <v>937</v>
      </c>
      <c r="F9" s="291" t="s">
        <v>940</v>
      </c>
      <c r="G9" s="292"/>
      <c r="H9" s="293" t="s">
        <v>590</v>
      </c>
    </row>
    <row r="10" spans="1:36" ht="45" x14ac:dyDescent="0.2">
      <c r="A10" s="290" t="s">
        <v>962</v>
      </c>
      <c r="B10" s="291">
        <v>117</v>
      </c>
      <c r="C10" s="291" t="s">
        <v>974</v>
      </c>
      <c r="D10" s="291" t="s">
        <v>975</v>
      </c>
      <c r="E10" s="291" t="s">
        <v>934</v>
      </c>
      <c r="F10" s="291" t="s">
        <v>940</v>
      </c>
      <c r="G10" s="292"/>
      <c r="H10" s="293" t="s">
        <v>590</v>
      </c>
    </row>
    <row r="11" spans="1:36" ht="30" x14ac:dyDescent="0.2">
      <c r="A11" s="290" t="s">
        <v>962</v>
      </c>
      <c r="B11" s="291">
        <v>12</v>
      </c>
      <c r="C11" s="291" t="s">
        <v>976</v>
      </c>
      <c r="D11" s="291" t="s">
        <v>964</v>
      </c>
      <c r="E11" s="291" t="s">
        <v>936</v>
      </c>
      <c r="F11" s="291" t="s">
        <v>940</v>
      </c>
      <c r="G11" s="292"/>
      <c r="H11" s="293" t="s">
        <v>590</v>
      </c>
    </row>
    <row r="12" spans="1:36" ht="30" x14ac:dyDescent="0.2">
      <c r="A12" s="290" t="s">
        <v>962</v>
      </c>
      <c r="B12" s="291">
        <v>125</v>
      </c>
      <c r="C12" s="291" t="s">
        <v>977</v>
      </c>
      <c r="D12" s="291" t="s">
        <v>978</v>
      </c>
      <c r="E12" s="291" t="s">
        <v>936</v>
      </c>
      <c r="F12" s="291" t="s">
        <v>979</v>
      </c>
      <c r="G12" s="292"/>
      <c r="H12" s="293" t="s">
        <v>590</v>
      </c>
    </row>
    <row r="13" spans="1:36" ht="30" x14ac:dyDescent="0.2">
      <c r="A13" s="290" t="s">
        <v>962</v>
      </c>
      <c r="B13" s="291">
        <v>140</v>
      </c>
      <c r="C13" s="291" t="s">
        <v>980</v>
      </c>
      <c r="D13" s="291" t="s">
        <v>981</v>
      </c>
      <c r="E13" s="291" t="s">
        <v>934</v>
      </c>
      <c r="F13" s="291" t="s">
        <v>940</v>
      </c>
      <c r="G13" s="292"/>
      <c r="H13" s="293" t="s">
        <v>590</v>
      </c>
    </row>
    <row r="14" spans="1:36" ht="45" x14ac:dyDescent="0.2">
      <c r="A14" s="290" t="s">
        <v>962</v>
      </c>
      <c r="B14" s="291">
        <v>143</v>
      </c>
      <c r="C14" s="291" t="s">
        <v>982</v>
      </c>
      <c r="D14" s="291" t="s">
        <v>983</v>
      </c>
      <c r="E14" s="291"/>
      <c r="F14" s="291" t="s">
        <v>968</v>
      </c>
      <c r="G14" s="292"/>
      <c r="H14" s="293" t="s">
        <v>590</v>
      </c>
    </row>
    <row r="15" spans="1:36" ht="45" x14ac:dyDescent="0.2">
      <c r="A15" s="290" t="s">
        <v>962</v>
      </c>
      <c r="B15" s="291">
        <v>149</v>
      </c>
      <c r="C15" s="291" t="s">
        <v>984</v>
      </c>
      <c r="D15" s="291" t="s">
        <v>985</v>
      </c>
      <c r="E15" s="291" t="s">
        <v>936</v>
      </c>
      <c r="F15" s="291" t="s">
        <v>940</v>
      </c>
      <c r="G15" s="292"/>
      <c r="H15" s="293" t="s">
        <v>590</v>
      </c>
    </row>
    <row r="16" spans="1:36" ht="30" x14ac:dyDescent="0.2">
      <c r="A16" s="290" t="s">
        <v>962</v>
      </c>
      <c r="B16" s="291">
        <v>151</v>
      </c>
      <c r="C16" s="291" t="s">
        <v>986</v>
      </c>
      <c r="D16" s="291" t="s">
        <v>978</v>
      </c>
      <c r="E16" s="291"/>
      <c r="F16" s="291" t="s">
        <v>971</v>
      </c>
      <c r="G16" s="292"/>
      <c r="H16" s="293" t="s">
        <v>590</v>
      </c>
    </row>
    <row r="17" spans="1:8" ht="30" x14ac:dyDescent="0.2">
      <c r="A17" s="290" t="s">
        <v>962</v>
      </c>
      <c r="B17" s="291">
        <v>152</v>
      </c>
      <c r="C17" s="291" t="s">
        <v>987</v>
      </c>
      <c r="D17" s="291" t="s">
        <v>988</v>
      </c>
      <c r="E17" s="291" t="s">
        <v>934</v>
      </c>
      <c r="F17" s="291" t="s">
        <v>940</v>
      </c>
      <c r="G17" s="292"/>
      <c r="H17" s="293" t="s">
        <v>590</v>
      </c>
    </row>
    <row r="18" spans="1:8" ht="30" x14ac:dyDescent="0.2">
      <c r="A18" s="290" t="s">
        <v>962</v>
      </c>
      <c r="B18" s="291">
        <v>159</v>
      </c>
      <c r="C18" s="291" t="s">
        <v>989</v>
      </c>
      <c r="D18" s="291" t="s">
        <v>990</v>
      </c>
      <c r="E18" s="291" t="s">
        <v>934</v>
      </c>
      <c r="F18" s="291" t="s">
        <v>979</v>
      </c>
      <c r="G18" s="292"/>
      <c r="H18" s="293" t="s">
        <v>590</v>
      </c>
    </row>
    <row r="19" spans="1:8" ht="30" x14ac:dyDescent="0.2">
      <c r="A19" s="290" t="s">
        <v>962</v>
      </c>
      <c r="B19" s="291">
        <v>16</v>
      </c>
      <c r="C19" s="291" t="s">
        <v>991</v>
      </c>
      <c r="D19" s="291" t="s">
        <v>992</v>
      </c>
      <c r="E19" s="291" t="s">
        <v>936</v>
      </c>
      <c r="F19" s="291" t="s">
        <v>979</v>
      </c>
      <c r="G19" s="292"/>
      <c r="H19" s="293" t="s">
        <v>590</v>
      </c>
    </row>
    <row r="20" spans="1:8" ht="15" x14ac:dyDescent="0.2">
      <c r="A20" s="290" t="s">
        <v>962</v>
      </c>
      <c r="B20" s="291">
        <v>161</v>
      </c>
      <c r="C20" s="291" t="s">
        <v>993</v>
      </c>
      <c r="D20" s="291" t="s">
        <v>994</v>
      </c>
      <c r="E20" s="291" t="s">
        <v>937</v>
      </c>
      <c r="F20" s="291" t="s">
        <v>968</v>
      </c>
      <c r="G20" s="292"/>
      <c r="H20" s="293" t="s">
        <v>590</v>
      </c>
    </row>
    <row r="21" spans="1:8" ht="30" x14ac:dyDescent="0.2">
      <c r="A21" s="290" t="s">
        <v>962</v>
      </c>
      <c r="B21" s="291">
        <v>162</v>
      </c>
      <c r="C21" s="291" t="s">
        <v>995</v>
      </c>
      <c r="D21" s="291" t="s">
        <v>978</v>
      </c>
      <c r="E21" s="291" t="s">
        <v>935</v>
      </c>
      <c r="F21" s="291" t="s">
        <v>940</v>
      </c>
      <c r="G21" s="292"/>
      <c r="H21" s="293" t="s">
        <v>590</v>
      </c>
    </row>
    <row r="22" spans="1:8" ht="30" x14ac:dyDescent="0.2">
      <c r="A22" s="290" t="s">
        <v>962</v>
      </c>
      <c r="B22" s="291">
        <v>164</v>
      </c>
      <c r="C22" s="291" t="s">
        <v>996</v>
      </c>
      <c r="D22" s="291" t="s">
        <v>978</v>
      </c>
      <c r="E22" s="291" t="s">
        <v>936</v>
      </c>
      <c r="F22" s="291" t="s">
        <v>968</v>
      </c>
      <c r="G22" s="292"/>
      <c r="H22" s="293" t="s">
        <v>590</v>
      </c>
    </row>
    <row r="23" spans="1:8" ht="30" x14ac:dyDescent="0.2">
      <c r="A23" s="290" t="s">
        <v>962</v>
      </c>
      <c r="B23" s="291">
        <v>165</v>
      </c>
      <c r="C23" s="291" t="s">
        <v>997</v>
      </c>
      <c r="D23" s="291" t="s">
        <v>998</v>
      </c>
      <c r="E23" s="291" t="s">
        <v>936</v>
      </c>
      <c r="F23" s="291" t="s">
        <v>940</v>
      </c>
      <c r="G23" s="292"/>
      <c r="H23" s="293" t="s">
        <v>590</v>
      </c>
    </row>
    <row r="24" spans="1:8" ht="30" x14ac:dyDescent="0.2">
      <c r="A24" s="290" t="s">
        <v>962</v>
      </c>
      <c r="B24" s="291">
        <v>167</v>
      </c>
      <c r="C24" s="291" t="s">
        <v>997</v>
      </c>
      <c r="D24" s="291" t="s">
        <v>978</v>
      </c>
      <c r="E24" s="291" t="s">
        <v>934</v>
      </c>
      <c r="F24" s="291" t="s">
        <v>965</v>
      </c>
      <c r="G24" s="292"/>
      <c r="H24" s="293" t="s">
        <v>590</v>
      </c>
    </row>
    <row r="25" spans="1:8" ht="30" x14ac:dyDescent="0.2">
      <c r="A25" s="290" t="s">
        <v>962</v>
      </c>
      <c r="B25" s="291">
        <v>17</v>
      </c>
      <c r="C25" s="291" t="s">
        <v>999</v>
      </c>
      <c r="D25" s="291" t="s">
        <v>964</v>
      </c>
      <c r="E25" s="291" t="s">
        <v>936</v>
      </c>
      <c r="F25" s="291" t="s">
        <v>971</v>
      </c>
      <c r="G25" s="292"/>
      <c r="H25" s="293" t="s">
        <v>590</v>
      </c>
    </row>
    <row r="26" spans="1:8" ht="15" x14ac:dyDescent="0.2">
      <c r="A26" s="290" t="s">
        <v>962</v>
      </c>
      <c r="B26" s="291">
        <v>170</v>
      </c>
      <c r="C26" s="291" t="s">
        <v>1000</v>
      </c>
      <c r="D26" s="291" t="s">
        <v>988</v>
      </c>
      <c r="E26" s="291" t="s">
        <v>934</v>
      </c>
      <c r="F26" s="291" t="s">
        <v>940</v>
      </c>
      <c r="G26" s="292"/>
      <c r="H26" s="293" t="s">
        <v>590</v>
      </c>
    </row>
    <row r="27" spans="1:8" ht="30" x14ac:dyDescent="0.2">
      <c r="A27" s="290" t="s">
        <v>962</v>
      </c>
      <c r="B27" s="291">
        <v>171</v>
      </c>
      <c r="C27" s="291" t="s">
        <v>1001</v>
      </c>
      <c r="D27" s="291" t="s">
        <v>1002</v>
      </c>
      <c r="E27" s="291" t="s">
        <v>936</v>
      </c>
      <c r="F27" s="291" t="s">
        <v>965</v>
      </c>
      <c r="G27" s="292"/>
      <c r="H27" s="293" t="s">
        <v>590</v>
      </c>
    </row>
    <row r="28" spans="1:8" ht="15" x14ac:dyDescent="0.2">
      <c r="A28" s="290" t="s">
        <v>962</v>
      </c>
      <c r="B28" s="291">
        <v>174</v>
      </c>
      <c r="C28" s="291" t="s">
        <v>1003</v>
      </c>
      <c r="D28" s="291" t="s">
        <v>992</v>
      </c>
      <c r="E28" s="291" t="s">
        <v>934</v>
      </c>
      <c r="F28" s="291" t="s">
        <v>940</v>
      </c>
      <c r="G28" s="292"/>
      <c r="H28" s="293" t="s">
        <v>590</v>
      </c>
    </row>
    <row r="29" spans="1:8" ht="30" x14ac:dyDescent="0.2">
      <c r="A29" s="290" t="s">
        <v>962</v>
      </c>
      <c r="B29" s="291">
        <v>178</v>
      </c>
      <c r="C29" s="291" t="s">
        <v>1004</v>
      </c>
      <c r="D29" s="291" t="s">
        <v>998</v>
      </c>
      <c r="E29" s="291" t="s">
        <v>936</v>
      </c>
      <c r="F29" s="291" t="s">
        <v>971</v>
      </c>
      <c r="G29" s="292"/>
      <c r="H29" s="293" t="s">
        <v>590</v>
      </c>
    </row>
    <row r="30" spans="1:8" ht="30" x14ac:dyDescent="0.2">
      <c r="A30" s="290" t="s">
        <v>962</v>
      </c>
      <c r="B30" s="291">
        <v>180</v>
      </c>
      <c r="C30" s="291" t="s">
        <v>1005</v>
      </c>
      <c r="D30" s="291" t="s">
        <v>1006</v>
      </c>
      <c r="E30" s="291" t="s">
        <v>1007</v>
      </c>
      <c r="F30" s="291" t="s">
        <v>979</v>
      </c>
      <c r="G30" s="292"/>
      <c r="H30" s="293" t="s">
        <v>590</v>
      </c>
    </row>
    <row r="31" spans="1:8" ht="30" x14ac:dyDescent="0.2">
      <c r="A31" s="290" t="s">
        <v>962</v>
      </c>
      <c r="B31" s="291">
        <v>199</v>
      </c>
      <c r="C31" s="291" t="s">
        <v>1008</v>
      </c>
      <c r="D31" s="291" t="s">
        <v>973</v>
      </c>
      <c r="E31" s="291" t="s">
        <v>934</v>
      </c>
      <c r="F31" s="291" t="s">
        <v>940</v>
      </c>
      <c r="G31" s="292"/>
      <c r="H31" s="293" t="s">
        <v>590</v>
      </c>
    </row>
    <row r="32" spans="1:8" ht="30" x14ac:dyDescent="0.2">
      <c r="A32" s="290" t="s">
        <v>962</v>
      </c>
      <c r="B32" s="291">
        <v>2</v>
      </c>
      <c r="C32" s="291" t="s">
        <v>1009</v>
      </c>
      <c r="D32" s="291" t="s">
        <v>994</v>
      </c>
      <c r="E32" s="291" t="s">
        <v>934</v>
      </c>
      <c r="F32" s="291" t="s">
        <v>979</v>
      </c>
      <c r="G32" s="292"/>
      <c r="H32" s="293" t="s">
        <v>590</v>
      </c>
    </row>
    <row r="33" spans="1:8" ht="30" x14ac:dyDescent="0.2">
      <c r="A33" s="290" t="s">
        <v>962</v>
      </c>
      <c r="B33" s="291">
        <v>210</v>
      </c>
      <c r="C33" s="291" t="s">
        <v>1010</v>
      </c>
      <c r="D33" s="291" t="s">
        <v>1011</v>
      </c>
      <c r="E33" s="291" t="s">
        <v>934</v>
      </c>
      <c r="F33" s="291" t="s">
        <v>965</v>
      </c>
      <c r="G33" s="292"/>
      <c r="H33" s="293" t="s">
        <v>590</v>
      </c>
    </row>
    <row r="34" spans="1:8" ht="30" x14ac:dyDescent="0.2">
      <c r="A34" s="290" t="s">
        <v>962</v>
      </c>
      <c r="B34" s="291">
        <v>221</v>
      </c>
      <c r="C34" s="291" t="s">
        <v>1012</v>
      </c>
      <c r="D34" s="291" t="s">
        <v>973</v>
      </c>
      <c r="E34" s="291" t="s">
        <v>934</v>
      </c>
      <c r="F34" s="291" t="s">
        <v>965</v>
      </c>
      <c r="G34" s="292"/>
      <c r="H34" s="293" t="s">
        <v>590</v>
      </c>
    </row>
    <row r="35" spans="1:8" ht="15" x14ac:dyDescent="0.2">
      <c r="A35" s="290" t="s">
        <v>962</v>
      </c>
      <c r="B35" s="291">
        <v>231</v>
      </c>
      <c r="C35" s="291" t="s">
        <v>1013</v>
      </c>
      <c r="D35" s="291" t="s">
        <v>967</v>
      </c>
      <c r="E35" s="291" t="s">
        <v>933</v>
      </c>
      <c r="F35" s="291" t="s">
        <v>965</v>
      </c>
      <c r="G35" s="292"/>
      <c r="H35" s="293" t="s">
        <v>590</v>
      </c>
    </row>
    <row r="36" spans="1:8" ht="30" x14ac:dyDescent="0.2">
      <c r="A36" s="290" t="s">
        <v>962</v>
      </c>
      <c r="B36" s="291">
        <v>241</v>
      </c>
      <c r="C36" s="291" t="s">
        <v>1014</v>
      </c>
      <c r="D36" s="291" t="s">
        <v>998</v>
      </c>
      <c r="E36" s="291" t="s">
        <v>936</v>
      </c>
      <c r="F36" s="291" t="s">
        <v>965</v>
      </c>
      <c r="G36" s="292"/>
      <c r="H36" s="293" t="s">
        <v>590</v>
      </c>
    </row>
    <row r="37" spans="1:8" ht="30" x14ac:dyDescent="0.2">
      <c r="A37" s="290" t="s">
        <v>962</v>
      </c>
      <c r="B37" s="291">
        <v>245</v>
      </c>
      <c r="C37" s="291" t="s">
        <v>1015</v>
      </c>
      <c r="D37" s="291" t="s">
        <v>994</v>
      </c>
      <c r="E37" s="291" t="s">
        <v>934</v>
      </c>
      <c r="F37" s="291" t="s">
        <v>940</v>
      </c>
      <c r="G37" s="292"/>
      <c r="H37" s="293" t="s">
        <v>590</v>
      </c>
    </row>
    <row r="38" spans="1:8" ht="30" x14ac:dyDescent="0.2">
      <c r="A38" s="290" t="s">
        <v>962</v>
      </c>
      <c r="B38" s="291">
        <v>247</v>
      </c>
      <c r="C38" s="291" t="s">
        <v>1016</v>
      </c>
      <c r="D38" s="291" t="s">
        <v>994</v>
      </c>
      <c r="E38" s="291" t="s">
        <v>936</v>
      </c>
      <c r="F38" s="291" t="s">
        <v>979</v>
      </c>
      <c r="G38" s="292"/>
      <c r="H38" s="293" t="s">
        <v>590</v>
      </c>
    </row>
    <row r="39" spans="1:8" ht="30" x14ac:dyDescent="0.2">
      <c r="A39" s="290" t="s">
        <v>962</v>
      </c>
      <c r="B39" s="291">
        <v>253</v>
      </c>
      <c r="C39" s="291" t="s">
        <v>1017</v>
      </c>
      <c r="D39" s="291" t="s">
        <v>1018</v>
      </c>
      <c r="E39" s="291" t="s">
        <v>933</v>
      </c>
      <c r="F39" s="291" t="s">
        <v>965</v>
      </c>
      <c r="G39" s="292"/>
      <c r="H39" s="293" t="s">
        <v>590</v>
      </c>
    </row>
    <row r="40" spans="1:8" ht="30" x14ac:dyDescent="0.2">
      <c r="A40" s="290" t="s">
        <v>962</v>
      </c>
      <c r="B40" s="291">
        <v>254</v>
      </c>
      <c r="C40" s="291" t="s">
        <v>1019</v>
      </c>
      <c r="D40" s="291" t="s">
        <v>967</v>
      </c>
      <c r="E40" s="291"/>
      <c r="F40" s="291" t="s">
        <v>971</v>
      </c>
      <c r="G40" s="292"/>
      <c r="H40" s="293" t="s">
        <v>590</v>
      </c>
    </row>
    <row r="41" spans="1:8" ht="45" x14ac:dyDescent="0.2">
      <c r="A41" s="290" t="s">
        <v>962</v>
      </c>
      <c r="B41" s="291">
        <v>256</v>
      </c>
      <c r="C41" s="291" t="s">
        <v>1020</v>
      </c>
      <c r="D41" s="291" t="s">
        <v>1006</v>
      </c>
      <c r="E41" s="291" t="s">
        <v>1007</v>
      </c>
      <c r="F41" s="291" t="s">
        <v>979</v>
      </c>
      <c r="G41" s="292"/>
      <c r="H41" s="293" t="s">
        <v>590</v>
      </c>
    </row>
    <row r="42" spans="1:8" ht="30" x14ac:dyDescent="0.2">
      <c r="A42" s="290" t="s">
        <v>962</v>
      </c>
      <c r="B42" s="291">
        <v>261</v>
      </c>
      <c r="C42" s="291" t="s">
        <v>1021</v>
      </c>
      <c r="D42" s="291" t="s">
        <v>1022</v>
      </c>
      <c r="E42" s="291" t="s">
        <v>934</v>
      </c>
      <c r="F42" s="291" t="s">
        <v>971</v>
      </c>
      <c r="G42" s="292"/>
      <c r="H42" s="293" t="s">
        <v>590</v>
      </c>
    </row>
    <row r="43" spans="1:8" ht="30" x14ac:dyDescent="0.2">
      <c r="A43" s="290" t="s">
        <v>962</v>
      </c>
      <c r="B43" s="291">
        <v>269</v>
      </c>
      <c r="C43" s="291" t="s">
        <v>1023</v>
      </c>
      <c r="D43" s="291" t="s">
        <v>1024</v>
      </c>
      <c r="E43" s="291" t="s">
        <v>934</v>
      </c>
      <c r="F43" s="291" t="s">
        <v>940</v>
      </c>
      <c r="G43" s="292"/>
      <c r="H43" s="293" t="s">
        <v>590</v>
      </c>
    </row>
    <row r="44" spans="1:8" ht="30" x14ac:dyDescent="0.2">
      <c r="A44" s="290" t="s">
        <v>962</v>
      </c>
      <c r="B44" s="291">
        <v>29</v>
      </c>
      <c r="C44" s="291" t="s">
        <v>1025</v>
      </c>
      <c r="D44" s="291" t="s">
        <v>967</v>
      </c>
      <c r="E44" s="291" t="s">
        <v>936</v>
      </c>
      <c r="F44" s="291" t="s">
        <v>979</v>
      </c>
      <c r="G44" s="292"/>
      <c r="H44" s="293" t="s">
        <v>590</v>
      </c>
    </row>
    <row r="45" spans="1:8" ht="15" x14ac:dyDescent="0.2">
      <c r="A45" s="290" t="s">
        <v>962</v>
      </c>
      <c r="B45" s="291">
        <v>3</v>
      </c>
      <c r="C45" s="291" t="s">
        <v>1026</v>
      </c>
      <c r="D45" s="291" t="s">
        <v>973</v>
      </c>
      <c r="E45" s="291" t="s">
        <v>934</v>
      </c>
      <c r="F45" s="291" t="s">
        <v>940</v>
      </c>
      <c r="G45" s="292"/>
      <c r="H45" s="293" t="s">
        <v>590</v>
      </c>
    </row>
    <row r="46" spans="1:8" ht="45" x14ac:dyDescent="0.2">
      <c r="A46" s="290" t="s">
        <v>962</v>
      </c>
      <c r="B46" s="291">
        <v>30</v>
      </c>
      <c r="C46" s="291" t="s">
        <v>1027</v>
      </c>
      <c r="D46" s="291" t="s">
        <v>1006</v>
      </c>
      <c r="E46" s="291" t="s">
        <v>934</v>
      </c>
      <c r="F46" s="291" t="s">
        <v>940</v>
      </c>
      <c r="G46" s="292"/>
      <c r="H46" s="293" t="s">
        <v>590</v>
      </c>
    </row>
    <row r="47" spans="1:8" ht="30" x14ac:dyDescent="0.2">
      <c r="A47" s="290" t="s">
        <v>962</v>
      </c>
      <c r="B47" s="291">
        <v>304</v>
      </c>
      <c r="C47" s="291" t="s">
        <v>1028</v>
      </c>
      <c r="D47" s="291" t="s">
        <v>978</v>
      </c>
      <c r="E47" s="291" t="s">
        <v>936</v>
      </c>
      <c r="F47" s="291" t="s">
        <v>940</v>
      </c>
      <c r="G47" s="292"/>
      <c r="H47" s="293" t="s">
        <v>590</v>
      </c>
    </row>
    <row r="48" spans="1:8" ht="30" x14ac:dyDescent="0.2">
      <c r="A48" s="290" t="s">
        <v>962</v>
      </c>
      <c r="B48" s="291">
        <v>310</v>
      </c>
      <c r="C48" s="291" t="s">
        <v>1029</v>
      </c>
      <c r="D48" s="291" t="s">
        <v>985</v>
      </c>
      <c r="E48" s="291" t="s">
        <v>936</v>
      </c>
      <c r="F48" s="291" t="s">
        <v>968</v>
      </c>
      <c r="G48" s="292"/>
      <c r="H48" s="293" t="s">
        <v>590</v>
      </c>
    </row>
    <row r="49" spans="1:8" ht="45" x14ac:dyDescent="0.2">
      <c r="A49" s="290" t="s">
        <v>962</v>
      </c>
      <c r="B49" s="291">
        <v>315</v>
      </c>
      <c r="C49" s="291" t="s">
        <v>1030</v>
      </c>
      <c r="D49" s="291" t="s">
        <v>967</v>
      </c>
      <c r="E49" s="291" t="s">
        <v>933</v>
      </c>
      <c r="F49" s="291" t="s">
        <v>979</v>
      </c>
      <c r="G49" s="292"/>
      <c r="H49" s="293" t="s">
        <v>590</v>
      </c>
    </row>
    <row r="50" spans="1:8" ht="30" x14ac:dyDescent="0.2">
      <c r="A50" s="290" t="s">
        <v>962</v>
      </c>
      <c r="B50" s="291">
        <v>339</v>
      </c>
      <c r="C50" s="291" t="s">
        <v>1031</v>
      </c>
      <c r="D50" s="291" t="s">
        <v>964</v>
      </c>
      <c r="E50" s="291" t="s">
        <v>936</v>
      </c>
      <c r="F50" s="291" t="s">
        <v>979</v>
      </c>
      <c r="G50" s="292"/>
      <c r="H50" s="293" t="s">
        <v>590</v>
      </c>
    </row>
    <row r="51" spans="1:8" ht="30" x14ac:dyDescent="0.2">
      <c r="A51" s="290" t="s">
        <v>962</v>
      </c>
      <c r="B51" s="291">
        <v>342</v>
      </c>
      <c r="C51" s="291" t="s">
        <v>1032</v>
      </c>
      <c r="D51" s="291" t="s">
        <v>964</v>
      </c>
      <c r="E51" s="291" t="s">
        <v>936</v>
      </c>
      <c r="F51" s="291" t="s">
        <v>979</v>
      </c>
      <c r="G51" s="292"/>
      <c r="H51" s="293" t="s">
        <v>590</v>
      </c>
    </row>
    <row r="52" spans="1:8" ht="15" x14ac:dyDescent="0.2">
      <c r="A52" s="290" t="s">
        <v>962</v>
      </c>
      <c r="B52" s="291">
        <v>347</v>
      </c>
      <c r="C52" s="291" t="s">
        <v>1033</v>
      </c>
      <c r="D52" s="291" t="s">
        <v>992</v>
      </c>
      <c r="E52" s="291" t="s">
        <v>934</v>
      </c>
      <c r="F52" s="291" t="s">
        <v>940</v>
      </c>
      <c r="G52" s="292"/>
      <c r="H52" s="293" t="s">
        <v>590</v>
      </c>
    </row>
    <row r="53" spans="1:8" ht="30" x14ac:dyDescent="0.2">
      <c r="A53" s="290" t="s">
        <v>962</v>
      </c>
      <c r="B53" s="291">
        <v>35</v>
      </c>
      <c r="C53" s="291" t="s">
        <v>1034</v>
      </c>
      <c r="D53" s="291" t="s">
        <v>1035</v>
      </c>
      <c r="E53" s="291" t="s">
        <v>933</v>
      </c>
      <c r="F53" s="291" t="s">
        <v>971</v>
      </c>
      <c r="G53" s="292"/>
      <c r="H53" s="293" t="s">
        <v>590</v>
      </c>
    </row>
    <row r="54" spans="1:8" ht="15" x14ac:dyDescent="0.2">
      <c r="A54" s="290" t="s">
        <v>962</v>
      </c>
      <c r="B54" s="291">
        <v>353</v>
      </c>
      <c r="C54" s="291" t="s">
        <v>1036</v>
      </c>
      <c r="D54" s="291" t="s">
        <v>1035</v>
      </c>
      <c r="E54" s="291" t="s">
        <v>934</v>
      </c>
      <c r="F54" s="291" t="s">
        <v>940</v>
      </c>
      <c r="G54" s="292"/>
      <c r="H54" s="293" t="s">
        <v>590</v>
      </c>
    </row>
    <row r="55" spans="1:8" ht="30" x14ac:dyDescent="0.2">
      <c r="A55" s="290" t="s">
        <v>962</v>
      </c>
      <c r="B55" s="291">
        <v>360</v>
      </c>
      <c r="C55" s="291" t="s">
        <v>1037</v>
      </c>
      <c r="D55" s="291" t="s">
        <v>970</v>
      </c>
      <c r="E55" s="291" t="s">
        <v>934</v>
      </c>
      <c r="F55" s="291" t="s">
        <v>940</v>
      </c>
      <c r="G55" s="292"/>
      <c r="H55" s="293" t="s">
        <v>590</v>
      </c>
    </row>
    <row r="56" spans="1:8" ht="45" x14ac:dyDescent="0.2">
      <c r="A56" s="290" t="s">
        <v>962</v>
      </c>
      <c r="B56" s="291">
        <v>369</v>
      </c>
      <c r="C56" s="291" t="s">
        <v>1038</v>
      </c>
      <c r="D56" s="291" t="s">
        <v>992</v>
      </c>
      <c r="E56" s="291" t="s">
        <v>936</v>
      </c>
      <c r="F56" s="291" t="s">
        <v>971</v>
      </c>
      <c r="G56" s="292"/>
      <c r="H56" s="293" t="s">
        <v>590</v>
      </c>
    </row>
    <row r="57" spans="1:8" ht="30" x14ac:dyDescent="0.2">
      <c r="A57" s="290" t="s">
        <v>962</v>
      </c>
      <c r="B57" s="291">
        <v>371</v>
      </c>
      <c r="C57" s="291" t="s">
        <v>1039</v>
      </c>
      <c r="D57" s="291" t="s">
        <v>1002</v>
      </c>
      <c r="E57" s="291" t="s">
        <v>936</v>
      </c>
      <c r="F57" s="291" t="s">
        <v>965</v>
      </c>
      <c r="G57" s="292"/>
      <c r="H57" s="293" t="s">
        <v>590</v>
      </c>
    </row>
    <row r="58" spans="1:8" ht="30" x14ac:dyDescent="0.2">
      <c r="A58" s="290" t="s">
        <v>962</v>
      </c>
      <c r="B58" s="291">
        <v>378</v>
      </c>
      <c r="C58" s="291" t="s">
        <v>1040</v>
      </c>
      <c r="D58" s="291" t="s">
        <v>985</v>
      </c>
      <c r="E58" s="291" t="s">
        <v>936</v>
      </c>
      <c r="F58" s="291" t="s">
        <v>940</v>
      </c>
      <c r="G58" s="292"/>
      <c r="H58" s="293" t="s">
        <v>590</v>
      </c>
    </row>
    <row r="59" spans="1:8" ht="30" x14ac:dyDescent="0.2">
      <c r="A59" s="290" t="s">
        <v>962</v>
      </c>
      <c r="B59" s="291">
        <v>379</v>
      </c>
      <c r="C59" s="291" t="s">
        <v>1041</v>
      </c>
      <c r="D59" s="291" t="s">
        <v>975</v>
      </c>
      <c r="E59" s="291" t="s">
        <v>934</v>
      </c>
      <c r="F59" s="291" t="s">
        <v>940</v>
      </c>
      <c r="G59" s="292"/>
      <c r="H59" s="293" t="s">
        <v>590</v>
      </c>
    </row>
    <row r="60" spans="1:8" ht="30" x14ac:dyDescent="0.2">
      <c r="A60" s="290" t="s">
        <v>962</v>
      </c>
      <c r="B60" s="291">
        <v>382</v>
      </c>
      <c r="C60" s="291" t="s">
        <v>1042</v>
      </c>
      <c r="D60" s="291" t="s">
        <v>1043</v>
      </c>
      <c r="E60" s="291" t="s">
        <v>921</v>
      </c>
      <c r="F60" s="291" t="s">
        <v>968</v>
      </c>
      <c r="G60" s="292"/>
      <c r="H60" s="293" t="s">
        <v>590</v>
      </c>
    </row>
    <row r="61" spans="1:8" ht="30" x14ac:dyDescent="0.2">
      <c r="A61" s="290" t="s">
        <v>962</v>
      </c>
      <c r="B61" s="291">
        <v>385</v>
      </c>
      <c r="C61" s="291" t="s">
        <v>1044</v>
      </c>
      <c r="D61" s="291" t="s">
        <v>978</v>
      </c>
      <c r="E61" s="291" t="s">
        <v>936</v>
      </c>
      <c r="F61" s="291" t="s">
        <v>940</v>
      </c>
      <c r="G61" s="292"/>
      <c r="H61" s="293" t="s">
        <v>590</v>
      </c>
    </row>
    <row r="62" spans="1:8" ht="30" x14ac:dyDescent="0.2">
      <c r="A62" s="290" t="s">
        <v>962</v>
      </c>
      <c r="B62" s="291">
        <v>394</v>
      </c>
      <c r="C62" s="291" t="s">
        <v>1045</v>
      </c>
      <c r="D62" s="291" t="s">
        <v>964</v>
      </c>
      <c r="E62" s="291" t="s">
        <v>936</v>
      </c>
      <c r="F62" s="291" t="s">
        <v>965</v>
      </c>
      <c r="G62" s="292"/>
      <c r="H62" s="293" t="s">
        <v>590</v>
      </c>
    </row>
    <row r="63" spans="1:8" ht="30" x14ac:dyDescent="0.2">
      <c r="A63" s="290" t="s">
        <v>962</v>
      </c>
      <c r="B63" s="291">
        <v>4</v>
      </c>
      <c r="C63" s="291" t="s">
        <v>1046</v>
      </c>
      <c r="D63" s="291" t="s">
        <v>978</v>
      </c>
      <c r="E63" s="291" t="s">
        <v>936</v>
      </c>
      <c r="F63" s="291" t="s">
        <v>965</v>
      </c>
      <c r="G63" s="292"/>
      <c r="H63" s="293" t="s">
        <v>590</v>
      </c>
    </row>
    <row r="64" spans="1:8" ht="30" x14ac:dyDescent="0.2">
      <c r="A64" s="290" t="s">
        <v>962</v>
      </c>
      <c r="B64" s="291">
        <v>405</v>
      </c>
      <c r="C64" s="291" t="s">
        <v>1047</v>
      </c>
      <c r="D64" s="291" t="s">
        <v>994</v>
      </c>
      <c r="E64" s="291" t="s">
        <v>934</v>
      </c>
      <c r="F64" s="291" t="s">
        <v>940</v>
      </c>
      <c r="G64" s="292"/>
      <c r="H64" s="293" t="s">
        <v>590</v>
      </c>
    </row>
    <row r="65" spans="1:8" ht="30" x14ac:dyDescent="0.2">
      <c r="A65" s="290" t="s">
        <v>962</v>
      </c>
      <c r="B65" s="291">
        <v>406</v>
      </c>
      <c r="C65" s="291" t="s">
        <v>1048</v>
      </c>
      <c r="D65" s="291" t="s">
        <v>985</v>
      </c>
      <c r="E65" s="291" t="s">
        <v>936</v>
      </c>
      <c r="F65" s="291" t="s">
        <v>979</v>
      </c>
      <c r="G65" s="292"/>
      <c r="H65" s="293" t="s">
        <v>590</v>
      </c>
    </row>
    <row r="66" spans="1:8" ht="15" x14ac:dyDescent="0.2">
      <c r="A66" s="290" t="s">
        <v>962</v>
      </c>
      <c r="B66" s="291">
        <v>414</v>
      </c>
      <c r="C66" s="291" t="s">
        <v>1049</v>
      </c>
      <c r="D66" s="291" t="s">
        <v>992</v>
      </c>
      <c r="E66" s="291" t="s">
        <v>934</v>
      </c>
      <c r="F66" s="291" t="s">
        <v>940</v>
      </c>
      <c r="G66" s="292"/>
      <c r="H66" s="293" t="s">
        <v>590</v>
      </c>
    </row>
    <row r="67" spans="1:8" ht="30" x14ac:dyDescent="0.2">
      <c r="A67" s="290" t="s">
        <v>962</v>
      </c>
      <c r="B67" s="291">
        <v>420</v>
      </c>
      <c r="C67" s="291" t="s">
        <v>1050</v>
      </c>
      <c r="D67" s="291" t="s">
        <v>1051</v>
      </c>
      <c r="E67" s="291" t="s">
        <v>934</v>
      </c>
      <c r="F67" s="291" t="s">
        <v>940</v>
      </c>
      <c r="G67" s="292"/>
      <c r="H67" s="293" t="s">
        <v>590</v>
      </c>
    </row>
    <row r="68" spans="1:8" ht="30" x14ac:dyDescent="0.2">
      <c r="A68" s="290" t="s">
        <v>962</v>
      </c>
      <c r="B68" s="291">
        <v>424</v>
      </c>
      <c r="C68" s="291" t="s">
        <v>1052</v>
      </c>
      <c r="D68" s="291" t="s">
        <v>994</v>
      </c>
      <c r="E68" s="291" t="s">
        <v>936</v>
      </c>
      <c r="F68" s="291" t="s">
        <v>940</v>
      </c>
      <c r="G68" s="292"/>
      <c r="H68" s="293" t="s">
        <v>590</v>
      </c>
    </row>
    <row r="69" spans="1:8" ht="30" x14ac:dyDescent="0.2">
      <c r="A69" s="290" t="s">
        <v>962</v>
      </c>
      <c r="B69" s="291">
        <v>427</v>
      </c>
      <c r="C69" s="291" t="s">
        <v>1053</v>
      </c>
      <c r="D69" s="291" t="s">
        <v>992</v>
      </c>
      <c r="E69" s="291" t="s">
        <v>934</v>
      </c>
      <c r="F69" s="291" t="s">
        <v>968</v>
      </c>
      <c r="G69" s="292"/>
      <c r="H69" s="293" t="s">
        <v>590</v>
      </c>
    </row>
    <row r="70" spans="1:8" ht="30" x14ac:dyDescent="0.2">
      <c r="A70" s="290" t="s">
        <v>962</v>
      </c>
      <c r="B70" s="291">
        <v>430</v>
      </c>
      <c r="C70" s="291" t="s">
        <v>1054</v>
      </c>
      <c r="D70" s="291" t="s">
        <v>1002</v>
      </c>
      <c r="E70" s="291" t="s">
        <v>936</v>
      </c>
      <c r="F70" s="291" t="s">
        <v>940</v>
      </c>
      <c r="G70" s="292"/>
      <c r="H70" s="293" t="s">
        <v>590</v>
      </c>
    </row>
    <row r="71" spans="1:8" ht="30" x14ac:dyDescent="0.2">
      <c r="A71" s="290" t="s">
        <v>962</v>
      </c>
      <c r="B71" s="291">
        <v>435</v>
      </c>
      <c r="C71" s="291" t="s">
        <v>1055</v>
      </c>
      <c r="D71" s="291" t="s">
        <v>1002</v>
      </c>
      <c r="E71" s="291" t="s">
        <v>936</v>
      </c>
      <c r="F71" s="291" t="s">
        <v>968</v>
      </c>
      <c r="G71" s="292"/>
      <c r="H71" s="293" t="s">
        <v>590</v>
      </c>
    </row>
    <row r="72" spans="1:8" ht="30" x14ac:dyDescent="0.2">
      <c r="A72" s="290" t="s">
        <v>962</v>
      </c>
      <c r="B72" s="291">
        <v>436</v>
      </c>
      <c r="C72" s="291" t="s">
        <v>1056</v>
      </c>
      <c r="D72" s="291" t="s">
        <v>1057</v>
      </c>
      <c r="E72" s="291" t="s">
        <v>936</v>
      </c>
      <c r="F72" s="291" t="s">
        <v>965</v>
      </c>
      <c r="G72" s="292"/>
      <c r="H72" s="293" t="s">
        <v>590</v>
      </c>
    </row>
    <row r="73" spans="1:8" ht="15" x14ac:dyDescent="0.2">
      <c r="A73" s="290" t="s">
        <v>962</v>
      </c>
      <c r="B73" s="291">
        <v>437</v>
      </c>
      <c r="C73" s="291" t="s">
        <v>1058</v>
      </c>
      <c r="D73" s="291" t="s">
        <v>994</v>
      </c>
      <c r="E73" s="291" t="s">
        <v>934</v>
      </c>
      <c r="F73" s="291" t="s">
        <v>940</v>
      </c>
      <c r="G73" s="292"/>
      <c r="H73" s="293" t="s">
        <v>590</v>
      </c>
    </row>
    <row r="74" spans="1:8" ht="30" x14ac:dyDescent="0.2">
      <c r="A74" s="290" t="s">
        <v>962</v>
      </c>
      <c r="B74" s="291">
        <v>438</v>
      </c>
      <c r="C74" s="291" t="s">
        <v>1059</v>
      </c>
      <c r="D74" s="291" t="s">
        <v>967</v>
      </c>
      <c r="E74" s="291" t="s">
        <v>936</v>
      </c>
      <c r="F74" s="291" t="s">
        <v>965</v>
      </c>
      <c r="G74" s="292"/>
      <c r="H74" s="293" t="s">
        <v>590</v>
      </c>
    </row>
    <row r="75" spans="1:8" ht="30" x14ac:dyDescent="0.2">
      <c r="A75" s="290" t="s">
        <v>962</v>
      </c>
      <c r="B75" s="291">
        <v>441</v>
      </c>
      <c r="C75" s="291" t="s">
        <v>1060</v>
      </c>
      <c r="D75" s="291" t="s">
        <v>994</v>
      </c>
      <c r="E75" s="291" t="s">
        <v>936</v>
      </c>
      <c r="F75" s="291" t="s">
        <v>968</v>
      </c>
      <c r="G75" s="292"/>
      <c r="H75" s="293" t="s">
        <v>590</v>
      </c>
    </row>
    <row r="76" spans="1:8" ht="30" x14ac:dyDescent="0.2">
      <c r="A76" s="290" t="s">
        <v>962</v>
      </c>
      <c r="B76" s="291">
        <v>444</v>
      </c>
      <c r="C76" s="291" t="s">
        <v>1061</v>
      </c>
      <c r="D76" s="291" t="s">
        <v>994</v>
      </c>
      <c r="E76" s="291" t="s">
        <v>934</v>
      </c>
      <c r="F76" s="291" t="s">
        <v>965</v>
      </c>
      <c r="G76" s="292"/>
      <c r="H76" s="293" t="s">
        <v>590</v>
      </c>
    </row>
    <row r="77" spans="1:8" ht="45" x14ac:dyDescent="0.2">
      <c r="A77" s="290" t="s">
        <v>962</v>
      </c>
      <c r="B77" s="291">
        <v>445</v>
      </c>
      <c r="C77" s="291" t="s">
        <v>1062</v>
      </c>
      <c r="D77" s="291" t="s">
        <v>983</v>
      </c>
      <c r="E77" s="291" t="s">
        <v>934</v>
      </c>
      <c r="F77" s="291" t="s">
        <v>968</v>
      </c>
      <c r="G77" s="292"/>
      <c r="H77" s="293" t="s">
        <v>590</v>
      </c>
    </row>
    <row r="78" spans="1:8" ht="30" x14ac:dyDescent="0.2">
      <c r="A78" s="290" t="s">
        <v>962</v>
      </c>
      <c r="B78" s="291">
        <v>446</v>
      </c>
      <c r="C78" s="291" t="s">
        <v>1063</v>
      </c>
      <c r="D78" s="291" t="s">
        <v>985</v>
      </c>
      <c r="E78" s="291" t="s">
        <v>936</v>
      </c>
      <c r="F78" s="291" t="s">
        <v>940</v>
      </c>
      <c r="G78" s="292"/>
      <c r="H78" s="293" t="s">
        <v>590</v>
      </c>
    </row>
    <row r="79" spans="1:8" ht="30" x14ac:dyDescent="0.2">
      <c r="A79" s="290" t="s">
        <v>962</v>
      </c>
      <c r="B79" s="291">
        <v>448</v>
      </c>
      <c r="C79" s="291" t="s">
        <v>1064</v>
      </c>
      <c r="D79" s="291" t="s">
        <v>967</v>
      </c>
      <c r="E79" s="291" t="s">
        <v>936</v>
      </c>
      <c r="F79" s="291" t="s">
        <v>968</v>
      </c>
      <c r="G79" s="292"/>
      <c r="H79" s="293" t="s">
        <v>590</v>
      </c>
    </row>
    <row r="80" spans="1:8" ht="30" x14ac:dyDescent="0.2">
      <c r="A80" s="290" t="s">
        <v>962</v>
      </c>
      <c r="B80" s="291">
        <v>449</v>
      </c>
      <c r="C80" s="291" t="s">
        <v>1065</v>
      </c>
      <c r="D80" s="291" t="s">
        <v>967</v>
      </c>
      <c r="E80" s="291" t="s">
        <v>936</v>
      </c>
      <c r="F80" s="291" t="s">
        <v>968</v>
      </c>
      <c r="G80" s="292"/>
      <c r="H80" s="293" t="s">
        <v>590</v>
      </c>
    </row>
    <row r="81" spans="1:8" ht="30" x14ac:dyDescent="0.2">
      <c r="A81" s="290" t="s">
        <v>962</v>
      </c>
      <c r="B81" s="291">
        <v>45</v>
      </c>
      <c r="C81" s="291" t="s">
        <v>1066</v>
      </c>
      <c r="D81" s="291" t="s">
        <v>1002</v>
      </c>
      <c r="E81" s="291" t="s">
        <v>936</v>
      </c>
      <c r="F81" s="291" t="s">
        <v>968</v>
      </c>
      <c r="G81" s="292"/>
      <c r="H81" s="293" t="s">
        <v>590</v>
      </c>
    </row>
    <row r="82" spans="1:8" ht="15" x14ac:dyDescent="0.2">
      <c r="A82" s="290" t="s">
        <v>962</v>
      </c>
      <c r="B82" s="291">
        <v>450</v>
      </c>
      <c r="C82" s="291" t="s">
        <v>1067</v>
      </c>
      <c r="D82" s="291" t="s">
        <v>1002</v>
      </c>
      <c r="E82" s="291" t="s">
        <v>934</v>
      </c>
      <c r="F82" s="291" t="s">
        <v>971</v>
      </c>
      <c r="G82" s="292"/>
      <c r="H82" s="293" t="s">
        <v>590</v>
      </c>
    </row>
    <row r="83" spans="1:8" ht="30" x14ac:dyDescent="0.2">
      <c r="A83" s="290" t="s">
        <v>962</v>
      </c>
      <c r="B83" s="291">
        <v>451</v>
      </c>
      <c r="C83" s="291" t="s">
        <v>1068</v>
      </c>
      <c r="D83" s="291" t="s">
        <v>985</v>
      </c>
      <c r="E83" s="291" t="s">
        <v>936</v>
      </c>
      <c r="F83" s="291" t="s">
        <v>940</v>
      </c>
      <c r="G83" s="292"/>
      <c r="H83" s="293" t="s">
        <v>590</v>
      </c>
    </row>
    <row r="84" spans="1:8" ht="30" x14ac:dyDescent="0.2">
      <c r="A84" s="290" t="s">
        <v>962</v>
      </c>
      <c r="B84" s="291">
        <v>455</v>
      </c>
      <c r="C84" s="291" t="s">
        <v>1069</v>
      </c>
      <c r="D84" s="291" t="s">
        <v>985</v>
      </c>
      <c r="E84" s="291" t="s">
        <v>936</v>
      </c>
      <c r="F84" s="291" t="s">
        <v>968</v>
      </c>
      <c r="G84" s="292"/>
      <c r="H84" s="293" t="s">
        <v>590</v>
      </c>
    </row>
    <row r="85" spans="1:8" ht="30" x14ac:dyDescent="0.2">
      <c r="A85" s="290" t="s">
        <v>962</v>
      </c>
      <c r="B85" s="291">
        <v>458</v>
      </c>
      <c r="C85" s="291" t="s">
        <v>1070</v>
      </c>
      <c r="D85" s="291" t="s">
        <v>970</v>
      </c>
      <c r="E85" s="291" t="s">
        <v>934</v>
      </c>
      <c r="F85" s="291" t="s">
        <v>965</v>
      </c>
      <c r="G85" s="292"/>
      <c r="H85" s="293" t="s">
        <v>590</v>
      </c>
    </row>
    <row r="86" spans="1:8" ht="30" x14ac:dyDescent="0.2">
      <c r="A86" s="290" t="s">
        <v>962</v>
      </c>
      <c r="B86" s="291">
        <v>459</v>
      </c>
      <c r="C86" s="291" t="s">
        <v>1071</v>
      </c>
      <c r="D86" s="291" t="s">
        <v>970</v>
      </c>
      <c r="E86" s="291" t="s">
        <v>934</v>
      </c>
      <c r="F86" s="291" t="s">
        <v>940</v>
      </c>
      <c r="G86" s="292"/>
      <c r="H86" s="293" t="s">
        <v>590</v>
      </c>
    </row>
    <row r="87" spans="1:8" ht="15" x14ac:dyDescent="0.2">
      <c r="A87" s="290" t="s">
        <v>962</v>
      </c>
      <c r="B87" s="291">
        <v>460</v>
      </c>
      <c r="C87" s="291" t="s">
        <v>1072</v>
      </c>
      <c r="D87" s="291" t="s">
        <v>1035</v>
      </c>
      <c r="E87" s="291" t="s">
        <v>934</v>
      </c>
      <c r="F87" s="291" t="s">
        <v>940</v>
      </c>
      <c r="G87" s="292"/>
      <c r="H87" s="293" t="s">
        <v>590</v>
      </c>
    </row>
    <row r="88" spans="1:8" ht="30" x14ac:dyDescent="0.2">
      <c r="A88" s="290" t="s">
        <v>962</v>
      </c>
      <c r="B88" s="291">
        <v>461</v>
      </c>
      <c r="C88" s="291" t="s">
        <v>1073</v>
      </c>
      <c r="D88" s="291" t="s">
        <v>985</v>
      </c>
      <c r="E88" s="291" t="s">
        <v>936</v>
      </c>
      <c r="F88" s="291" t="s">
        <v>940</v>
      </c>
      <c r="G88" s="292"/>
      <c r="H88" s="293" t="s">
        <v>590</v>
      </c>
    </row>
    <row r="89" spans="1:8" ht="30" x14ac:dyDescent="0.2">
      <c r="A89" s="290" t="s">
        <v>962</v>
      </c>
      <c r="B89" s="291">
        <v>462</v>
      </c>
      <c r="C89" s="291" t="s">
        <v>1074</v>
      </c>
      <c r="D89" s="291" t="s">
        <v>1075</v>
      </c>
      <c r="E89" s="291"/>
      <c r="F89" s="291" t="s">
        <v>965</v>
      </c>
      <c r="G89" s="292"/>
      <c r="H89" s="293" t="s">
        <v>590</v>
      </c>
    </row>
    <row r="90" spans="1:8" ht="30" x14ac:dyDescent="0.2">
      <c r="A90" s="290" t="s">
        <v>962</v>
      </c>
      <c r="B90" s="291">
        <v>469</v>
      </c>
      <c r="C90" s="291" t="s">
        <v>1076</v>
      </c>
      <c r="D90" s="291" t="s">
        <v>985</v>
      </c>
      <c r="E90" s="291" t="s">
        <v>936</v>
      </c>
      <c r="F90" s="291" t="s">
        <v>965</v>
      </c>
      <c r="G90" s="292"/>
      <c r="H90" s="293" t="s">
        <v>590</v>
      </c>
    </row>
    <row r="91" spans="1:8" ht="30" x14ac:dyDescent="0.2">
      <c r="A91" s="290" t="s">
        <v>962</v>
      </c>
      <c r="B91" s="291">
        <v>471</v>
      </c>
      <c r="C91" s="291" t="s">
        <v>1077</v>
      </c>
      <c r="D91" s="291" t="s">
        <v>994</v>
      </c>
      <c r="E91" s="291" t="s">
        <v>936</v>
      </c>
      <c r="F91" s="291" t="s">
        <v>940</v>
      </c>
      <c r="G91" s="292"/>
      <c r="H91" s="293" t="s">
        <v>590</v>
      </c>
    </row>
    <row r="92" spans="1:8" ht="30" x14ac:dyDescent="0.2">
      <c r="A92" s="290" t="s">
        <v>962</v>
      </c>
      <c r="B92" s="291">
        <v>475</v>
      </c>
      <c r="C92" s="291" t="s">
        <v>1078</v>
      </c>
      <c r="D92" s="291" t="s">
        <v>985</v>
      </c>
      <c r="E92" s="291" t="s">
        <v>936</v>
      </c>
      <c r="F92" s="291" t="s">
        <v>968</v>
      </c>
      <c r="G92" s="292"/>
      <c r="H92" s="293" t="s">
        <v>590</v>
      </c>
    </row>
    <row r="93" spans="1:8" ht="30" x14ac:dyDescent="0.2">
      <c r="A93" s="290" t="s">
        <v>962</v>
      </c>
      <c r="B93" s="291">
        <v>476</v>
      </c>
      <c r="C93" s="291" t="s">
        <v>1079</v>
      </c>
      <c r="D93" s="291" t="s">
        <v>992</v>
      </c>
      <c r="E93" s="291" t="s">
        <v>936</v>
      </c>
      <c r="F93" s="291" t="s">
        <v>965</v>
      </c>
      <c r="G93" s="292"/>
      <c r="H93" s="293" t="s">
        <v>590</v>
      </c>
    </row>
    <row r="94" spans="1:8" ht="30" x14ac:dyDescent="0.2">
      <c r="A94" s="290" t="s">
        <v>962</v>
      </c>
      <c r="B94" s="291">
        <v>477</v>
      </c>
      <c r="C94" s="291" t="s">
        <v>1080</v>
      </c>
      <c r="D94" s="291" t="s">
        <v>985</v>
      </c>
      <c r="E94" s="291" t="s">
        <v>936</v>
      </c>
      <c r="F94" s="291" t="s">
        <v>940</v>
      </c>
      <c r="G94" s="292"/>
      <c r="H94" s="293" t="s">
        <v>590</v>
      </c>
    </row>
    <row r="95" spans="1:8" ht="30" x14ac:dyDescent="0.2">
      <c r="A95" s="290" t="s">
        <v>962</v>
      </c>
      <c r="B95" s="291">
        <v>48</v>
      </c>
      <c r="C95" s="291" t="s">
        <v>1081</v>
      </c>
      <c r="D95" s="291" t="s">
        <v>1035</v>
      </c>
      <c r="E95" s="291" t="s">
        <v>933</v>
      </c>
      <c r="F95" s="291" t="s">
        <v>971</v>
      </c>
      <c r="G95" s="292"/>
      <c r="H95" s="293" t="s">
        <v>590</v>
      </c>
    </row>
    <row r="96" spans="1:8" ht="15" x14ac:dyDescent="0.2">
      <c r="A96" s="290" t="s">
        <v>962</v>
      </c>
      <c r="B96" s="291">
        <v>480</v>
      </c>
      <c r="C96" s="291" t="s">
        <v>1082</v>
      </c>
      <c r="D96" s="291" t="s">
        <v>967</v>
      </c>
      <c r="E96" s="291" t="s">
        <v>933</v>
      </c>
      <c r="F96" s="291" t="s">
        <v>940</v>
      </c>
      <c r="G96" s="292"/>
      <c r="H96" s="293" t="s">
        <v>590</v>
      </c>
    </row>
    <row r="97" spans="1:8" ht="15" x14ac:dyDescent="0.2">
      <c r="A97" s="290" t="s">
        <v>962</v>
      </c>
      <c r="B97" s="291">
        <v>481</v>
      </c>
      <c r="C97" s="291" t="s">
        <v>1083</v>
      </c>
      <c r="D97" s="291" t="s">
        <v>994</v>
      </c>
      <c r="E97" s="291" t="s">
        <v>934</v>
      </c>
      <c r="F97" s="291" t="s">
        <v>965</v>
      </c>
      <c r="G97" s="292"/>
      <c r="H97" s="293" t="s">
        <v>590</v>
      </c>
    </row>
    <row r="98" spans="1:8" ht="30" x14ac:dyDescent="0.2">
      <c r="A98" s="290" t="s">
        <v>962</v>
      </c>
      <c r="B98" s="291">
        <v>485</v>
      </c>
      <c r="C98" s="291" t="s">
        <v>1084</v>
      </c>
      <c r="D98" s="291" t="s">
        <v>967</v>
      </c>
      <c r="E98" s="291" t="s">
        <v>936</v>
      </c>
      <c r="F98" s="291" t="s">
        <v>965</v>
      </c>
      <c r="G98" s="292"/>
      <c r="H98" s="293" t="s">
        <v>590</v>
      </c>
    </row>
    <row r="99" spans="1:8" ht="30" x14ac:dyDescent="0.2">
      <c r="A99" s="290" t="s">
        <v>962</v>
      </c>
      <c r="B99" s="291">
        <v>489</v>
      </c>
      <c r="C99" s="291" t="s">
        <v>1085</v>
      </c>
      <c r="D99" s="291" t="s">
        <v>994</v>
      </c>
      <c r="E99" s="291" t="s">
        <v>935</v>
      </c>
      <c r="F99" s="291" t="s">
        <v>979</v>
      </c>
      <c r="G99" s="292"/>
      <c r="H99" s="293" t="s">
        <v>590</v>
      </c>
    </row>
    <row r="100" spans="1:8" ht="30" x14ac:dyDescent="0.2">
      <c r="A100" s="290" t="s">
        <v>962</v>
      </c>
      <c r="B100" s="291">
        <v>49</v>
      </c>
      <c r="C100" s="291" t="s">
        <v>1086</v>
      </c>
      <c r="D100" s="291" t="s">
        <v>994</v>
      </c>
      <c r="E100" s="291" t="s">
        <v>934</v>
      </c>
      <c r="F100" s="291" t="s">
        <v>940</v>
      </c>
      <c r="G100" s="292"/>
      <c r="H100" s="293" t="s">
        <v>590</v>
      </c>
    </row>
    <row r="101" spans="1:8" ht="30" x14ac:dyDescent="0.2">
      <c r="A101" s="290" t="s">
        <v>962</v>
      </c>
      <c r="B101" s="291">
        <v>490</v>
      </c>
      <c r="C101" s="291" t="s">
        <v>1087</v>
      </c>
      <c r="D101" s="291" t="s">
        <v>994</v>
      </c>
      <c r="E101" s="291" t="s">
        <v>933</v>
      </c>
      <c r="F101" s="291" t="s">
        <v>979</v>
      </c>
      <c r="G101" s="292"/>
      <c r="H101" s="293" t="s">
        <v>590</v>
      </c>
    </row>
    <row r="102" spans="1:8" ht="45" x14ac:dyDescent="0.2">
      <c r="A102" s="290" t="s">
        <v>962</v>
      </c>
      <c r="B102" s="291">
        <v>491</v>
      </c>
      <c r="C102" s="291" t="s">
        <v>1088</v>
      </c>
      <c r="D102" s="291" t="s">
        <v>970</v>
      </c>
      <c r="E102" s="291" t="s">
        <v>934</v>
      </c>
      <c r="F102" s="291" t="s">
        <v>979</v>
      </c>
      <c r="G102" s="292"/>
      <c r="H102" s="293" t="s">
        <v>590</v>
      </c>
    </row>
    <row r="103" spans="1:8" ht="30" x14ac:dyDescent="0.2">
      <c r="A103" s="290" t="s">
        <v>962</v>
      </c>
      <c r="B103" s="291">
        <v>492</v>
      </c>
      <c r="C103" s="291" t="s">
        <v>1089</v>
      </c>
      <c r="D103" s="291" t="s">
        <v>1075</v>
      </c>
      <c r="E103" s="291" t="s">
        <v>933</v>
      </c>
      <c r="F103" s="291" t="s">
        <v>971</v>
      </c>
      <c r="G103" s="292"/>
      <c r="H103" s="293" t="s">
        <v>590</v>
      </c>
    </row>
    <row r="104" spans="1:8" ht="30" x14ac:dyDescent="0.2">
      <c r="A104" s="290" t="s">
        <v>962</v>
      </c>
      <c r="B104" s="291">
        <v>493</v>
      </c>
      <c r="C104" s="291" t="s">
        <v>1090</v>
      </c>
      <c r="D104" s="291" t="s">
        <v>1091</v>
      </c>
      <c r="E104" s="291" t="s">
        <v>936</v>
      </c>
      <c r="F104" s="291" t="s">
        <v>940</v>
      </c>
      <c r="G104" s="292"/>
      <c r="H104" s="293" t="s">
        <v>590</v>
      </c>
    </row>
    <row r="105" spans="1:8" ht="45" x14ac:dyDescent="0.2">
      <c r="A105" s="290" t="s">
        <v>962</v>
      </c>
      <c r="B105" s="291">
        <v>494</v>
      </c>
      <c r="C105" s="291" t="s">
        <v>1092</v>
      </c>
      <c r="D105" s="291" t="s">
        <v>1051</v>
      </c>
      <c r="E105" s="291" t="s">
        <v>934</v>
      </c>
      <c r="F105" s="291" t="s">
        <v>979</v>
      </c>
      <c r="G105" s="292"/>
      <c r="H105" s="293" t="s">
        <v>590</v>
      </c>
    </row>
    <row r="106" spans="1:8" ht="15" x14ac:dyDescent="0.2">
      <c r="A106" s="290" t="s">
        <v>962</v>
      </c>
      <c r="B106" s="291">
        <v>495</v>
      </c>
      <c r="C106" s="291" t="s">
        <v>1093</v>
      </c>
      <c r="D106" s="291" t="s">
        <v>994</v>
      </c>
      <c r="E106" s="291" t="s">
        <v>934</v>
      </c>
      <c r="F106" s="291" t="s">
        <v>965</v>
      </c>
      <c r="G106" s="292"/>
      <c r="H106" s="293" t="s">
        <v>590</v>
      </c>
    </row>
    <row r="107" spans="1:8" ht="30" x14ac:dyDescent="0.2">
      <c r="A107" s="290" t="s">
        <v>962</v>
      </c>
      <c r="B107" s="291">
        <v>496</v>
      </c>
      <c r="C107" s="291" t="s">
        <v>1094</v>
      </c>
      <c r="D107" s="291" t="s">
        <v>967</v>
      </c>
      <c r="E107" s="291" t="s">
        <v>936</v>
      </c>
      <c r="F107" s="291" t="s">
        <v>940</v>
      </c>
      <c r="G107" s="292"/>
      <c r="H107" s="293" t="s">
        <v>590</v>
      </c>
    </row>
    <row r="108" spans="1:8" ht="30" x14ac:dyDescent="0.2">
      <c r="A108" s="290" t="s">
        <v>962</v>
      </c>
      <c r="B108" s="291">
        <v>497</v>
      </c>
      <c r="C108" s="291" t="s">
        <v>1095</v>
      </c>
      <c r="D108" s="291" t="s">
        <v>1075</v>
      </c>
      <c r="E108" s="291" t="s">
        <v>933</v>
      </c>
      <c r="F108" s="291" t="s">
        <v>979</v>
      </c>
      <c r="G108" s="292"/>
      <c r="H108" s="293" t="s">
        <v>590</v>
      </c>
    </row>
    <row r="109" spans="1:8" ht="30" x14ac:dyDescent="0.2">
      <c r="A109" s="290" t="s">
        <v>962</v>
      </c>
      <c r="B109" s="291">
        <v>50</v>
      </c>
      <c r="C109" s="291" t="s">
        <v>1096</v>
      </c>
      <c r="D109" s="291" t="s">
        <v>967</v>
      </c>
      <c r="E109" s="291" t="s">
        <v>936</v>
      </c>
      <c r="F109" s="291" t="s">
        <v>965</v>
      </c>
      <c r="G109" s="292"/>
      <c r="H109" s="293" t="s">
        <v>590</v>
      </c>
    </row>
    <row r="110" spans="1:8" ht="30" x14ac:dyDescent="0.2">
      <c r="A110" s="290" t="s">
        <v>962</v>
      </c>
      <c r="B110" s="291">
        <v>501</v>
      </c>
      <c r="C110" s="291" t="s">
        <v>1097</v>
      </c>
      <c r="D110" s="291" t="s">
        <v>1075</v>
      </c>
      <c r="E110" s="291" t="s">
        <v>933</v>
      </c>
      <c r="F110" s="291" t="s">
        <v>965</v>
      </c>
      <c r="G110" s="292"/>
      <c r="H110" s="293" t="s">
        <v>590</v>
      </c>
    </row>
    <row r="111" spans="1:8" ht="30" x14ac:dyDescent="0.2">
      <c r="A111" s="290" t="s">
        <v>962</v>
      </c>
      <c r="B111" s="291">
        <v>502</v>
      </c>
      <c r="C111" s="291" t="s">
        <v>1098</v>
      </c>
      <c r="D111" s="291" t="s">
        <v>992</v>
      </c>
      <c r="E111" s="291" t="s">
        <v>936</v>
      </c>
      <c r="F111" s="291" t="s">
        <v>979</v>
      </c>
      <c r="G111" s="292"/>
      <c r="H111" s="293" t="s">
        <v>590</v>
      </c>
    </row>
    <row r="112" spans="1:8" ht="30" x14ac:dyDescent="0.2">
      <c r="A112" s="290" t="s">
        <v>962</v>
      </c>
      <c r="B112" s="291">
        <v>507</v>
      </c>
      <c r="C112" s="291" t="s">
        <v>1099</v>
      </c>
      <c r="D112" s="291" t="s">
        <v>988</v>
      </c>
      <c r="E112" s="291" t="s">
        <v>934</v>
      </c>
      <c r="F112" s="291" t="s">
        <v>971</v>
      </c>
      <c r="G112" s="292"/>
      <c r="H112" s="293" t="s">
        <v>590</v>
      </c>
    </row>
    <row r="113" spans="1:8" ht="15" x14ac:dyDescent="0.2">
      <c r="A113" s="290" t="s">
        <v>962</v>
      </c>
      <c r="B113" s="291">
        <v>509</v>
      </c>
      <c r="C113" s="291" t="s">
        <v>1100</v>
      </c>
      <c r="D113" s="291" t="s">
        <v>988</v>
      </c>
      <c r="E113" s="291" t="s">
        <v>934</v>
      </c>
      <c r="F113" s="291" t="s">
        <v>940</v>
      </c>
      <c r="G113" s="292"/>
      <c r="H113" s="293" t="s">
        <v>590</v>
      </c>
    </row>
    <row r="114" spans="1:8" ht="30" x14ac:dyDescent="0.2">
      <c r="A114" s="290" t="s">
        <v>962</v>
      </c>
      <c r="B114" s="291">
        <v>51</v>
      </c>
      <c r="C114" s="291" t="s">
        <v>1101</v>
      </c>
      <c r="D114" s="291" t="s">
        <v>978</v>
      </c>
      <c r="E114" s="291" t="s">
        <v>936</v>
      </c>
      <c r="F114" s="291" t="s">
        <v>940</v>
      </c>
      <c r="G114" s="292"/>
      <c r="H114" s="293" t="s">
        <v>590</v>
      </c>
    </row>
    <row r="115" spans="1:8" ht="45" x14ac:dyDescent="0.2">
      <c r="A115" s="290" t="s">
        <v>962</v>
      </c>
      <c r="B115" s="291">
        <v>510</v>
      </c>
      <c r="C115" s="291" t="s">
        <v>1102</v>
      </c>
      <c r="D115" s="291" t="s">
        <v>992</v>
      </c>
      <c r="E115" s="291" t="s">
        <v>936</v>
      </c>
      <c r="F115" s="291" t="s">
        <v>940</v>
      </c>
      <c r="G115" s="292"/>
      <c r="H115" s="293" t="s">
        <v>590</v>
      </c>
    </row>
    <row r="116" spans="1:8" ht="30" x14ac:dyDescent="0.2">
      <c r="A116" s="290" t="s">
        <v>962</v>
      </c>
      <c r="B116" s="291">
        <v>511</v>
      </c>
      <c r="C116" s="291" t="s">
        <v>1103</v>
      </c>
      <c r="D116" s="291" t="s">
        <v>1091</v>
      </c>
      <c r="E116" s="291" t="s">
        <v>935</v>
      </c>
      <c r="F116" s="291" t="s">
        <v>965</v>
      </c>
      <c r="G116" s="292"/>
      <c r="H116" s="293" t="s">
        <v>590</v>
      </c>
    </row>
    <row r="117" spans="1:8" ht="30" x14ac:dyDescent="0.2">
      <c r="A117" s="290" t="s">
        <v>962</v>
      </c>
      <c r="B117" s="291">
        <v>512</v>
      </c>
      <c r="C117" s="291" t="s">
        <v>1104</v>
      </c>
      <c r="D117" s="291" t="s">
        <v>994</v>
      </c>
      <c r="E117" s="291" t="s">
        <v>936</v>
      </c>
      <c r="F117" s="291" t="s">
        <v>940</v>
      </c>
      <c r="G117" s="292"/>
      <c r="H117" s="293" t="s">
        <v>590</v>
      </c>
    </row>
    <row r="118" spans="1:8" ht="30" x14ac:dyDescent="0.2">
      <c r="A118" s="290" t="s">
        <v>962</v>
      </c>
      <c r="B118" s="291">
        <v>513</v>
      </c>
      <c r="C118" s="291" t="s">
        <v>1105</v>
      </c>
      <c r="D118" s="291" t="s">
        <v>994</v>
      </c>
      <c r="E118" s="291" t="s">
        <v>936</v>
      </c>
      <c r="F118" s="291" t="s">
        <v>971</v>
      </c>
      <c r="G118" s="292"/>
      <c r="H118" s="293" t="s">
        <v>590</v>
      </c>
    </row>
    <row r="119" spans="1:8" ht="30" x14ac:dyDescent="0.2">
      <c r="A119" s="290" t="s">
        <v>962</v>
      </c>
      <c r="B119" s="291">
        <v>514</v>
      </c>
      <c r="C119" s="291" t="s">
        <v>1106</v>
      </c>
      <c r="D119" s="291" t="s">
        <v>985</v>
      </c>
      <c r="E119" s="291" t="s">
        <v>936</v>
      </c>
      <c r="F119" s="291" t="s">
        <v>965</v>
      </c>
      <c r="G119" s="292"/>
      <c r="H119" s="293" t="s">
        <v>590</v>
      </c>
    </row>
    <row r="120" spans="1:8" ht="45" x14ac:dyDescent="0.2">
      <c r="A120" s="290" t="s">
        <v>962</v>
      </c>
      <c r="B120" s="291">
        <v>516</v>
      </c>
      <c r="C120" s="291" t="s">
        <v>1107</v>
      </c>
      <c r="D120" s="291" t="s">
        <v>967</v>
      </c>
      <c r="E120" s="291" t="s">
        <v>933</v>
      </c>
      <c r="F120" s="291" t="s">
        <v>979</v>
      </c>
      <c r="G120" s="292"/>
      <c r="H120" s="293" t="s">
        <v>590</v>
      </c>
    </row>
    <row r="121" spans="1:8" ht="30" x14ac:dyDescent="0.2">
      <c r="A121" s="290" t="s">
        <v>962</v>
      </c>
      <c r="B121" s="291">
        <v>517</v>
      </c>
      <c r="C121" s="291" t="s">
        <v>1108</v>
      </c>
      <c r="D121" s="291" t="s">
        <v>994</v>
      </c>
      <c r="E121" s="291" t="s">
        <v>936</v>
      </c>
      <c r="F121" s="291" t="s">
        <v>940</v>
      </c>
      <c r="G121" s="292"/>
      <c r="H121" s="293" t="s">
        <v>590</v>
      </c>
    </row>
    <row r="122" spans="1:8" ht="15" x14ac:dyDescent="0.2">
      <c r="A122" s="290" t="s">
        <v>962</v>
      </c>
      <c r="B122" s="291">
        <v>518</v>
      </c>
      <c r="C122" s="291" t="s">
        <v>1109</v>
      </c>
      <c r="D122" s="291" t="s">
        <v>973</v>
      </c>
      <c r="E122" s="291" t="s">
        <v>937</v>
      </c>
      <c r="F122" s="291" t="s">
        <v>940</v>
      </c>
      <c r="G122" s="292"/>
      <c r="H122" s="293" t="s">
        <v>590</v>
      </c>
    </row>
    <row r="123" spans="1:8" ht="30" x14ac:dyDescent="0.2">
      <c r="A123" s="290" t="s">
        <v>962</v>
      </c>
      <c r="B123" s="291">
        <v>519</v>
      </c>
      <c r="C123" s="291" t="s">
        <v>1110</v>
      </c>
      <c r="D123" s="291" t="s">
        <v>985</v>
      </c>
      <c r="E123" s="291" t="s">
        <v>936</v>
      </c>
      <c r="F123" s="291" t="s">
        <v>965</v>
      </c>
      <c r="G123" s="292"/>
      <c r="H123" s="293" t="s">
        <v>590</v>
      </c>
    </row>
    <row r="124" spans="1:8" ht="30" x14ac:dyDescent="0.2">
      <c r="A124" s="290" t="s">
        <v>962</v>
      </c>
      <c r="B124" s="291">
        <v>520</v>
      </c>
      <c r="C124" s="291" t="s">
        <v>1111</v>
      </c>
      <c r="D124" s="291" t="s">
        <v>992</v>
      </c>
      <c r="E124" s="291" t="s">
        <v>934</v>
      </c>
      <c r="F124" s="291" t="s">
        <v>940</v>
      </c>
      <c r="G124" s="292"/>
      <c r="H124" s="293" t="s">
        <v>590</v>
      </c>
    </row>
    <row r="125" spans="1:8" ht="30" x14ac:dyDescent="0.2">
      <c r="A125" s="290" t="s">
        <v>962</v>
      </c>
      <c r="B125" s="291">
        <v>521</v>
      </c>
      <c r="C125" s="291" t="s">
        <v>1112</v>
      </c>
      <c r="D125" s="291" t="s">
        <v>985</v>
      </c>
      <c r="E125" s="291" t="s">
        <v>936</v>
      </c>
      <c r="F125" s="291" t="s">
        <v>965</v>
      </c>
      <c r="G125" s="292"/>
      <c r="H125" s="293" t="s">
        <v>590</v>
      </c>
    </row>
    <row r="126" spans="1:8" ht="30" x14ac:dyDescent="0.2">
      <c r="A126" s="290" t="s">
        <v>962</v>
      </c>
      <c r="B126" s="291">
        <v>522</v>
      </c>
      <c r="C126" s="291" t="s">
        <v>1113</v>
      </c>
      <c r="D126" s="291" t="s">
        <v>985</v>
      </c>
      <c r="E126" s="291" t="s">
        <v>936</v>
      </c>
      <c r="F126" s="291" t="s">
        <v>940</v>
      </c>
      <c r="G126" s="292"/>
      <c r="H126" s="293" t="s">
        <v>590</v>
      </c>
    </row>
    <row r="127" spans="1:8" ht="30" x14ac:dyDescent="0.2">
      <c r="A127" s="290" t="s">
        <v>962</v>
      </c>
      <c r="B127" s="291">
        <v>524</v>
      </c>
      <c r="C127" s="291" t="s">
        <v>1114</v>
      </c>
      <c r="D127" s="291" t="s">
        <v>967</v>
      </c>
      <c r="E127" s="291" t="s">
        <v>936</v>
      </c>
      <c r="F127" s="291" t="s">
        <v>979</v>
      </c>
      <c r="G127" s="292"/>
      <c r="H127" s="293" t="s">
        <v>590</v>
      </c>
    </row>
    <row r="128" spans="1:8" ht="30" x14ac:dyDescent="0.2">
      <c r="A128" s="290" t="s">
        <v>962</v>
      </c>
      <c r="B128" s="291">
        <v>525</v>
      </c>
      <c r="C128" s="291" t="s">
        <v>1115</v>
      </c>
      <c r="D128" s="291" t="s">
        <v>978</v>
      </c>
      <c r="E128" s="291" t="s">
        <v>936</v>
      </c>
      <c r="F128" s="291" t="s">
        <v>940</v>
      </c>
      <c r="G128" s="292"/>
      <c r="H128" s="293" t="s">
        <v>590</v>
      </c>
    </row>
    <row r="129" spans="1:8" ht="45" x14ac:dyDescent="0.2">
      <c r="A129" s="290" t="s">
        <v>962</v>
      </c>
      <c r="B129" s="291">
        <v>530</v>
      </c>
      <c r="C129" s="291" t="s">
        <v>1116</v>
      </c>
      <c r="D129" s="291" t="s">
        <v>992</v>
      </c>
      <c r="E129" s="291" t="s">
        <v>936</v>
      </c>
      <c r="F129" s="291" t="s">
        <v>965</v>
      </c>
      <c r="G129" s="292"/>
      <c r="H129" s="293" t="s">
        <v>590</v>
      </c>
    </row>
    <row r="130" spans="1:8" ht="15" x14ac:dyDescent="0.2">
      <c r="A130" s="290" t="s">
        <v>962</v>
      </c>
      <c r="B130" s="291">
        <v>531</v>
      </c>
      <c r="C130" s="291" t="s">
        <v>1117</v>
      </c>
      <c r="D130" s="291" t="s">
        <v>1035</v>
      </c>
      <c r="E130" s="291" t="s">
        <v>934</v>
      </c>
      <c r="F130" s="291" t="s">
        <v>940</v>
      </c>
      <c r="G130" s="292"/>
      <c r="H130" s="293" t="s">
        <v>590</v>
      </c>
    </row>
    <row r="131" spans="1:8" ht="30" x14ac:dyDescent="0.2">
      <c r="A131" s="290" t="s">
        <v>962</v>
      </c>
      <c r="B131" s="291">
        <v>533</v>
      </c>
      <c r="C131" s="291" t="s">
        <v>1118</v>
      </c>
      <c r="D131" s="291" t="s">
        <v>1035</v>
      </c>
      <c r="E131" s="291" t="s">
        <v>934</v>
      </c>
      <c r="F131" s="291" t="s">
        <v>968</v>
      </c>
      <c r="G131" s="292"/>
      <c r="H131" s="293" t="s">
        <v>590</v>
      </c>
    </row>
    <row r="132" spans="1:8" ht="30" x14ac:dyDescent="0.2">
      <c r="A132" s="290" t="s">
        <v>962</v>
      </c>
      <c r="B132" s="291">
        <v>536</v>
      </c>
      <c r="C132" s="291" t="s">
        <v>1119</v>
      </c>
      <c r="D132" s="291" t="s">
        <v>978</v>
      </c>
      <c r="E132" s="291" t="s">
        <v>936</v>
      </c>
      <c r="F132" s="291" t="s">
        <v>968</v>
      </c>
      <c r="G132" s="292"/>
      <c r="H132" s="293" t="s">
        <v>590</v>
      </c>
    </row>
    <row r="133" spans="1:8" ht="60" x14ac:dyDescent="0.2">
      <c r="A133" s="290" t="s">
        <v>962</v>
      </c>
      <c r="B133" s="291">
        <v>54</v>
      </c>
      <c r="C133" s="291" t="s">
        <v>1120</v>
      </c>
      <c r="D133" s="291" t="s">
        <v>1121</v>
      </c>
      <c r="E133" s="291" t="s">
        <v>934</v>
      </c>
      <c r="F133" s="291" t="s">
        <v>940</v>
      </c>
      <c r="G133" s="292"/>
      <c r="H133" s="293" t="s">
        <v>590</v>
      </c>
    </row>
    <row r="134" spans="1:8" ht="30" x14ac:dyDescent="0.2">
      <c r="A134" s="290" t="s">
        <v>962</v>
      </c>
      <c r="B134" s="291">
        <v>55</v>
      </c>
      <c r="C134" s="291" t="s">
        <v>1122</v>
      </c>
      <c r="D134" s="291" t="s">
        <v>967</v>
      </c>
      <c r="E134" s="291" t="s">
        <v>935</v>
      </c>
      <c r="F134" s="291" t="s">
        <v>979</v>
      </c>
      <c r="G134" s="292"/>
      <c r="H134" s="293" t="s">
        <v>590</v>
      </c>
    </row>
    <row r="135" spans="1:8" ht="30" x14ac:dyDescent="0.2">
      <c r="A135" s="290" t="s">
        <v>962</v>
      </c>
      <c r="B135" s="291">
        <v>57</v>
      </c>
      <c r="C135" s="291" t="s">
        <v>1123</v>
      </c>
      <c r="D135" s="291" t="s">
        <v>967</v>
      </c>
      <c r="E135" s="291" t="s">
        <v>935</v>
      </c>
      <c r="F135" s="291" t="s">
        <v>979</v>
      </c>
      <c r="G135" s="292"/>
      <c r="H135" s="293" t="s">
        <v>590</v>
      </c>
    </row>
    <row r="136" spans="1:8" ht="30" x14ac:dyDescent="0.2">
      <c r="A136" s="290" t="s">
        <v>962</v>
      </c>
      <c r="B136" s="291">
        <v>611</v>
      </c>
      <c r="C136" s="291" t="s">
        <v>1124</v>
      </c>
      <c r="D136" s="291" t="s">
        <v>988</v>
      </c>
      <c r="E136" s="291" t="s">
        <v>934</v>
      </c>
      <c r="F136" s="291" t="s">
        <v>968</v>
      </c>
      <c r="G136" s="292"/>
      <c r="H136" s="293" t="s">
        <v>590</v>
      </c>
    </row>
    <row r="137" spans="1:8" ht="30" x14ac:dyDescent="0.2">
      <c r="A137" s="290" t="s">
        <v>962</v>
      </c>
      <c r="B137" s="291">
        <v>63</v>
      </c>
      <c r="C137" s="291" t="s">
        <v>1125</v>
      </c>
      <c r="D137" s="291" t="s">
        <v>1091</v>
      </c>
      <c r="E137" s="291" t="s">
        <v>934</v>
      </c>
      <c r="F137" s="291" t="s">
        <v>979</v>
      </c>
      <c r="G137" s="292"/>
      <c r="H137" s="293" t="s">
        <v>590</v>
      </c>
    </row>
    <row r="138" spans="1:8" ht="30" x14ac:dyDescent="0.2">
      <c r="A138" s="290" t="s">
        <v>962</v>
      </c>
      <c r="B138" s="291">
        <v>64</v>
      </c>
      <c r="C138" s="291" t="s">
        <v>1126</v>
      </c>
      <c r="D138" s="291" t="s">
        <v>967</v>
      </c>
      <c r="E138" s="291" t="s">
        <v>934</v>
      </c>
      <c r="F138" s="291" t="s">
        <v>940</v>
      </c>
      <c r="G138" s="292"/>
      <c r="H138" s="293" t="s">
        <v>590</v>
      </c>
    </row>
    <row r="139" spans="1:8" ht="30" x14ac:dyDescent="0.2">
      <c r="A139" s="290" t="s">
        <v>962</v>
      </c>
      <c r="B139" s="291">
        <v>688</v>
      </c>
      <c r="C139" s="291" t="s">
        <v>1127</v>
      </c>
      <c r="D139" s="291" t="s">
        <v>978</v>
      </c>
      <c r="E139" s="291" t="s">
        <v>936</v>
      </c>
      <c r="F139" s="291" t="s">
        <v>965</v>
      </c>
      <c r="G139" s="292"/>
      <c r="H139" s="293" t="s">
        <v>590</v>
      </c>
    </row>
    <row r="140" spans="1:8" ht="30" x14ac:dyDescent="0.2">
      <c r="A140" s="290" t="s">
        <v>962</v>
      </c>
      <c r="B140" s="291">
        <v>73</v>
      </c>
      <c r="C140" s="291" t="s">
        <v>1128</v>
      </c>
      <c r="D140" s="291" t="s">
        <v>967</v>
      </c>
      <c r="E140" s="291" t="s">
        <v>933</v>
      </c>
      <c r="F140" s="291" t="s">
        <v>968</v>
      </c>
      <c r="G140" s="292"/>
      <c r="H140" s="293" t="s">
        <v>590</v>
      </c>
    </row>
    <row r="141" spans="1:8" ht="45" x14ac:dyDescent="0.2">
      <c r="A141" s="290" t="s">
        <v>962</v>
      </c>
      <c r="B141" s="291">
        <v>74</v>
      </c>
      <c r="C141" s="291" t="s">
        <v>1129</v>
      </c>
      <c r="D141" s="291" t="s">
        <v>967</v>
      </c>
      <c r="E141" s="291" t="s">
        <v>935</v>
      </c>
      <c r="F141" s="291" t="s">
        <v>979</v>
      </c>
      <c r="G141" s="292"/>
      <c r="H141" s="293" t="s">
        <v>590</v>
      </c>
    </row>
    <row r="142" spans="1:8" ht="30" x14ac:dyDescent="0.2">
      <c r="A142" s="290" t="s">
        <v>962</v>
      </c>
      <c r="B142" s="291">
        <v>75</v>
      </c>
      <c r="C142" s="291" t="s">
        <v>1130</v>
      </c>
      <c r="D142" s="291" t="s">
        <v>978</v>
      </c>
      <c r="E142" s="291" t="s">
        <v>936</v>
      </c>
      <c r="F142" s="291" t="s">
        <v>979</v>
      </c>
      <c r="G142" s="292"/>
      <c r="H142" s="293" t="s">
        <v>590</v>
      </c>
    </row>
    <row r="143" spans="1:8" ht="30" x14ac:dyDescent="0.2">
      <c r="A143" s="290" t="s">
        <v>962</v>
      </c>
      <c r="B143" s="291">
        <v>8</v>
      </c>
      <c r="C143" s="291" t="s">
        <v>1131</v>
      </c>
      <c r="D143" s="291" t="s">
        <v>1132</v>
      </c>
      <c r="E143" s="291" t="s">
        <v>935</v>
      </c>
      <c r="F143" s="291" t="s">
        <v>979</v>
      </c>
      <c r="G143" s="292"/>
      <c r="H143" s="293" t="s">
        <v>590</v>
      </c>
    </row>
    <row r="144" spans="1:8" ht="45" x14ac:dyDescent="0.2">
      <c r="A144" s="290" t="s">
        <v>962</v>
      </c>
      <c r="B144" s="291">
        <v>82</v>
      </c>
      <c r="C144" s="291" t="s">
        <v>1133</v>
      </c>
      <c r="D144" s="291" t="s">
        <v>978</v>
      </c>
      <c r="E144" s="291" t="s">
        <v>934</v>
      </c>
      <c r="F144" s="291" t="s">
        <v>971</v>
      </c>
      <c r="G144" s="292"/>
      <c r="H144" s="293" t="s">
        <v>590</v>
      </c>
    </row>
    <row r="145" spans="1:8" ht="30" x14ac:dyDescent="0.2">
      <c r="A145" s="290" t="s">
        <v>962</v>
      </c>
      <c r="B145" s="291">
        <v>840</v>
      </c>
      <c r="C145" s="291" t="s">
        <v>1134</v>
      </c>
      <c r="D145" s="291" t="s">
        <v>1135</v>
      </c>
      <c r="E145" s="291" t="s">
        <v>934</v>
      </c>
      <c r="F145" s="291" t="s">
        <v>965</v>
      </c>
      <c r="G145" s="292"/>
      <c r="H145" s="293" t="s">
        <v>590</v>
      </c>
    </row>
    <row r="146" spans="1:8" ht="30" x14ac:dyDescent="0.2">
      <c r="A146" s="290" t="s">
        <v>962</v>
      </c>
      <c r="B146" s="291">
        <v>85</v>
      </c>
      <c r="C146" s="291" t="s">
        <v>1136</v>
      </c>
      <c r="D146" s="291" t="s">
        <v>1002</v>
      </c>
      <c r="E146" s="291" t="s">
        <v>936</v>
      </c>
      <c r="F146" s="291" t="s">
        <v>940</v>
      </c>
      <c r="G146" s="292"/>
      <c r="H146" s="293" t="s">
        <v>590</v>
      </c>
    </row>
    <row r="147" spans="1:8" ht="15" x14ac:dyDescent="0.2">
      <c r="A147" s="290" t="s">
        <v>962</v>
      </c>
      <c r="B147" s="291">
        <v>90</v>
      </c>
      <c r="C147" s="291" t="s">
        <v>1137</v>
      </c>
      <c r="D147" s="291" t="s">
        <v>992</v>
      </c>
      <c r="E147" s="291" t="s">
        <v>934</v>
      </c>
      <c r="F147" s="291" t="s">
        <v>940</v>
      </c>
      <c r="G147" s="292"/>
      <c r="H147" s="293" t="s">
        <v>590</v>
      </c>
    </row>
    <row r="148" spans="1:8" ht="45" x14ac:dyDescent="0.2">
      <c r="A148" s="290" t="s">
        <v>962</v>
      </c>
      <c r="B148" s="291">
        <v>91</v>
      </c>
      <c r="C148" s="291" t="s">
        <v>1138</v>
      </c>
      <c r="D148" s="291" t="s">
        <v>967</v>
      </c>
      <c r="E148" s="291" t="s">
        <v>936</v>
      </c>
      <c r="F148" s="291" t="s">
        <v>940</v>
      </c>
      <c r="G148" s="292"/>
      <c r="H148" s="293" t="s">
        <v>590</v>
      </c>
    </row>
    <row r="149" spans="1:8" ht="30" x14ac:dyDescent="0.2">
      <c r="A149" s="290" t="s">
        <v>962</v>
      </c>
      <c r="B149" s="291">
        <v>92</v>
      </c>
      <c r="C149" s="291" t="s">
        <v>1139</v>
      </c>
      <c r="D149" s="291" t="s">
        <v>967</v>
      </c>
      <c r="E149" s="291" t="s">
        <v>933</v>
      </c>
      <c r="F149" s="291" t="s">
        <v>979</v>
      </c>
      <c r="G149" s="292"/>
      <c r="H149" s="293" t="s">
        <v>590</v>
      </c>
    </row>
    <row r="150" spans="1:8" ht="30" x14ac:dyDescent="0.2">
      <c r="A150" s="290" t="s">
        <v>962</v>
      </c>
      <c r="B150" s="291">
        <v>947</v>
      </c>
      <c r="C150" s="291" t="s">
        <v>1140</v>
      </c>
      <c r="D150" s="291" t="s">
        <v>1002</v>
      </c>
      <c r="E150" s="291" t="s">
        <v>936</v>
      </c>
      <c r="F150" s="291" t="s">
        <v>965</v>
      </c>
      <c r="G150" s="292"/>
      <c r="H150" s="293" t="s">
        <v>590</v>
      </c>
    </row>
    <row r="151" spans="1:8" ht="30" x14ac:dyDescent="0.2">
      <c r="A151" s="294" t="s">
        <v>962</v>
      </c>
      <c r="B151" s="295">
        <v>96</v>
      </c>
      <c r="C151" s="295" t="s">
        <v>1141</v>
      </c>
      <c r="D151" s="295" t="s">
        <v>967</v>
      </c>
      <c r="E151" s="295" t="s">
        <v>935</v>
      </c>
      <c r="F151" s="295" t="s">
        <v>979</v>
      </c>
      <c r="G151" s="296"/>
      <c r="H151" s="293" t="s">
        <v>590</v>
      </c>
    </row>
    <row r="152" spans="1:8" ht="45" x14ac:dyDescent="0.2">
      <c r="A152" s="286" t="s">
        <v>957</v>
      </c>
      <c r="B152" s="287" t="s">
        <v>958</v>
      </c>
      <c r="C152" s="287" t="s">
        <v>959</v>
      </c>
      <c r="D152" s="287" t="s">
        <v>960</v>
      </c>
      <c r="E152" s="287" t="s">
        <v>942</v>
      </c>
      <c r="F152" s="287" t="s">
        <v>939</v>
      </c>
      <c r="G152" s="288" t="s">
        <v>961</v>
      </c>
      <c r="H152" s="293" t="s">
        <v>590</v>
      </c>
    </row>
    <row r="153" spans="1:8" ht="30" x14ac:dyDescent="0.2">
      <c r="A153" s="290" t="s">
        <v>374</v>
      </c>
      <c r="B153" s="291">
        <v>1002</v>
      </c>
      <c r="C153" s="291" t="s">
        <v>1142</v>
      </c>
      <c r="D153" s="291" t="s">
        <v>1143</v>
      </c>
      <c r="E153" s="291" t="s">
        <v>938</v>
      </c>
      <c r="F153" s="291" t="s">
        <v>940</v>
      </c>
      <c r="G153" s="292"/>
      <c r="H153" s="293" t="s">
        <v>590</v>
      </c>
    </row>
    <row r="154" spans="1:8" ht="30" x14ac:dyDescent="0.2">
      <c r="A154" s="290" t="s">
        <v>374</v>
      </c>
      <c r="B154" s="291">
        <v>1003</v>
      </c>
      <c r="C154" s="291" t="s">
        <v>1144</v>
      </c>
      <c r="D154" s="291" t="s">
        <v>1143</v>
      </c>
      <c r="E154" s="291" t="s">
        <v>938</v>
      </c>
      <c r="F154" s="291" t="s">
        <v>940</v>
      </c>
      <c r="G154" s="292"/>
      <c r="H154" s="293" t="s">
        <v>590</v>
      </c>
    </row>
    <row r="155" spans="1:8" ht="30" x14ac:dyDescent="0.2">
      <c r="A155" s="290" t="s">
        <v>374</v>
      </c>
      <c r="B155" s="291">
        <v>1004</v>
      </c>
      <c r="C155" s="291" t="s">
        <v>1145</v>
      </c>
      <c r="D155" s="291" t="s">
        <v>1002</v>
      </c>
      <c r="E155" s="291" t="s">
        <v>938</v>
      </c>
      <c r="F155" s="291" t="s">
        <v>940</v>
      </c>
      <c r="G155" s="292"/>
      <c r="H155" s="293" t="s">
        <v>590</v>
      </c>
    </row>
    <row r="156" spans="1:8" ht="60" x14ac:dyDescent="0.2">
      <c r="A156" s="290" t="s">
        <v>374</v>
      </c>
      <c r="B156" s="291">
        <v>1020</v>
      </c>
      <c r="C156" s="291" t="s">
        <v>1146</v>
      </c>
      <c r="D156" s="291" t="s">
        <v>1147</v>
      </c>
      <c r="E156" s="291" t="s">
        <v>944</v>
      </c>
      <c r="F156" s="291" t="s">
        <v>940</v>
      </c>
      <c r="G156" s="292"/>
      <c r="H156" s="293" t="s">
        <v>590</v>
      </c>
    </row>
    <row r="157" spans="1:8" ht="30" x14ac:dyDescent="0.2">
      <c r="A157" s="290" t="s">
        <v>374</v>
      </c>
      <c r="B157" s="291">
        <v>1021</v>
      </c>
      <c r="C157" s="291" t="s">
        <v>1148</v>
      </c>
      <c r="D157" s="291" t="s">
        <v>1135</v>
      </c>
      <c r="E157" s="291" t="s">
        <v>945</v>
      </c>
      <c r="F157" s="291" t="s">
        <v>940</v>
      </c>
      <c r="G157" s="292"/>
      <c r="H157" s="293" t="s">
        <v>590</v>
      </c>
    </row>
    <row r="158" spans="1:8" ht="45" x14ac:dyDescent="0.2">
      <c r="A158" s="290" t="s">
        <v>374</v>
      </c>
      <c r="B158" s="291">
        <v>1022</v>
      </c>
      <c r="C158" s="291" t="s">
        <v>1149</v>
      </c>
      <c r="D158" s="291" t="s">
        <v>1135</v>
      </c>
      <c r="E158" s="291" t="s">
        <v>945</v>
      </c>
      <c r="F158" s="291" t="s">
        <v>940</v>
      </c>
      <c r="G158" s="292"/>
      <c r="H158" s="293" t="s">
        <v>590</v>
      </c>
    </row>
    <row r="159" spans="1:8" ht="60" x14ac:dyDescent="0.2">
      <c r="A159" s="290" t="s">
        <v>374</v>
      </c>
      <c r="B159" s="291">
        <v>1023</v>
      </c>
      <c r="C159" s="291" t="s">
        <v>1150</v>
      </c>
      <c r="D159" s="291" t="s">
        <v>1151</v>
      </c>
      <c r="E159" s="291" t="s">
        <v>944</v>
      </c>
      <c r="F159" s="291" t="s">
        <v>968</v>
      </c>
      <c r="G159" s="292"/>
      <c r="H159" s="293" t="s">
        <v>590</v>
      </c>
    </row>
    <row r="160" spans="1:8" ht="15" x14ac:dyDescent="0.2">
      <c r="A160" s="290" t="s">
        <v>374</v>
      </c>
      <c r="B160" s="291">
        <v>1024</v>
      </c>
      <c r="C160" s="291" t="s">
        <v>1152</v>
      </c>
      <c r="D160" s="291" t="s">
        <v>1147</v>
      </c>
      <c r="E160" s="291"/>
      <c r="F160" s="291" t="s">
        <v>940</v>
      </c>
      <c r="G160" s="292"/>
      <c r="H160" s="293" t="s">
        <v>590</v>
      </c>
    </row>
    <row r="161" spans="1:8" ht="45" x14ac:dyDescent="0.2">
      <c r="A161" s="290" t="s">
        <v>374</v>
      </c>
      <c r="B161" s="291">
        <v>1025</v>
      </c>
      <c r="C161" s="291" t="s">
        <v>1153</v>
      </c>
      <c r="D161" s="291" t="s">
        <v>1154</v>
      </c>
      <c r="E161" s="291" t="s">
        <v>945</v>
      </c>
      <c r="F161" s="291" t="s">
        <v>940</v>
      </c>
      <c r="G161" s="292"/>
      <c r="H161" s="293" t="s">
        <v>590</v>
      </c>
    </row>
    <row r="162" spans="1:8" ht="30" x14ac:dyDescent="0.2">
      <c r="A162" s="294" t="s">
        <v>374</v>
      </c>
      <c r="B162" s="295">
        <v>1026</v>
      </c>
      <c r="C162" s="295" t="s">
        <v>1155</v>
      </c>
      <c r="D162" s="295" t="s">
        <v>1151</v>
      </c>
      <c r="E162" s="295" t="s">
        <v>945</v>
      </c>
      <c r="F162" s="295" t="s">
        <v>940</v>
      </c>
      <c r="G162" s="296"/>
      <c r="H162" s="293" t="s">
        <v>590</v>
      </c>
    </row>
    <row r="163" spans="1:8" ht="30" x14ac:dyDescent="0.2">
      <c r="A163" s="282" t="s">
        <v>957</v>
      </c>
      <c r="B163" s="283" t="s">
        <v>958</v>
      </c>
      <c r="C163" s="283" t="s">
        <v>959</v>
      </c>
      <c r="D163" s="283" t="s">
        <v>960</v>
      </c>
      <c r="E163" s="283" t="s">
        <v>942</v>
      </c>
      <c r="F163" s="283" t="s">
        <v>939</v>
      </c>
      <c r="G163" s="284" t="s">
        <v>961</v>
      </c>
      <c r="H163" s="293" t="s">
        <v>590</v>
      </c>
    </row>
    <row r="164" spans="1:8" ht="15" x14ac:dyDescent="0.2">
      <c r="A164" s="297" t="s">
        <v>1156</v>
      </c>
      <c r="B164" s="298">
        <v>2169</v>
      </c>
      <c r="C164" s="298" t="s">
        <v>1157</v>
      </c>
      <c r="D164" s="298" t="s">
        <v>1147</v>
      </c>
      <c r="E164" s="298" t="s">
        <v>934</v>
      </c>
      <c r="F164" s="298" t="s">
        <v>940</v>
      </c>
      <c r="G164" s="299"/>
      <c r="H164" s="293" t="s">
        <v>590</v>
      </c>
    </row>
    <row r="165" spans="1:8" ht="30" x14ac:dyDescent="0.2">
      <c r="A165" s="297" t="s">
        <v>1156</v>
      </c>
      <c r="B165" s="298">
        <v>2225</v>
      </c>
      <c r="C165" s="298" t="s">
        <v>1158</v>
      </c>
      <c r="D165" s="298" t="s">
        <v>970</v>
      </c>
      <c r="E165" s="298" t="s">
        <v>934</v>
      </c>
      <c r="F165" s="298" t="s">
        <v>968</v>
      </c>
      <c r="G165" s="299"/>
      <c r="H165" s="293" t="s">
        <v>590</v>
      </c>
    </row>
    <row r="166" spans="1:8" ht="30" x14ac:dyDescent="0.2">
      <c r="A166" s="297" t="s">
        <v>1156</v>
      </c>
      <c r="B166" s="298">
        <v>2242</v>
      </c>
      <c r="C166" s="298" t="s">
        <v>1159</v>
      </c>
      <c r="D166" s="298" t="s">
        <v>1091</v>
      </c>
      <c r="E166" s="298" t="s">
        <v>936</v>
      </c>
      <c r="F166" s="298" t="s">
        <v>940</v>
      </c>
      <c r="G166" s="299"/>
      <c r="H166" s="293" t="s">
        <v>590</v>
      </c>
    </row>
    <row r="167" spans="1:8" ht="15" x14ac:dyDescent="0.2">
      <c r="A167" s="297" t="s">
        <v>1156</v>
      </c>
      <c r="B167" s="298">
        <v>2243</v>
      </c>
      <c r="C167" s="298" t="s">
        <v>1160</v>
      </c>
      <c r="D167" s="298" t="s">
        <v>994</v>
      </c>
      <c r="E167" s="298" t="s">
        <v>933</v>
      </c>
      <c r="F167" s="298" t="s">
        <v>971</v>
      </c>
      <c r="G167" s="299"/>
      <c r="H167" s="293" t="s">
        <v>590</v>
      </c>
    </row>
    <row r="168" spans="1:8" ht="30" x14ac:dyDescent="0.2">
      <c r="A168" s="297" t="s">
        <v>1156</v>
      </c>
      <c r="B168" s="298">
        <v>2244</v>
      </c>
      <c r="C168" s="298" t="s">
        <v>1161</v>
      </c>
      <c r="D168" s="298" t="s">
        <v>994</v>
      </c>
      <c r="E168" s="298" t="s">
        <v>933</v>
      </c>
      <c r="F168" s="298" t="s">
        <v>971</v>
      </c>
      <c r="G168" s="299"/>
      <c r="H168" s="293" t="s">
        <v>590</v>
      </c>
    </row>
    <row r="169" spans="1:8" ht="15" x14ac:dyDescent="0.2">
      <c r="A169" s="297" t="s">
        <v>1156</v>
      </c>
      <c r="B169" s="298">
        <v>2249</v>
      </c>
      <c r="C169" s="298" t="s">
        <v>1162</v>
      </c>
      <c r="D169" s="298" t="s">
        <v>1002</v>
      </c>
      <c r="E169" s="298"/>
      <c r="F169" s="298" t="s">
        <v>968</v>
      </c>
      <c r="G169" s="299"/>
      <c r="H169" s="293" t="s">
        <v>590</v>
      </c>
    </row>
    <row r="170" spans="1:8" ht="15" x14ac:dyDescent="0.2">
      <c r="A170" s="297" t="s">
        <v>1156</v>
      </c>
      <c r="B170" s="298">
        <v>2250</v>
      </c>
      <c r="C170" s="298" t="s">
        <v>1163</v>
      </c>
      <c r="D170" s="298" t="s">
        <v>1164</v>
      </c>
      <c r="E170" s="298"/>
      <c r="F170" s="298" t="s">
        <v>940</v>
      </c>
      <c r="G170" s="299"/>
      <c r="H170" s="293" t="s">
        <v>590</v>
      </c>
    </row>
    <row r="171" spans="1:8" ht="45" x14ac:dyDescent="0.2">
      <c r="A171" s="297" t="s">
        <v>1156</v>
      </c>
      <c r="B171" s="298">
        <v>2255</v>
      </c>
      <c r="C171" s="298" t="s">
        <v>1165</v>
      </c>
      <c r="D171" s="298" t="s">
        <v>983</v>
      </c>
      <c r="E171" s="298" t="s">
        <v>934</v>
      </c>
      <c r="F171" s="298" t="s">
        <v>940</v>
      </c>
      <c r="G171" s="299"/>
      <c r="H171" s="293" t="s">
        <v>590</v>
      </c>
    </row>
    <row r="172" spans="1:8" ht="30" x14ac:dyDescent="0.2">
      <c r="A172" s="300" t="s">
        <v>1156</v>
      </c>
      <c r="B172" s="301">
        <v>2521</v>
      </c>
      <c r="C172" s="301" t="s">
        <v>1130</v>
      </c>
      <c r="D172" s="301" t="s">
        <v>988</v>
      </c>
      <c r="E172" s="301" t="s">
        <v>1166</v>
      </c>
      <c r="F172" s="301" t="s">
        <v>965</v>
      </c>
      <c r="G172" s="302"/>
      <c r="H172" s="293" t="s">
        <v>590</v>
      </c>
    </row>
    <row r="173" spans="1:8" ht="30" x14ac:dyDescent="0.2">
      <c r="A173" s="282" t="s">
        <v>1167</v>
      </c>
      <c r="B173" s="283" t="s">
        <v>958</v>
      </c>
      <c r="C173" s="283" t="s">
        <v>959</v>
      </c>
      <c r="D173" s="283" t="s">
        <v>960</v>
      </c>
      <c r="E173" s="283" t="s">
        <v>942</v>
      </c>
      <c r="F173" s="283" t="s">
        <v>939</v>
      </c>
      <c r="G173" s="284" t="s">
        <v>961</v>
      </c>
    </row>
    <row r="174" spans="1:8" ht="15" x14ac:dyDescent="0.2">
      <c r="A174" s="297" t="s">
        <v>962</v>
      </c>
      <c r="B174" s="298">
        <v>105</v>
      </c>
      <c r="C174" s="298" t="s">
        <v>1168</v>
      </c>
      <c r="D174" s="298" t="s">
        <v>1169</v>
      </c>
      <c r="E174" s="298" t="s">
        <v>934</v>
      </c>
      <c r="F174" s="298" t="s">
        <v>940</v>
      </c>
      <c r="G174" s="299"/>
      <c r="H174" s="293" t="s">
        <v>591</v>
      </c>
    </row>
    <row r="175" spans="1:8" ht="30" x14ac:dyDescent="0.2">
      <c r="A175" s="297" t="s">
        <v>962</v>
      </c>
      <c r="B175" s="298">
        <v>122</v>
      </c>
      <c r="C175" s="298" t="s">
        <v>1170</v>
      </c>
      <c r="D175" s="298" t="s">
        <v>1169</v>
      </c>
      <c r="E175" s="298" t="s">
        <v>936</v>
      </c>
      <c r="F175" s="298" t="s">
        <v>965</v>
      </c>
      <c r="G175" s="299"/>
      <c r="H175" s="293" t="s">
        <v>591</v>
      </c>
    </row>
    <row r="176" spans="1:8" ht="30" x14ac:dyDescent="0.2">
      <c r="A176" s="297" t="s">
        <v>962</v>
      </c>
      <c r="B176" s="298">
        <v>135</v>
      </c>
      <c r="C176" s="298" t="s">
        <v>1171</v>
      </c>
      <c r="D176" s="298" t="s">
        <v>1172</v>
      </c>
      <c r="E176" s="298" t="s">
        <v>934</v>
      </c>
      <c r="F176" s="298" t="s">
        <v>971</v>
      </c>
      <c r="G176" s="299"/>
      <c r="H176" s="293" t="s">
        <v>591</v>
      </c>
    </row>
    <row r="177" spans="1:8" ht="15" x14ac:dyDescent="0.2">
      <c r="A177" s="297" t="s">
        <v>962</v>
      </c>
      <c r="B177" s="298">
        <v>157</v>
      </c>
      <c r="C177" s="298" t="s">
        <v>1173</v>
      </c>
      <c r="D177" s="298" t="s">
        <v>1169</v>
      </c>
      <c r="E177" s="298" t="s">
        <v>934</v>
      </c>
      <c r="F177" s="298" t="s">
        <v>940</v>
      </c>
      <c r="G177" s="299"/>
      <c r="H177" s="293" t="s">
        <v>591</v>
      </c>
    </row>
    <row r="178" spans="1:8" ht="30" x14ac:dyDescent="0.2">
      <c r="A178" s="297" t="s">
        <v>962</v>
      </c>
      <c r="B178" s="298">
        <v>18</v>
      </c>
      <c r="C178" s="298" t="s">
        <v>1174</v>
      </c>
      <c r="D178" s="298" t="s">
        <v>1169</v>
      </c>
      <c r="E178" s="298" t="s">
        <v>934</v>
      </c>
      <c r="F178" s="298" t="s">
        <v>979</v>
      </c>
      <c r="G178" s="299"/>
      <c r="H178" s="293" t="s">
        <v>591</v>
      </c>
    </row>
    <row r="179" spans="1:8" ht="30" x14ac:dyDescent="0.2">
      <c r="A179" s="297" t="s">
        <v>962</v>
      </c>
      <c r="B179" s="298">
        <v>203</v>
      </c>
      <c r="C179" s="298" t="s">
        <v>1175</v>
      </c>
      <c r="D179" s="298" t="s">
        <v>1172</v>
      </c>
      <c r="E179" s="298" t="s">
        <v>936</v>
      </c>
      <c r="F179" s="298" t="s">
        <v>940</v>
      </c>
      <c r="G179" s="299"/>
      <c r="H179" s="293" t="s">
        <v>591</v>
      </c>
    </row>
    <row r="180" spans="1:8" ht="30" x14ac:dyDescent="0.2">
      <c r="A180" s="297" t="s">
        <v>962</v>
      </c>
      <c r="B180" s="298">
        <v>205</v>
      </c>
      <c r="C180" s="298" t="s">
        <v>1176</v>
      </c>
      <c r="D180" s="298" t="s">
        <v>1177</v>
      </c>
      <c r="E180" s="298" t="s">
        <v>936</v>
      </c>
      <c r="F180" s="298" t="s">
        <v>971</v>
      </c>
      <c r="G180" s="299"/>
      <c r="H180" s="293" t="s">
        <v>591</v>
      </c>
    </row>
    <row r="181" spans="1:8" ht="30" x14ac:dyDescent="0.2">
      <c r="A181" s="297" t="s">
        <v>962</v>
      </c>
      <c r="B181" s="298">
        <v>206</v>
      </c>
      <c r="C181" s="298" t="s">
        <v>1178</v>
      </c>
      <c r="D181" s="298" t="s">
        <v>1172</v>
      </c>
      <c r="E181" s="298" t="s">
        <v>936</v>
      </c>
      <c r="F181" s="298" t="s">
        <v>940</v>
      </c>
      <c r="G181" s="299"/>
      <c r="H181" s="293" t="s">
        <v>591</v>
      </c>
    </row>
    <row r="182" spans="1:8" ht="30" x14ac:dyDescent="0.2">
      <c r="A182" s="297" t="s">
        <v>962</v>
      </c>
      <c r="B182" s="298">
        <v>208</v>
      </c>
      <c r="C182" s="298" t="s">
        <v>1179</v>
      </c>
      <c r="D182" s="298" t="s">
        <v>1172</v>
      </c>
      <c r="E182" s="298" t="s">
        <v>936</v>
      </c>
      <c r="F182" s="298" t="s">
        <v>965</v>
      </c>
      <c r="G182" s="299"/>
      <c r="H182" s="293" t="s">
        <v>591</v>
      </c>
    </row>
    <row r="183" spans="1:8" ht="15" x14ac:dyDescent="0.2">
      <c r="A183" s="297" t="s">
        <v>962</v>
      </c>
      <c r="B183" s="298">
        <v>211</v>
      </c>
      <c r="C183" s="298" t="s">
        <v>1180</v>
      </c>
      <c r="D183" s="298" t="s">
        <v>1169</v>
      </c>
      <c r="E183" s="298" t="s">
        <v>934</v>
      </c>
      <c r="F183" s="298" t="s">
        <v>940</v>
      </c>
      <c r="G183" s="299"/>
      <c r="H183" s="293" t="s">
        <v>591</v>
      </c>
    </row>
    <row r="184" spans="1:8" ht="30" x14ac:dyDescent="0.2">
      <c r="A184" s="297" t="s">
        <v>962</v>
      </c>
      <c r="B184" s="298">
        <v>267</v>
      </c>
      <c r="C184" s="298" t="s">
        <v>1181</v>
      </c>
      <c r="D184" s="298" t="s">
        <v>1172</v>
      </c>
      <c r="E184" s="298" t="s">
        <v>934</v>
      </c>
      <c r="F184" s="298" t="s">
        <v>940</v>
      </c>
      <c r="G184" s="299"/>
      <c r="H184" s="293" t="s">
        <v>591</v>
      </c>
    </row>
    <row r="185" spans="1:8" ht="30" x14ac:dyDescent="0.2">
      <c r="A185" s="297" t="s">
        <v>962</v>
      </c>
      <c r="B185" s="298">
        <v>305</v>
      </c>
      <c r="C185" s="298" t="s">
        <v>1182</v>
      </c>
      <c r="D185" s="298" t="s">
        <v>1172</v>
      </c>
      <c r="E185" s="298" t="s">
        <v>921</v>
      </c>
      <c r="F185" s="298" t="s">
        <v>965</v>
      </c>
      <c r="G185" s="299"/>
      <c r="H185" s="293" t="s">
        <v>591</v>
      </c>
    </row>
    <row r="186" spans="1:8" ht="30" x14ac:dyDescent="0.2">
      <c r="A186" s="297" t="s">
        <v>962</v>
      </c>
      <c r="B186" s="298">
        <v>309</v>
      </c>
      <c r="C186" s="298" t="s">
        <v>1183</v>
      </c>
      <c r="D186" s="298" t="s">
        <v>1172</v>
      </c>
      <c r="E186" s="298" t="s">
        <v>921</v>
      </c>
      <c r="F186" s="298" t="s">
        <v>965</v>
      </c>
      <c r="G186" s="299"/>
      <c r="H186" s="293" t="s">
        <v>591</v>
      </c>
    </row>
    <row r="187" spans="1:8" ht="30" x14ac:dyDescent="0.2">
      <c r="A187" s="297" t="s">
        <v>962</v>
      </c>
      <c r="B187" s="298">
        <v>337</v>
      </c>
      <c r="C187" s="298" t="s">
        <v>1184</v>
      </c>
      <c r="D187" s="298" t="s">
        <v>1172</v>
      </c>
      <c r="E187" s="298" t="s">
        <v>934</v>
      </c>
      <c r="F187" s="298" t="s">
        <v>979</v>
      </c>
      <c r="G187" s="299"/>
      <c r="H187" s="293" t="s">
        <v>591</v>
      </c>
    </row>
    <row r="188" spans="1:8" ht="30" x14ac:dyDescent="0.2">
      <c r="A188" s="297" t="s">
        <v>962</v>
      </c>
      <c r="B188" s="298">
        <v>341</v>
      </c>
      <c r="C188" s="298" t="s">
        <v>1185</v>
      </c>
      <c r="D188" s="298" t="s">
        <v>1172</v>
      </c>
      <c r="E188" s="298" t="s">
        <v>934</v>
      </c>
      <c r="F188" s="298" t="s">
        <v>940</v>
      </c>
      <c r="G188" s="299"/>
      <c r="H188" s="293" t="s">
        <v>591</v>
      </c>
    </row>
    <row r="189" spans="1:8" ht="30" x14ac:dyDescent="0.2">
      <c r="A189" s="297" t="s">
        <v>962</v>
      </c>
      <c r="B189" s="298">
        <v>365</v>
      </c>
      <c r="C189" s="298" t="s">
        <v>1186</v>
      </c>
      <c r="D189" s="298" t="s">
        <v>1172</v>
      </c>
      <c r="E189" s="298" t="s">
        <v>921</v>
      </c>
      <c r="F189" s="298" t="s">
        <v>965</v>
      </c>
      <c r="G189" s="299"/>
      <c r="H189" s="293" t="s">
        <v>591</v>
      </c>
    </row>
    <row r="190" spans="1:8" ht="45" x14ac:dyDescent="0.2">
      <c r="A190" s="297" t="s">
        <v>962</v>
      </c>
      <c r="B190" s="298">
        <v>374</v>
      </c>
      <c r="C190" s="298" t="s">
        <v>1187</v>
      </c>
      <c r="D190" s="298" t="s">
        <v>1188</v>
      </c>
      <c r="E190" s="298" t="s">
        <v>934</v>
      </c>
      <c r="F190" s="298" t="s">
        <v>965</v>
      </c>
      <c r="G190" s="299"/>
      <c r="H190" s="293" t="s">
        <v>591</v>
      </c>
    </row>
    <row r="191" spans="1:8" ht="45" x14ac:dyDescent="0.2">
      <c r="A191" s="297" t="s">
        <v>962</v>
      </c>
      <c r="B191" s="298">
        <v>39</v>
      </c>
      <c r="C191" s="298" t="s">
        <v>1189</v>
      </c>
      <c r="D191" s="298" t="s">
        <v>1177</v>
      </c>
      <c r="E191" s="298" t="s">
        <v>936</v>
      </c>
      <c r="F191" s="298" t="s">
        <v>968</v>
      </c>
      <c r="G191" s="299"/>
      <c r="H191" s="293" t="s">
        <v>591</v>
      </c>
    </row>
    <row r="192" spans="1:8" ht="15" x14ac:dyDescent="0.2">
      <c r="A192" s="297" t="s">
        <v>962</v>
      </c>
      <c r="B192" s="298">
        <v>397</v>
      </c>
      <c r="C192" s="298" t="s">
        <v>1190</v>
      </c>
      <c r="D192" s="298" t="s">
        <v>1169</v>
      </c>
      <c r="E192" s="298" t="s">
        <v>934</v>
      </c>
      <c r="F192" s="298" t="s">
        <v>940</v>
      </c>
      <c r="G192" s="299"/>
      <c r="H192" s="293" t="s">
        <v>591</v>
      </c>
    </row>
    <row r="193" spans="1:8" ht="30" x14ac:dyDescent="0.2">
      <c r="A193" s="297" t="s">
        <v>962</v>
      </c>
      <c r="B193" s="298">
        <v>483</v>
      </c>
      <c r="C193" s="298" t="s">
        <v>1191</v>
      </c>
      <c r="D193" s="298" t="s">
        <v>1172</v>
      </c>
      <c r="E193" s="298" t="s">
        <v>921</v>
      </c>
      <c r="F193" s="298" t="s">
        <v>940</v>
      </c>
      <c r="G193" s="299"/>
      <c r="H193" s="293" t="s">
        <v>591</v>
      </c>
    </row>
    <row r="194" spans="1:8" ht="30" x14ac:dyDescent="0.2">
      <c r="A194" s="297" t="s">
        <v>962</v>
      </c>
      <c r="B194" s="298">
        <v>486</v>
      </c>
      <c r="C194" s="298" t="s">
        <v>1192</v>
      </c>
      <c r="D194" s="298" t="s">
        <v>1172</v>
      </c>
      <c r="E194" s="298" t="s">
        <v>936</v>
      </c>
      <c r="F194" s="298" t="s">
        <v>971</v>
      </c>
      <c r="G194" s="299"/>
      <c r="H194" s="293" t="s">
        <v>591</v>
      </c>
    </row>
    <row r="195" spans="1:8" ht="30" x14ac:dyDescent="0.2">
      <c r="A195" s="297" t="s">
        <v>962</v>
      </c>
      <c r="B195" s="298">
        <v>505</v>
      </c>
      <c r="C195" s="298" t="s">
        <v>1193</v>
      </c>
      <c r="D195" s="298" t="s">
        <v>1188</v>
      </c>
      <c r="E195" s="298" t="s">
        <v>936</v>
      </c>
      <c r="F195" s="298" t="s">
        <v>940</v>
      </c>
      <c r="G195" s="299"/>
      <c r="H195" s="293" t="s">
        <v>591</v>
      </c>
    </row>
    <row r="196" spans="1:8" ht="30" x14ac:dyDescent="0.2">
      <c r="A196" s="303" t="s">
        <v>962</v>
      </c>
      <c r="B196" s="304">
        <v>506</v>
      </c>
      <c r="C196" s="304" t="s">
        <v>1194</v>
      </c>
      <c r="D196" s="304" t="s">
        <v>1172</v>
      </c>
      <c r="E196" s="304" t="s">
        <v>921</v>
      </c>
      <c r="F196" s="304" t="s">
        <v>965</v>
      </c>
      <c r="G196" s="305"/>
      <c r="H196" s="293" t="s">
        <v>591</v>
      </c>
    </row>
    <row r="197" spans="1:8" ht="30" x14ac:dyDescent="0.2">
      <c r="A197" s="297" t="s">
        <v>962</v>
      </c>
      <c r="B197" s="298">
        <v>515</v>
      </c>
      <c r="C197" s="298" t="s">
        <v>1195</v>
      </c>
      <c r="D197" s="298" t="s">
        <v>1172</v>
      </c>
      <c r="E197" s="298" t="s">
        <v>934</v>
      </c>
      <c r="F197" s="298" t="s">
        <v>940</v>
      </c>
      <c r="G197" s="299"/>
      <c r="H197" s="293" t="s">
        <v>591</v>
      </c>
    </row>
    <row r="198" spans="1:8" ht="30" x14ac:dyDescent="0.2">
      <c r="A198" s="306" t="s">
        <v>962</v>
      </c>
      <c r="B198" s="307">
        <v>537</v>
      </c>
      <c r="C198" s="307" t="s">
        <v>1196</v>
      </c>
      <c r="D198" s="307" t="s">
        <v>1197</v>
      </c>
      <c r="E198" s="307" t="s">
        <v>936</v>
      </c>
      <c r="F198" s="307" t="s">
        <v>968</v>
      </c>
      <c r="G198" s="308"/>
      <c r="H198" s="293" t="s">
        <v>591</v>
      </c>
    </row>
    <row r="199" spans="1:8" ht="30" x14ac:dyDescent="0.2">
      <c r="A199" s="297" t="s">
        <v>962</v>
      </c>
      <c r="B199" s="298">
        <v>1017</v>
      </c>
      <c r="C199" s="298" t="s">
        <v>1198</v>
      </c>
      <c r="D199" s="298" t="s">
        <v>1199</v>
      </c>
      <c r="E199" s="298" t="s">
        <v>921</v>
      </c>
      <c r="F199" s="298" t="s">
        <v>968</v>
      </c>
      <c r="G199" s="299"/>
      <c r="H199" s="293" t="s">
        <v>592</v>
      </c>
    </row>
    <row r="200" spans="1:8" ht="30" x14ac:dyDescent="0.2">
      <c r="A200" s="297" t="s">
        <v>962</v>
      </c>
      <c r="B200" s="298">
        <v>184</v>
      </c>
      <c r="C200" s="298" t="s">
        <v>1200</v>
      </c>
      <c r="D200" s="298" t="s">
        <v>592</v>
      </c>
      <c r="E200" s="298" t="s">
        <v>934</v>
      </c>
      <c r="F200" s="298" t="s">
        <v>940</v>
      </c>
      <c r="G200" s="299"/>
      <c r="H200" s="293" t="s">
        <v>592</v>
      </c>
    </row>
    <row r="201" spans="1:8" ht="30" x14ac:dyDescent="0.2">
      <c r="A201" s="297" t="s">
        <v>962</v>
      </c>
      <c r="B201" s="298">
        <v>186</v>
      </c>
      <c r="C201" s="298" t="s">
        <v>1201</v>
      </c>
      <c r="D201" s="298" t="s">
        <v>1199</v>
      </c>
      <c r="E201" s="298" t="s">
        <v>934</v>
      </c>
      <c r="F201" s="298" t="s">
        <v>979</v>
      </c>
      <c r="G201" s="299"/>
      <c r="H201" s="293" t="s">
        <v>592</v>
      </c>
    </row>
    <row r="202" spans="1:8" ht="15" x14ac:dyDescent="0.2">
      <c r="A202" s="297" t="s">
        <v>962</v>
      </c>
      <c r="B202" s="298">
        <v>187</v>
      </c>
      <c r="C202" s="298" t="s">
        <v>1202</v>
      </c>
      <c r="D202" s="298" t="s">
        <v>1203</v>
      </c>
      <c r="E202" s="298" t="s">
        <v>934</v>
      </c>
      <c r="F202" s="298" t="s">
        <v>940</v>
      </c>
      <c r="G202" s="299"/>
      <c r="H202" s="293" t="s">
        <v>592</v>
      </c>
    </row>
    <row r="203" spans="1:8" ht="30" x14ac:dyDescent="0.2">
      <c r="A203" s="297" t="s">
        <v>962</v>
      </c>
      <c r="B203" s="298">
        <v>188</v>
      </c>
      <c r="C203" s="298" t="s">
        <v>1204</v>
      </c>
      <c r="D203" s="298" t="s">
        <v>1203</v>
      </c>
      <c r="E203" s="298" t="s">
        <v>934</v>
      </c>
      <c r="F203" s="298" t="s">
        <v>940</v>
      </c>
      <c r="G203" s="299"/>
      <c r="H203" s="293" t="s">
        <v>592</v>
      </c>
    </row>
    <row r="204" spans="1:8" ht="30" x14ac:dyDescent="0.2">
      <c r="A204" s="297" t="s">
        <v>962</v>
      </c>
      <c r="B204" s="298">
        <v>192</v>
      </c>
      <c r="C204" s="298" t="s">
        <v>1205</v>
      </c>
      <c r="D204" s="298" t="s">
        <v>1206</v>
      </c>
      <c r="E204" s="298" t="s">
        <v>934</v>
      </c>
      <c r="F204" s="298" t="s">
        <v>979</v>
      </c>
      <c r="G204" s="299"/>
      <c r="H204" s="293" t="s">
        <v>592</v>
      </c>
    </row>
    <row r="205" spans="1:8" ht="30" x14ac:dyDescent="0.2">
      <c r="A205" s="297" t="s">
        <v>962</v>
      </c>
      <c r="B205" s="298">
        <v>213</v>
      </c>
      <c r="C205" s="298" t="s">
        <v>991</v>
      </c>
      <c r="D205" s="298" t="s">
        <v>1199</v>
      </c>
      <c r="E205" s="298" t="s">
        <v>934</v>
      </c>
      <c r="F205" s="298" t="s">
        <v>979</v>
      </c>
      <c r="G205" s="299"/>
      <c r="H205" s="293" t="s">
        <v>592</v>
      </c>
    </row>
    <row r="206" spans="1:8" ht="30" x14ac:dyDescent="0.2">
      <c r="A206" s="297" t="s">
        <v>962</v>
      </c>
      <c r="B206" s="298">
        <v>335</v>
      </c>
      <c r="C206" s="298" t="s">
        <v>1207</v>
      </c>
      <c r="D206" s="298" t="s">
        <v>1199</v>
      </c>
      <c r="E206" s="298" t="s">
        <v>934</v>
      </c>
      <c r="F206" s="298" t="s">
        <v>940</v>
      </c>
      <c r="G206" s="299"/>
      <c r="H206" s="293" t="s">
        <v>592</v>
      </c>
    </row>
    <row r="207" spans="1:8" ht="30" x14ac:dyDescent="0.2">
      <c r="A207" s="297" t="s">
        <v>962</v>
      </c>
      <c r="B207" s="298">
        <v>384</v>
      </c>
      <c r="C207" s="298" t="s">
        <v>1208</v>
      </c>
      <c r="D207" s="298" t="s">
        <v>1203</v>
      </c>
      <c r="E207" s="298" t="s">
        <v>921</v>
      </c>
      <c r="F207" s="298" t="s">
        <v>979</v>
      </c>
      <c r="G207" s="299"/>
      <c r="H207" s="293" t="s">
        <v>592</v>
      </c>
    </row>
    <row r="208" spans="1:8" ht="30" x14ac:dyDescent="0.2">
      <c r="A208" s="297" t="s">
        <v>962</v>
      </c>
      <c r="B208" s="298">
        <v>396</v>
      </c>
      <c r="C208" s="298" t="s">
        <v>1209</v>
      </c>
      <c r="D208" s="298" t="s">
        <v>1203</v>
      </c>
      <c r="E208" s="298"/>
      <c r="F208" s="298" t="s">
        <v>965</v>
      </c>
      <c r="G208" s="299"/>
      <c r="H208" s="293" t="s">
        <v>592</v>
      </c>
    </row>
    <row r="209" spans="1:8" ht="30" x14ac:dyDescent="0.2">
      <c r="A209" s="297" t="s">
        <v>962</v>
      </c>
      <c r="B209" s="298">
        <v>423</v>
      </c>
      <c r="C209" s="298" t="s">
        <v>1210</v>
      </c>
      <c r="D209" s="298" t="s">
        <v>1203</v>
      </c>
      <c r="E209" s="298" t="s">
        <v>921</v>
      </c>
      <c r="F209" s="298" t="s">
        <v>971</v>
      </c>
      <c r="G209" s="299"/>
      <c r="H209" s="293" t="s">
        <v>592</v>
      </c>
    </row>
    <row r="210" spans="1:8" ht="30" x14ac:dyDescent="0.2">
      <c r="A210" s="297" t="s">
        <v>962</v>
      </c>
      <c r="B210" s="298">
        <v>428</v>
      </c>
      <c r="C210" s="298" t="s">
        <v>1211</v>
      </c>
      <c r="D210" s="298" t="s">
        <v>1206</v>
      </c>
      <c r="E210" s="298" t="s">
        <v>934</v>
      </c>
      <c r="F210" s="298" t="s">
        <v>965</v>
      </c>
      <c r="G210" s="299"/>
      <c r="H210" s="293" t="s">
        <v>592</v>
      </c>
    </row>
    <row r="211" spans="1:8" ht="30" x14ac:dyDescent="0.2">
      <c r="A211" s="297" t="s">
        <v>962</v>
      </c>
      <c r="B211" s="298">
        <v>439</v>
      </c>
      <c r="C211" s="298" t="s">
        <v>1212</v>
      </c>
      <c r="D211" s="298" t="s">
        <v>1203</v>
      </c>
      <c r="E211" s="298"/>
      <c r="F211" s="298" t="s">
        <v>965</v>
      </c>
      <c r="G211" s="299"/>
      <c r="H211" s="293" t="s">
        <v>592</v>
      </c>
    </row>
    <row r="212" spans="1:8" ht="15" x14ac:dyDescent="0.2">
      <c r="A212" s="297" t="s">
        <v>962</v>
      </c>
      <c r="B212" s="298">
        <v>442</v>
      </c>
      <c r="C212" s="298" t="s">
        <v>1213</v>
      </c>
      <c r="D212" s="298" t="s">
        <v>1203</v>
      </c>
      <c r="E212" s="298" t="s">
        <v>921</v>
      </c>
      <c r="F212" s="298" t="s">
        <v>940</v>
      </c>
      <c r="G212" s="299"/>
      <c r="H212" s="293" t="s">
        <v>592</v>
      </c>
    </row>
    <row r="213" spans="1:8" ht="15" x14ac:dyDescent="0.2">
      <c r="A213" s="297" t="s">
        <v>962</v>
      </c>
      <c r="B213" s="298">
        <v>452</v>
      </c>
      <c r="C213" s="298" t="s">
        <v>1214</v>
      </c>
      <c r="D213" s="298" t="s">
        <v>1203</v>
      </c>
      <c r="E213" s="298" t="s">
        <v>921</v>
      </c>
      <c r="F213" s="298" t="s">
        <v>965</v>
      </c>
      <c r="G213" s="299"/>
      <c r="H213" s="293" t="s">
        <v>592</v>
      </c>
    </row>
    <row r="214" spans="1:8" ht="15" x14ac:dyDescent="0.2">
      <c r="A214" s="297" t="s">
        <v>962</v>
      </c>
      <c r="B214" s="298">
        <v>468</v>
      </c>
      <c r="C214" s="298" t="s">
        <v>1215</v>
      </c>
      <c r="D214" s="298" t="s">
        <v>1203</v>
      </c>
      <c r="E214" s="298"/>
      <c r="F214" s="298" t="s">
        <v>965</v>
      </c>
      <c r="G214" s="299"/>
      <c r="H214" s="293" t="s">
        <v>592</v>
      </c>
    </row>
    <row r="215" spans="1:8" ht="30" x14ac:dyDescent="0.2">
      <c r="A215" s="297" t="s">
        <v>962</v>
      </c>
      <c r="B215" s="298">
        <v>488</v>
      </c>
      <c r="C215" s="298" t="s">
        <v>1216</v>
      </c>
      <c r="D215" s="298" t="s">
        <v>1203</v>
      </c>
      <c r="E215" s="298"/>
      <c r="F215" s="298" t="s">
        <v>965</v>
      </c>
      <c r="G215" s="299"/>
      <c r="H215" s="293" t="s">
        <v>592</v>
      </c>
    </row>
    <row r="216" spans="1:8" ht="45" x14ac:dyDescent="0.2">
      <c r="A216" s="297" t="s">
        <v>962</v>
      </c>
      <c r="B216" s="298">
        <v>498</v>
      </c>
      <c r="C216" s="298" t="s">
        <v>1217</v>
      </c>
      <c r="D216" s="298" t="s">
        <v>1218</v>
      </c>
      <c r="E216" s="298" t="s">
        <v>934</v>
      </c>
      <c r="F216" s="298" t="s">
        <v>940</v>
      </c>
      <c r="G216" s="299"/>
      <c r="H216" s="293" t="s">
        <v>592</v>
      </c>
    </row>
    <row r="217" spans="1:8" ht="30" x14ac:dyDescent="0.2">
      <c r="A217" s="297" t="s">
        <v>962</v>
      </c>
      <c r="B217" s="298">
        <v>504</v>
      </c>
      <c r="C217" s="298" t="s">
        <v>1219</v>
      </c>
      <c r="D217" s="298" t="s">
        <v>1199</v>
      </c>
      <c r="E217" s="298" t="s">
        <v>933</v>
      </c>
      <c r="F217" s="298" t="s">
        <v>979</v>
      </c>
      <c r="G217" s="299"/>
      <c r="H217" s="293" t="s">
        <v>592</v>
      </c>
    </row>
    <row r="218" spans="1:8" ht="30" x14ac:dyDescent="0.2">
      <c r="A218" s="300" t="s">
        <v>962</v>
      </c>
      <c r="B218" s="301">
        <v>934</v>
      </c>
      <c r="C218" s="301" t="s">
        <v>1220</v>
      </c>
      <c r="D218" s="301" t="s">
        <v>1199</v>
      </c>
      <c r="E218" s="301" t="s">
        <v>934</v>
      </c>
      <c r="F218" s="301" t="s">
        <v>979</v>
      </c>
      <c r="G218" s="302"/>
      <c r="H218" s="293" t="s">
        <v>592</v>
      </c>
    </row>
    <row r="219" spans="1:8" ht="30" x14ac:dyDescent="0.2">
      <c r="A219" s="306" t="s">
        <v>374</v>
      </c>
      <c r="B219" s="307">
        <v>1001</v>
      </c>
      <c r="C219" s="307" t="s">
        <v>1221</v>
      </c>
      <c r="D219" s="307" t="s">
        <v>1203</v>
      </c>
      <c r="E219" s="307" t="s">
        <v>938</v>
      </c>
      <c r="F219" s="307" t="s">
        <v>940</v>
      </c>
      <c r="G219" s="308"/>
      <c r="H219" s="293" t="s">
        <v>592</v>
      </c>
    </row>
  </sheetData>
  <hyperlinks>
    <hyperlink ref="A2" r:id="rId1" xr:uid="{00000000-0004-0000-1A00-000000000000}"/>
  </hyperlinks>
  <pageMargins left="0.7" right="0.7" top="0.75" bottom="0.75" header="0.51180555555555496" footer="0.51180555555555496"/>
  <pageSetup paperSize="9" orientation="portrait" horizontalDpi="300" verticalDpi="30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"/>
  <sheetViews>
    <sheetView zoomScale="85" zoomScaleNormal="85" workbookViewId="0"/>
  </sheetViews>
  <sheetFormatPr baseColWidth="10" defaultColWidth="10.7109375" defaultRowHeight="12.75" x14ac:dyDescent="0.2"/>
  <sheetData/>
  <pageMargins left="0.7" right="0.7" top="0.75" bottom="0.75" header="0.51180555555555496" footer="0.51180555555555496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"/>
  <sheetViews>
    <sheetView zoomScale="85" zoomScaleNormal="85" workbookViewId="0"/>
  </sheetViews>
  <sheetFormatPr baseColWidth="10" defaultColWidth="10.7109375" defaultRowHeight="12.75" x14ac:dyDescent="0.2"/>
  <sheetData/>
  <pageMargins left="0.7" right="0.7" top="0.75" bottom="0.75" header="0.51180555555555496" footer="0.51180555555555496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5"/>
  <sheetViews>
    <sheetView topLeftCell="E1" zoomScale="85" zoomScaleNormal="85" workbookViewId="0">
      <selection activeCell="K42" sqref="K42"/>
    </sheetView>
  </sheetViews>
  <sheetFormatPr baseColWidth="10" defaultColWidth="9.140625" defaultRowHeight="12.75" x14ac:dyDescent="0.2"/>
  <cols>
    <col min="1" max="1" width="39" customWidth="1"/>
    <col min="257" max="257" width="39" customWidth="1"/>
    <col min="513" max="513" width="39" customWidth="1"/>
    <col min="769" max="769" width="39" customWidth="1"/>
  </cols>
  <sheetData>
    <row r="1" spans="1:9" ht="12.75" customHeight="1" x14ac:dyDescent="0.2">
      <c r="A1" s="312" t="s">
        <v>52</v>
      </c>
      <c r="B1" s="312"/>
      <c r="C1" s="312"/>
    </row>
    <row r="2" spans="1:9" x14ac:dyDescent="0.2">
      <c r="A2" s="313" t="s">
        <v>54</v>
      </c>
      <c r="B2" s="313"/>
      <c r="C2" s="313"/>
    </row>
    <row r="3" spans="1:9" x14ac:dyDescent="0.2">
      <c r="A3" s="314"/>
      <c r="B3" s="314"/>
      <c r="C3" s="314"/>
    </row>
    <row r="4" spans="1:9" x14ac:dyDescent="0.2">
      <c r="A4" s="315" t="s">
        <v>56</v>
      </c>
      <c r="B4" s="315"/>
      <c r="C4" s="315"/>
    </row>
    <row r="5" spans="1:9" x14ac:dyDescent="0.2">
      <c r="A5" s="315" t="s">
        <v>58</v>
      </c>
      <c r="B5" s="315"/>
      <c r="C5" s="315"/>
    </row>
    <row r="6" spans="1:9" x14ac:dyDescent="0.2">
      <c r="A6" s="315" t="s">
        <v>60</v>
      </c>
      <c r="B6" s="315"/>
      <c r="C6" s="315"/>
    </row>
    <row r="10" spans="1:9" ht="15" x14ac:dyDescent="0.25">
      <c r="A10" s="7"/>
      <c r="B10" s="7" t="s">
        <v>67</v>
      </c>
      <c r="C10" s="7" t="s">
        <v>68</v>
      </c>
    </row>
    <row r="11" spans="1:9" x14ac:dyDescent="0.2">
      <c r="B11" s="8" t="s">
        <v>64</v>
      </c>
      <c r="C11" s="8" t="s">
        <v>64</v>
      </c>
    </row>
    <row r="12" spans="1:9" ht="14.25" x14ac:dyDescent="0.2">
      <c r="A12" s="11" t="s">
        <v>99</v>
      </c>
      <c r="B12" s="12">
        <v>486.6</v>
      </c>
      <c r="C12" s="12">
        <v>47.8</v>
      </c>
    </row>
    <row r="13" spans="1:9" ht="14.25" x14ac:dyDescent="0.2">
      <c r="A13" s="11" t="s">
        <v>100</v>
      </c>
      <c r="B13" s="12">
        <v>528.5</v>
      </c>
      <c r="C13" s="12">
        <v>38.5</v>
      </c>
    </row>
    <row r="14" spans="1:9" ht="14.25" x14ac:dyDescent="0.2">
      <c r="A14" s="11" t="s">
        <v>101</v>
      </c>
      <c r="B14" s="12">
        <v>453.8</v>
      </c>
      <c r="C14" s="12">
        <v>42.2</v>
      </c>
      <c r="E14" s="9" t="s">
        <v>102</v>
      </c>
    </row>
    <row r="15" spans="1:9" ht="14.25" x14ac:dyDescent="0.2">
      <c r="A15" s="11" t="s">
        <v>103</v>
      </c>
      <c r="B15" s="12">
        <v>491.6</v>
      </c>
      <c r="C15" s="12">
        <v>36.700000000000003</v>
      </c>
      <c r="E15" s="9" t="s">
        <v>104</v>
      </c>
      <c r="F15" s="9" t="s">
        <v>105</v>
      </c>
      <c r="G15" s="9" t="s">
        <v>106</v>
      </c>
      <c r="H15" s="9" t="s">
        <v>107</v>
      </c>
      <c r="I15" s="9" t="s">
        <v>108</v>
      </c>
    </row>
    <row r="16" spans="1:9" ht="14.25" x14ac:dyDescent="0.2">
      <c r="A16" s="11" t="s">
        <v>109</v>
      </c>
      <c r="B16" s="12">
        <v>448</v>
      </c>
      <c r="C16" s="12">
        <v>34.700000000000003</v>
      </c>
      <c r="D16">
        <v>2013</v>
      </c>
      <c r="E16">
        <f>B21+B20</f>
        <v>926.2</v>
      </c>
      <c r="F16">
        <f>C21+C20</f>
        <v>51.4</v>
      </c>
      <c r="G16" s="15">
        <f t="shared" ref="G16:G23" si="0">F16/E16</f>
        <v>5.5495573310300146E-2</v>
      </c>
    </row>
    <row r="17" spans="1:19" ht="14.25" x14ac:dyDescent="0.2">
      <c r="A17" s="11" t="s">
        <v>110</v>
      </c>
      <c r="B17" s="12">
        <v>493.3</v>
      </c>
      <c r="C17" s="12">
        <v>38</v>
      </c>
      <c r="D17">
        <v>2014</v>
      </c>
      <c r="E17">
        <f>B23+B22</f>
        <v>920.3</v>
      </c>
      <c r="F17">
        <f>C23+C22</f>
        <v>55.3</v>
      </c>
      <c r="G17" s="15">
        <f t="shared" si="0"/>
        <v>6.0089101379984786E-2</v>
      </c>
      <c r="H17" s="15">
        <f t="shared" ref="H17:I23" si="1">E17/E16-1</f>
        <v>-6.3701144461240089E-3</v>
      </c>
      <c r="I17" s="15">
        <f t="shared" si="1"/>
        <v>7.587548638132291E-2</v>
      </c>
    </row>
    <row r="18" spans="1:19" ht="14.25" x14ac:dyDescent="0.2">
      <c r="A18" s="11" t="s">
        <v>111</v>
      </c>
      <c r="B18" s="12">
        <v>430.7</v>
      </c>
      <c r="C18" s="12">
        <v>36.5</v>
      </c>
      <c r="D18">
        <v>2015</v>
      </c>
      <c r="E18">
        <f>B25+B24</f>
        <v>981.69999999999993</v>
      </c>
      <c r="F18">
        <f>C25+C24</f>
        <v>73.300000000000011</v>
      </c>
      <c r="G18" s="15">
        <f t="shared" si="0"/>
        <v>7.4666395029031288E-2</v>
      </c>
      <c r="H18" s="15">
        <f t="shared" si="1"/>
        <v>6.6717374769097004E-2</v>
      </c>
      <c r="I18" s="15">
        <f t="shared" si="1"/>
        <v>0.32549728752260432</v>
      </c>
    </row>
    <row r="19" spans="1:19" ht="14.25" x14ac:dyDescent="0.2">
      <c r="A19" s="11" t="s">
        <v>112</v>
      </c>
      <c r="B19" s="12">
        <v>480.9</v>
      </c>
      <c r="C19" s="12">
        <v>35</v>
      </c>
      <c r="D19">
        <v>2016</v>
      </c>
      <c r="E19">
        <f>B27+B26</f>
        <v>1038.2</v>
      </c>
      <c r="F19">
        <f>C27+C26</f>
        <v>72.199999999999989</v>
      </c>
      <c r="G19" s="15">
        <f t="shared" si="0"/>
        <v>6.9543440570217677E-2</v>
      </c>
      <c r="H19" s="15">
        <f t="shared" si="1"/>
        <v>5.7553223999185166E-2</v>
      </c>
      <c r="I19" s="15">
        <f t="shared" si="1"/>
        <v>-1.5006821282401384E-2</v>
      </c>
    </row>
    <row r="20" spans="1:19" ht="14.25" x14ac:dyDescent="0.2">
      <c r="A20" s="11" t="s">
        <v>113</v>
      </c>
      <c r="B20" s="12">
        <v>429.5</v>
      </c>
      <c r="C20" s="12">
        <v>25.5</v>
      </c>
      <c r="D20">
        <v>2017</v>
      </c>
      <c r="E20">
        <f>B29+B28</f>
        <v>1044</v>
      </c>
      <c r="F20">
        <f>C29+C28</f>
        <v>77.300000000000011</v>
      </c>
      <c r="G20" s="15">
        <f t="shared" si="0"/>
        <v>7.4042145593869749E-2</v>
      </c>
      <c r="H20" s="15">
        <f t="shared" si="1"/>
        <v>5.5865921787709993E-3</v>
      </c>
      <c r="I20" s="15">
        <f t="shared" si="1"/>
        <v>7.0637119113573732E-2</v>
      </c>
    </row>
    <row r="21" spans="1:19" ht="14.25" x14ac:dyDescent="0.2">
      <c r="A21" s="11" t="s">
        <v>114</v>
      </c>
      <c r="B21" s="12">
        <v>496.7</v>
      </c>
      <c r="C21" s="12">
        <v>25.9</v>
      </c>
      <c r="D21">
        <v>2018</v>
      </c>
      <c r="E21">
        <f>B31+B30</f>
        <v>1062.9000000000001</v>
      </c>
      <c r="F21">
        <f>C31+C30</f>
        <v>86.5</v>
      </c>
      <c r="G21" s="15">
        <f t="shared" si="0"/>
        <v>8.1381127105089837E-2</v>
      </c>
      <c r="H21" s="15">
        <f t="shared" si="1"/>
        <v>1.8103448275862188E-2</v>
      </c>
      <c r="I21" s="15">
        <f t="shared" si="1"/>
        <v>0.11901681759379024</v>
      </c>
    </row>
    <row r="22" spans="1:19" ht="14.25" x14ac:dyDescent="0.2">
      <c r="A22" s="11" t="s">
        <v>115</v>
      </c>
      <c r="B22" s="12">
        <v>418.5</v>
      </c>
      <c r="C22" s="12">
        <v>26.6</v>
      </c>
      <c r="D22">
        <v>2019</v>
      </c>
      <c r="E22">
        <f>B33+B32</f>
        <v>1094.8000000000002</v>
      </c>
      <c r="F22">
        <f>C33+C32</f>
        <v>72.099999999999994</v>
      </c>
      <c r="G22" s="15">
        <f t="shared" si="0"/>
        <v>6.585677749360612E-2</v>
      </c>
      <c r="H22" s="15">
        <f t="shared" si="1"/>
        <v>3.0012230689622887E-2</v>
      </c>
      <c r="I22" s="15">
        <f t="shared" si="1"/>
        <v>-0.16647398843930639</v>
      </c>
    </row>
    <row r="23" spans="1:19" ht="18" x14ac:dyDescent="0.25">
      <c r="A23" s="11" t="s">
        <v>116</v>
      </c>
      <c r="B23" s="12">
        <v>501.8</v>
      </c>
      <c r="C23" s="12">
        <v>28.7</v>
      </c>
      <c r="D23" s="16">
        <v>2020</v>
      </c>
      <c r="E23" s="17">
        <f>B35+B34</f>
        <v>1015.2</v>
      </c>
      <c r="F23" s="17">
        <f>C35+C34</f>
        <v>67.8</v>
      </c>
      <c r="G23" s="18">
        <f t="shared" si="0"/>
        <v>6.6784869976359337E-2</v>
      </c>
      <c r="H23" s="18">
        <f t="shared" si="1"/>
        <v>-7.2707343807088209E-2</v>
      </c>
      <c r="I23" s="18">
        <f t="shared" si="1"/>
        <v>-5.9639389736477089E-2</v>
      </c>
    </row>
    <row r="24" spans="1:19" ht="14.25" x14ac:dyDescent="0.2">
      <c r="A24" s="11" t="s">
        <v>117</v>
      </c>
      <c r="B24" s="12">
        <v>455.9</v>
      </c>
      <c r="C24" s="12">
        <v>36.1</v>
      </c>
      <c r="L24" s="19" t="s">
        <v>118</v>
      </c>
      <c r="M24" s="19"/>
      <c r="N24" s="19"/>
      <c r="O24" s="19"/>
      <c r="P24" s="19"/>
      <c r="Q24" s="19"/>
      <c r="R24" s="19"/>
      <c r="S24" s="19"/>
    </row>
    <row r="25" spans="1:19" ht="14.25" x14ac:dyDescent="0.2">
      <c r="A25" s="11" t="s">
        <v>119</v>
      </c>
      <c r="B25" s="12">
        <v>525.79999999999995</v>
      </c>
      <c r="C25" s="12">
        <v>37.200000000000003</v>
      </c>
    </row>
    <row r="26" spans="1:19" ht="14.25" x14ac:dyDescent="0.2">
      <c r="A26" s="11" t="s">
        <v>120</v>
      </c>
      <c r="B26" s="12">
        <v>491.1</v>
      </c>
      <c r="C26" s="12">
        <v>36.799999999999997</v>
      </c>
    </row>
    <row r="27" spans="1:19" ht="14.25" x14ac:dyDescent="0.2">
      <c r="A27" s="11" t="s">
        <v>121</v>
      </c>
      <c r="B27" s="12">
        <v>547.1</v>
      </c>
      <c r="C27" s="12">
        <v>35.4</v>
      </c>
    </row>
    <row r="28" spans="1:19" ht="14.25" x14ac:dyDescent="0.2">
      <c r="A28" s="11" t="s">
        <v>122</v>
      </c>
      <c r="B28" s="12">
        <v>489.5</v>
      </c>
      <c r="C28" s="12">
        <v>36.200000000000003</v>
      </c>
    </row>
    <row r="29" spans="1:19" ht="14.25" x14ac:dyDescent="0.2">
      <c r="A29" s="11" t="s">
        <v>123</v>
      </c>
      <c r="B29" s="12">
        <v>554.5</v>
      </c>
      <c r="C29" s="12">
        <v>41.1</v>
      </c>
    </row>
    <row r="30" spans="1:19" ht="14.25" x14ac:dyDescent="0.2">
      <c r="A30" s="11" t="s">
        <v>124</v>
      </c>
      <c r="B30" s="12">
        <v>488.7</v>
      </c>
      <c r="C30" s="12">
        <v>43.9</v>
      </c>
    </row>
    <row r="31" spans="1:19" ht="14.25" x14ac:dyDescent="0.2">
      <c r="A31" s="11" t="s">
        <v>125</v>
      </c>
      <c r="B31" s="12">
        <v>574.20000000000005</v>
      </c>
      <c r="C31" s="12">
        <v>42.6</v>
      </c>
    </row>
    <row r="32" spans="1:19" ht="14.25" x14ac:dyDescent="0.2">
      <c r="A32" s="11" t="s">
        <v>126</v>
      </c>
      <c r="B32" s="12">
        <v>516.1</v>
      </c>
      <c r="C32" s="12">
        <v>36.6</v>
      </c>
    </row>
    <row r="33" spans="1:3" ht="14.25" x14ac:dyDescent="0.2">
      <c r="A33" s="11" t="s">
        <v>127</v>
      </c>
      <c r="B33" s="12">
        <v>578.70000000000005</v>
      </c>
      <c r="C33" s="12">
        <v>35.5</v>
      </c>
    </row>
    <row r="34" spans="1:3" ht="14.25" x14ac:dyDescent="0.2">
      <c r="A34" s="11" t="s">
        <v>128</v>
      </c>
      <c r="B34" s="12">
        <v>503</v>
      </c>
      <c r="C34" s="12">
        <v>36.4</v>
      </c>
    </row>
    <row r="35" spans="1:3" ht="14.25" x14ac:dyDescent="0.2">
      <c r="A35" s="11" t="s">
        <v>129</v>
      </c>
      <c r="B35" s="12">
        <v>512.20000000000005</v>
      </c>
      <c r="C35" s="12">
        <v>31.4</v>
      </c>
    </row>
    <row r="37" spans="1:3" x14ac:dyDescent="0.2">
      <c r="A37" s="317" t="s">
        <v>84</v>
      </c>
      <c r="B37" s="317"/>
      <c r="C37" s="317"/>
    </row>
    <row r="38" spans="1:3" x14ac:dyDescent="0.2">
      <c r="A38" s="317" t="s">
        <v>86</v>
      </c>
      <c r="B38" s="317"/>
      <c r="C38" s="317"/>
    </row>
    <row r="39" spans="1:3" x14ac:dyDescent="0.2">
      <c r="A39" s="317"/>
      <c r="B39" s="317"/>
      <c r="C39" s="317"/>
    </row>
    <row r="40" spans="1:3" x14ac:dyDescent="0.2">
      <c r="A40" s="317" t="s">
        <v>89</v>
      </c>
      <c r="B40" s="317"/>
      <c r="C40" s="317"/>
    </row>
    <row r="41" spans="1:3" x14ac:dyDescent="0.2">
      <c r="A41" s="317"/>
      <c r="B41" s="317"/>
      <c r="C41" s="317"/>
    </row>
    <row r="43" spans="1:3" x14ac:dyDescent="0.2">
      <c r="A43" s="317" t="s">
        <v>93</v>
      </c>
      <c r="B43" s="317"/>
      <c r="C43" s="317"/>
    </row>
    <row r="44" spans="1:3" x14ac:dyDescent="0.2">
      <c r="A44" s="317"/>
      <c r="B44" s="317"/>
      <c r="C44" s="317"/>
    </row>
    <row r="45" spans="1:3" x14ac:dyDescent="0.2">
      <c r="A45" s="317" t="s">
        <v>95</v>
      </c>
      <c r="B45" s="317"/>
      <c r="C45" s="317"/>
    </row>
  </sheetData>
  <mergeCells count="14">
    <mergeCell ref="A41:C41"/>
    <mergeCell ref="A43:C43"/>
    <mergeCell ref="A44:C44"/>
    <mergeCell ref="A45:C45"/>
    <mergeCell ref="A6:C6"/>
    <mergeCell ref="A37:C37"/>
    <mergeCell ref="A38:C38"/>
    <mergeCell ref="A39:C39"/>
    <mergeCell ref="A40:C40"/>
    <mergeCell ref="A1:C1"/>
    <mergeCell ref="A2:C2"/>
    <mergeCell ref="A3:C3"/>
    <mergeCell ref="A4:C4"/>
    <mergeCell ref="A5:C5"/>
  </mergeCells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  <pageSetUpPr fitToPage="1"/>
  </sheetPr>
  <dimension ref="A1:AMJ244"/>
  <sheetViews>
    <sheetView zoomScale="85" zoomScaleNormal="85" workbookViewId="0">
      <selection activeCell="A31" sqref="A31:C31"/>
    </sheetView>
  </sheetViews>
  <sheetFormatPr baseColWidth="10" defaultColWidth="11.42578125" defaultRowHeight="12.75" x14ac:dyDescent="0.2"/>
  <cols>
    <col min="1" max="1" width="9.42578125" style="20" customWidth="1"/>
    <col min="2" max="3" width="12.42578125" style="20" customWidth="1"/>
    <col min="4" max="5" width="12.42578125" style="21" customWidth="1"/>
    <col min="6" max="6" width="11.42578125" style="20"/>
    <col min="7" max="9" width="11.140625" style="20" hidden="1" customWidth="1"/>
    <col min="10" max="22" width="11.5703125" style="20" hidden="1" customWidth="1"/>
    <col min="23" max="1024" width="11.42578125" style="20"/>
  </cols>
  <sheetData>
    <row r="1" spans="1:22" ht="14.25" x14ac:dyDescent="0.2">
      <c r="A1" s="22" t="s">
        <v>130</v>
      </c>
      <c r="B1" s="23"/>
      <c r="C1" s="23"/>
      <c r="D1" s="24"/>
      <c r="E1" s="24"/>
    </row>
    <row r="2" spans="1:22" ht="14.25" x14ac:dyDescent="0.2">
      <c r="A2" s="25"/>
      <c r="B2" s="26" t="s">
        <v>131</v>
      </c>
      <c r="C2" s="26" t="s">
        <v>132</v>
      </c>
      <c r="D2" s="24"/>
      <c r="E2" s="24"/>
      <c r="L2" s="20" t="s">
        <v>133</v>
      </c>
    </row>
    <row r="3" spans="1:22" ht="14.25" x14ac:dyDescent="0.2">
      <c r="A3" s="27">
        <v>2016</v>
      </c>
      <c r="B3" s="28">
        <f>N13</f>
        <v>100.887</v>
      </c>
      <c r="C3" s="28">
        <f>M13</f>
        <v>101.569</v>
      </c>
      <c r="D3" s="24"/>
      <c r="E3" s="24"/>
      <c r="G3" s="21"/>
      <c r="H3" s="29"/>
      <c r="I3" s="29"/>
    </row>
    <row r="4" spans="1:22" ht="15" x14ac:dyDescent="0.25">
      <c r="A4" s="27">
        <v>2017</v>
      </c>
      <c r="B4" s="28">
        <f>N14</f>
        <v>101.268</v>
      </c>
      <c r="C4" s="28">
        <f>M14</f>
        <v>104.467</v>
      </c>
      <c r="D4" s="24"/>
      <c r="E4" s="24"/>
      <c r="G4" s="21"/>
      <c r="H4" s="30" t="s">
        <v>134</v>
      </c>
      <c r="I4" s="29"/>
      <c r="L4" s="318" t="s">
        <v>135</v>
      </c>
      <c r="M4" s="318"/>
      <c r="N4" s="318"/>
      <c r="O4" s="318"/>
      <c r="P4" s="318"/>
      <c r="Q4" s="318"/>
      <c r="R4" s="318"/>
      <c r="S4" s="318"/>
      <c r="T4" s="318"/>
      <c r="U4" s="318"/>
      <c r="V4" s="318"/>
    </row>
    <row r="5" spans="1:22" ht="14.25" x14ac:dyDescent="0.2">
      <c r="A5" s="27">
        <v>2018</v>
      </c>
      <c r="B5" s="28">
        <f>N15</f>
        <v>97.144999999999996</v>
      </c>
      <c r="C5" s="28">
        <f>M15</f>
        <v>105.247</v>
      </c>
      <c r="D5" s="24"/>
      <c r="E5" s="24"/>
      <c r="G5" s="21"/>
      <c r="H5" s="29"/>
      <c r="I5" s="29"/>
      <c r="L5" s="319" t="s">
        <v>135</v>
      </c>
      <c r="M5" s="319"/>
      <c r="N5" s="319"/>
      <c r="O5" s="319"/>
      <c r="P5" s="319"/>
      <c r="Q5" s="319"/>
      <c r="R5" s="319"/>
      <c r="S5" s="319"/>
      <c r="T5" s="319"/>
      <c r="U5" s="319"/>
      <c r="V5" s="319"/>
    </row>
    <row r="6" spans="1:22" ht="15" x14ac:dyDescent="0.25">
      <c r="A6" s="27">
        <v>2019</v>
      </c>
      <c r="B6" s="28">
        <f>N16</f>
        <v>90.994</v>
      </c>
      <c r="C6" s="28">
        <f>M16</f>
        <v>105.946</v>
      </c>
      <c r="D6" s="24"/>
      <c r="E6" s="24"/>
      <c r="G6" s="21"/>
      <c r="H6" s="29"/>
      <c r="I6" s="29"/>
      <c r="L6" s="320"/>
      <c r="M6" s="320"/>
      <c r="N6" s="320"/>
      <c r="O6" s="320"/>
      <c r="P6" s="320"/>
      <c r="Q6" s="320"/>
      <c r="R6" s="320"/>
      <c r="S6" s="320"/>
      <c r="T6" s="320"/>
      <c r="U6" s="320"/>
      <c r="V6" s="320"/>
    </row>
    <row r="7" spans="1:22" ht="15" x14ac:dyDescent="0.25">
      <c r="A7" s="27">
        <v>2020</v>
      </c>
      <c r="B7" s="28">
        <f>N17</f>
        <v>71.953000000000003</v>
      </c>
      <c r="C7" s="28">
        <f>M17</f>
        <v>96.234999999999999</v>
      </c>
      <c r="D7" s="24"/>
      <c r="E7" s="24"/>
      <c r="G7" s="21"/>
      <c r="H7" s="29"/>
      <c r="I7" s="29"/>
      <c r="L7" s="321" t="s">
        <v>136</v>
      </c>
      <c r="M7" s="321"/>
      <c r="N7" s="321"/>
      <c r="O7" s="321"/>
      <c r="P7" s="321"/>
      <c r="Q7" s="321"/>
      <c r="R7" s="321"/>
      <c r="S7" s="321"/>
      <c r="T7" s="321"/>
      <c r="U7" s="321"/>
      <c r="V7" s="321"/>
    </row>
    <row r="8" spans="1:22" ht="14.25" x14ac:dyDescent="0.2">
      <c r="A8" s="31" t="s">
        <v>137</v>
      </c>
      <c r="B8" s="31"/>
      <c r="C8" s="31"/>
      <c r="D8" s="24"/>
      <c r="E8" s="24"/>
      <c r="L8" s="322" t="s">
        <v>138</v>
      </c>
      <c r="M8" s="322"/>
      <c r="N8" s="322"/>
      <c r="O8" s="322"/>
      <c r="P8" s="322"/>
      <c r="Q8" s="322"/>
      <c r="R8" s="322"/>
      <c r="S8" s="322"/>
      <c r="T8" s="322"/>
      <c r="U8" s="322"/>
      <c r="V8" s="322"/>
    </row>
    <row r="9" spans="1:22" ht="15" x14ac:dyDescent="0.25">
      <c r="A9" s="33"/>
      <c r="B9" s="31"/>
      <c r="C9" s="31"/>
      <c r="D9" s="24"/>
      <c r="E9" s="24"/>
      <c r="L9" s="320"/>
      <c r="M9" s="320"/>
      <c r="N9" s="320"/>
      <c r="O9" s="320"/>
      <c r="P9" s="320"/>
      <c r="Q9" s="320"/>
      <c r="R9" s="320"/>
      <c r="S9" s="320"/>
      <c r="T9" s="320"/>
      <c r="U9" s="320"/>
      <c r="V9" s="320"/>
    </row>
    <row r="10" spans="1:22" ht="12.75" customHeight="1" x14ac:dyDescent="0.2">
      <c r="A10" s="34"/>
      <c r="B10" s="34"/>
      <c r="C10" s="34"/>
      <c r="L10" s="35" t="s">
        <v>139</v>
      </c>
      <c r="M10" s="323" t="s">
        <v>140</v>
      </c>
      <c r="N10" s="323"/>
      <c r="O10"/>
      <c r="P10"/>
      <c r="Q10"/>
      <c r="R10"/>
      <c r="S10"/>
      <c r="T10"/>
      <c r="U10"/>
      <c r="V10"/>
    </row>
    <row r="11" spans="1:22" ht="25.5" x14ac:dyDescent="0.2">
      <c r="L11" s="35" t="s">
        <v>139</v>
      </c>
      <c r="M11" s="37" t="s">
        <v>141</v>
      </c>
      <c r="N11" s="37" t="s">
        <v>142</v>
      </c>
      <c r="O11"/>
      <c r="P11"/>
      <c r="Q11"/>
      <c r="R11"/>
      <c r="S11"/>
      <c r="T11"/>
      <c r="U11"/>
      <c r="V11"/>
    </row>
    <row r="12" spans="1:22" ht="12.75" customHeight="1" x14ac:dyDescent="0.2">
      <c r="L12" s="323" t="s">
        <v>143</v>
      </c>
      <c r="M12" s="323"/>
      <c r="N12" s="323"/>
      <c r="O12"/>
      <c r="P12"/>
      <c r="Q12"/>
      <c r="R12"/>
      <c r="S12"/>
      <c r="T12"/>
      <c r="U12"/>
      <c r="V12"/>
    </row>
    <row r="13" spans="1:22" x14ac:dyDescent="0.2">
      <c r="L13" s="37" t="s">
        <v>144</v>
      </c>
      <c r="M13" s="38">
        <v>101.569</v>
      </c>
      <c r="N13" s="38">
        <v>100.887</v>
      </c>
      <c r="O13"/>
      <c r="P13"/>
      <c r="Q13"/>
      <c r="R13"/>
      <c r="S13"/>
      <c r="T13"/>
      <c r="U13"/>
      <c r="V13"/>
    </row>
    <row r="14" spans="1:22" x14ac:dyDescent="0.2">
      <c r="L14" s="37" t="s">
        <v>145</v>
      </c>
      <c r="M14" s="38">
        <v>104.467</v>
      </c>
      <c r="N14" s="38">
        <v>101.268</v>
      </c>
      <c r="O14"/>
      <c r="P14"/>
      <c r="Q14"/>
      <c r="R14"/>
      <c r="S14"/>
      <c r="T14"/>
      <c r="U14"/>
      <c r="V14"/>
    </row>
    <row r="15" spans="1:22" x14ac:dyDescent="0.2">
      <c r="L15" s="37" t="s">
        <v>146</v>
      </c>
      <c r="M15" s="38">
        <v>105.247</v>
      </c>
      <c r="N15" s="38">
        <v>97.144999999999996</v>
      </c>
      <c r="O15"/>
      <c r="P15"/>
      <c r="Q15"/>
      <c r="R15"/>
      <c r="S15"/>
      <c r="T15"/>
      <c r="U15"/>
      <c r="V15"/>
    </row>
    <row r="16" spans="1:22" x14ac:dyDescent="0.2">
      <c r="L16" s="37" t="s">
        <v>147</v>
      </c>
      <c r="M16" s="38">
        <v>105.946</v>
      </c>
      <c r="N16" s="38">
        <v>90.994</v>
      </c>
      <c r="O16"/>
      <c r="P16"/>
      <c r="Q16"/>
      <c r="R16"/>
      <c r="S16"/>
      <c r="T16"/>
      <c r="U16"/>
      <c r="V16"/>
    </row>
    <row r="17" spans="1:24" x14ac:dyDescent="0.2">
      <c r="L17" s="37" t="s">
        <v>148</v>
      </c>
      <c r="M17" s="38">
        <v>96.234999999999999</v>
      </c>
      <c r="N17" s="38">
        <v>71.953000000000003</v>
      </c>
      <c r="O17"/>
      <c r="P17"/>
      <c r="Q17"/>
      <c r="R17"/>
      <c r="S17"/>
      <c r="T17"/>
      <c r="U17"/>
      <c r="V17"/>
    </row>
    <row r="18" spans="1:24" x14ac:dyDescent="0.2">
      <c r="L18"/>
      <c r="M18"/>
      <c r="N18"/>
      <c r="O18"/>
      <c r="P18"/>
      <c r="Q18"/>
      <c r="R18"/>
      <c r="S18"/>
      <c r="T18"/>
      <c r="U18"/>
      <c r="V18"/>
    </row>
    <row r="19" spans="1:24" x14ac:dyDescent="0.2">
      <c r="L19"/>
      <c r="M19"/>
      <c r="N19"/>
      <c r="O19"/>
      <c r="P19"/>
      <c r="Q19"/>
      <c r="R19"/>
      <c r="S19"/>
      <c r="T19"/>
      <c r="U19"/>
      <c r="V19"/>
    </row>
    <row r="20" spans="1:24" x14ac:dyDescent="0.2">
      <c r="L20" s="32" t="s">
        <v>84</v>
      </c>
      <c r="M20"/>
      <c r="N20"/>
      <c r="O20"/>
      <c r="P20"/>
      <c r="Q20"/>
      <c r="R20"/>
      <c r="S20"/>
      <c r="T20"/>
      <c r="U20"/>
      <c r="V20"/>
    </row>
    <row r="21" spans="1:24" x14ac:dyDescent="0.2">
      <c r="L21" t="s">
        <v>149</v>
      </c>
      <c r="M21"/>
      <c r="N21"/>
      <c r="O21"/>
      <c r="P21"/>
      <c r="Q21"/>
      <c r="R21"/>
      <c r="S21"/>
      <c r="T21"/>
      <c r="U21"/>
      <c r="V21"/>
    </row>
    <row r="22" spans="1:24" ht="15" x14ac:dyDescent="0.2">
      <c r="F22" s="39"/>
      <c r="L22"/>
      <c r="M22"/>
      <c r="N22"/>
      <c r="O22"/>
      <c r="P22"/>
      <c r="Q22"/>
      <c r="R22"/>
      <c r="S22"/>
      <c r="T22"/>
      <c r="U22"/>
      <c r="V22"/>
      <c r="X22" s="39" t="s">
        <v>150</v>
      </c>
    </row>
    <row r="23" spans="1:24" x14ac:dyDescent="0.2">
      <c r="L23" s="32" t="s">
        <v>151</v>
      </c>
      <c r="M23"/>
      <c r="N23"/>
      <c r="O23"/>
      <c r="P23"/>
      <c r="Q23"/>
      <c r="R23"/>
      <c r="S23"/>
      <c r="T23"/>
      <c r="U23"/>
      <c r="V23"/>
    </row>
    <row r="24" spans="1:24" x14ac:dyDescent="0.2">
      <c r="A24" s="311"/>
      <c r="B24" s="311"/>
      <c r="C24" s="311"/>
      <c r="D24" s="311"/>
      <c r="E24" s="311"/>
      <c r="L24" t="s">
        <v>152</v>
      </c>
      <c r="M24"/>
      <c r="N24"/>
      <c r="O24"/>
      <c r="P24"/>
      <c r="Q24"/>
      <c r="R24"/>
      <c r="S24"/>
      <c r="T24"/>
      <c r="U24"/>
      <c r="V24"/>
    </row>
    <row r="25" spans="1:24" x14ac:dyDescent="0.2">
      <c r="L25"/>
      <c r="M25"/>
      <c r="N25"/>
      <c r="O25"/>
      <c r="P25"/>
      <c r="Q25"/>
      <c r="R25"/>
      <c r="S25"/>
      <c r="T25"/>
      <c r="U25"/>
      <c r="V25"/>
    </row>
    <row r="27" spans="1:24" ht="15" x14ac:dyDescent="0.2">
      <c r="B27" s="40"/>
    </row>
    <row r="29" spans="1:24" ht="15" x14ac:dyDescent="0.25">
      <c r="H29" s="318" t="s">
        <v>135</v>
      </c>
      <c r="I29" s="318"/>
      <c r="J29" s="318"/>
      <c r="K29" s="318"/>
      <c r="L29" s="318"/>
      <c r="M29" s="318"/>
      <c r="N29" s="318"/>
      <c r="O29" s="318"/>
      <c r="P29" s="318"/>
      <c r="Q29" s="318"/>
      <c r="R29" s="318"/>
    </row>
    <row r="30" spans="1:24" x14ac:dyDescent="0.2">
      <c r="H30" s="319" t="s">
        <v>135</v>
      </c>
      <c r="I30" s="319"/>
      <c r="J30" s="319"/>
      <c r="K30" s="319"/>
      <c r="L30" s="319"/>
      <c r="M30" s="319"/>
      <c r="N30" s="319"/>
      <c r="O30" s="319"/>
      <c r="P30" s="319"/>
      <c r="Q30" s="319"/>
      <c r="R30" s="319"/>
    </row>
    <row r="31" spans="1:24" ht="15" x14ac:dyDescent="0.25">
      <c r="H31" s="320"/>
      <c r="I31" s="320"/>
      <c r="J31" s="320"/>
      <c r="K31" s="320"/>
      <c r="L31" s="320"/>
      <c r="M31" s="320"/>
      <c r="N31" s="320"/>
      <c r="O31" s="320"/>
      <c r="P31" s="320"/>
      <c r="Q31" s="320"/>
      <c r="R31" s="320"/>
    </row>
    <row r="32" spans="1:24" ht="15" x14ac:dyDescent="0.25">
      <c r="H32" s="321" t="s">
        <v>136</v>
      </c>
      <c r="I32" s="321"/>
      <c r="J32" s="321"/>
      <c r="K32" s="321"/>
      <c r="L32" s="321"/>
      <c r="M32" s="321"/>
      <c r="N32" s="321"/>
      <c r="O32" s="321"/>
      <c r="P32" s="321"/>
      <c r="Q32" s="321"/>
      <c r="R32" s="321"/>
    </row>
    <row r="33" spans="8:18" x14ac:dyDescent="0.2">
      <c r="H33" s="322" t="s">
        <v>153</v>
      </c>
      <c r="I33" s="322"/>
      <c r="J33" s="322"/>
      <c r="K33" s="322"/>
      <c r="L33" s="322"/>
      <c r="M33" s="322"/>
      <c r="N33" s="322"/>
      <c r="O33" s="322"/>
      <c r="P33" s="322"/>
      <c r="Q33" s="322"/>
      <c r="R33" s="322"/>
    </row>
    <row r="34" spans="8:18" ht="15" x14ac:dyDescent="0.25">
      <c r="H34" s="320"/>
      <c r="I34" s="320"/>
      <c r="J34" s="320"/>
      <c r="K34" s="320"/>
      <c r="L34" s="320"/>
      <c r="M34" s="320"/>
      <c r="N34" s="320"/>
      <c r="O34" s="320"/>
      <c r="P34" s="320"/>
      <c r="Q34" s="320"/>
      <c r="R34" s="320"/>
    </row>
    <row r="35" spans="8:18" ht="12.75" customHeight="1" x14ac:dyDescent="0.2">
      <c r="H35" s="35" t="s">
        <v>139</v>
      </c>
      <c r="I35" s="323" t="s">
        <v>154</v>
      </c>
      <c r="J35" s="323"/>
    </row>
    <row r="36" spans="8:18" ht="25.5" x14ac:dyDescent="0.2">
      <c r="H36" s="35" t="s">
        <v>139</v>
      </c>
      <c r="I36" s="41" t="s">
        <v>141</v>
      </c>
      <c r="J36" s="41" t="s">
        <v>142</v>
      </c>
    </row>
    <row r="37" spans="8:18" ht="25.5" x14ac:dyDescent="0.2">
      <c r="H37" s="35" t="s">
        <v>139</v>
      </c>
      <c r="I37" s="41" t="s">
        <v>155</v>
      </c>
      <c r="J37" s="41" t="s">
        <v>155</v>
      </c>
      <c r="L37" s="20" t="s">
        <v>156</v>
      </c>
      <c r="M37" s="20" t="s">
        <v>131</v>
      </c>
    </row>
    <row r="38" spans="8:18" x14ac:dyDescent="0.2">
      <c r="H38" s="36" t="s">
        <v>157</v>
      </c>
      <c r="I38" s="38">
        <v>122.288</v>
      </c>
      <c r="J38" s="38">
        <v>149.74799999999999</v>
      </c>
      <c r="K38" s="20">
        <v>2003</v>
      </c>
      <c r="L38" s="42">
        <f>AVERAGE(I38:I49)</f>
        <v>124.21174999999999</v>
      </c>
      <c r="M38" s="42">
        <f>AVERAGE(J38:J49)</f>
        <v>149.05249999999998</v>
      </c>
    </row>
    <row r="39" spans="8:18" x14ac:dyDescent="0.2">
      <c r="H39" s="36" t="s">
        <v>158</v>
      </c>
      <c r="I39" s="38">
        <v>122.922</v>
      </c>
      <c r="J39" s="38">
        <v>135.73400000000001</v>
      </c>
      <c r="K39" s="20">
        <v>2004</v>
      </c>
      <c r="L39" s="42">
        <f>AVERAGE(I50:I61)</f>
        <v>126.64283333333334</v>
      </c>
      <c r="M39" s="42">
        <f>AVERAGE(J50:J61)</f>
        <v>148.98691666666664</v>
      </c>
    </row>
    <row r="40" spans="8:18" x14ac:dyDescent="0.2">
      <c r="H40" s="36" t="s">
        <v>159</v>
      </c>
      <c r="I40" s="38">
        <v>129.77199999999999</v>
      </c>
      <c r="J40" s="38">
        <v>141.40199999999999</v>
      </c>
      <c r="K40" s="20">
        <v>2005</v>
      </c>
      <c r="L40" s="42">
        <f>AVERAGE(I62:I73)</f>
        <v>126.84383333333331</v>
      </c>
      <c r="M40" s="42">
        <f>AVERAGE(J62:J73)</f>
        <v>157.46375</v>
      </c>
    </row>
    <row r="41" spans="8:18" x14ac:dyDescent="0.2">
      <c r="H41" s="36" t="s">
        <v>160</v>
      </c>
      <c r="I41" s="38">
        <v>122.288</v>
      </c>
      <c r="J41" s="38">
        <v>145.654</v>
      </c>
      <c r="K41" s="20">
        <v>2006</v>
      </c>
      <c r="L41" s="42">
        <f>AVERAGE(I74:I85)</f>
        <v>131.49525</v>
      </c>
      <c r="M41" s="42">
        <f>AVERAGE(J74:J85)</f>
        <v>154.15700000000001</v>
      </c>
    </row>
    <row r="42" spans="8:18" x14ac:dyDescent="0.2">
      <c r="H42" s="36" t="s">
        <v>161</v>
      </c>
      <c r="I42" s="38">
        <v>128.50399999999999</v>
      </c>
      <c r="J42" s="38">
        <v>155.88900000000001</v>
      </c>
      <c r="K42" s="20">
        <v>2007</v>
      </c>
      <c r="L42" s="42">
        <f>AVERAGE(I86:I97)</f>
        <v>134.65591666666668</v>
      </c>
      <c r="M42" s="42">
        <f>AVERAGE(J86:J97)</f>
        <v>159.78633333333335</v>
      </c>
    </row>
    <row r="43" spans="8:18" x14ac:dyDescent="0.2">
      <c r="H43" s="36" t="s">
        <v>162</v>
      </c>
      <c r="I43" s="38">
        <v>129.011</v>
      </c>
      <c r="J43" s="38">
        <v>167.85599999999999</v>
      </c>
      <c r="K43" s="20">
        <v>2008</v>
      </c>
      <c r="L43" s="42">
        <f>AVERAGE(I98:I109)</f>
        <v>125.08908333333335</v>
      </c>
      <c r="M43" s="42">
        <f>AVERAGE(J98:J109)</f>
        <v>150.04974999999999</v>
      </c>
    </row>
    <row r="44" spans="8:18" x14ac:dyDescent="0.2">
      <c r="H44" s="36" t="s">
        <v>163</v>
      </c>
      <c r="I44" s="38">
        <v>136.369</v>
      </c>
      <c r="J44" s="38">
        <v>191.476</v>
      </c>
      <c r="K44" s="20">
        <v>2009</v>
      </c>
      <c r="L44" s="42">
        <f>AVERAGE(I110:I121)</f>
        <v>104.81358333333334</v>
      </c>
      <c r="M44" s="42">
        <f>AVERAGE(J110:J121)</f>
        <v>120.91908333333332</v>
      </c>
    </row>
    <row r="45" spans="8:18" x14ac:dyDescent="0.2">
      <c r="H45" s="36" t="s">
        <v>164</v>
      </c>
      <c r="I45" s="38">
        <v>85.373000000000005</v>
      </c>
      <c r="J45" s="38">
        <v>147.386</v>
      </c>
      <c r="K45" s="20">
        <v>2010</v>
      </c>
      <c r="L45" s="42">
        <f>AVERAGE(I122:I133)</f>
        <v>105.74358333333333</v>
      </c>
      <c r="M45" s="42">
        <f>AVERAGE(J122:J133)</f>
        <v>110.85450000000002</v>
      </c>
    </row>
    <row r="46" spans="8:18" x14ac:dyDescent="0.2">
      <c r="H46" s="36" t="s">
        <v>165</v>
      </c>
      <c r="I46" s="38">
        <v>128.12299999999999</v>
      </c>
      <c r="J46" s="38">
        <v>152.42500000000001</v>
      </c>
      <c r="K46" s="20">
        <v>2011</v>
      </c>
      <c r="L46" s="42">
        <f>AVERAGE(I134:I145)</f>
        <v>103.66275</v>
      </c>
      <c r="M46" s="42">
        <f>AVERAGE(J134:J145)</f>
        <v>108.29091666666669</v>
      </c>
    </row>
    <row r="47" spans="8:18" x14ac:dyDescent="0.2">
      <c r="H47" s="36" t="s">
        <v>166</v>
      </c>
      <c r="I47" s="38">
        <v>139.41300000000001</v>
      </c>
      <c r="J47" s="38">
        <v>146.126</v>
      </c>
      <c r="K47" s="20">
        <v>2012</v>
      </c>
      <c r="L47" s="42">
        <f>AVERAGE(I146:I157)</f>
        <v>97.074999999999989</v>
      </c>
      <c r="M47" s="42">
        <f>AVERAGE(J146:J157)</f>
        <v>103.38975000000001</v>
      </c>
    </row>
    <row r="48" spans="8:18" x14ac:dyDescent="0.2">
      <c r="H48" s="36" t="s">
        <v>167</v>
      </c>
      <c r="I48" s="38">
        <v>129.899</v>
      </c>
      <c r="J48" s="38">
        <v>124.869</v>
      </c>
      <c r="K48" s="20">
        <v>2013</v>
      </c>
      <c r="L48" s="42">
        <f>AVERAGE(I158:I169)</f>
        <v>95.401999999999987</v>
      </c>
      <c r="M48" s="42">
        <f>AVERAGE(J158:J169)</f>
        <v>98.741166666666672</v>
      </c>
    </row>
    <row r="49" spans="8:15" x14ac:dyDescent="0.2">
      <c r="H49" s="36" t="s">
        <v>168</v>
      </c>
      <c r="I49" s="38">
        <v>116.57899999999999</v>
      </c>
      <c r="J49" s="38">
        <v>130.065</v>
      </c>
      <c r="K49" s="20">
        <v>2014</v>
      </c>
      <c r="L49" s="42">
        <f>AVERAGE(I170:I181)</f>
        <v>96.843166666666662</v>
      </c>
      <c r="M49" s="42">
        <f>AVERAGE(J170:J181)</f>
        <v>98.451499999999996</v>
      </c>
    </row>
    <row r="50" spans="8:15" x14ac:dyDescent="0.2">
      <c r="H50" s="36" t="s">
        <v>169</v>
      </c>
      <c r="I50" s="38">
        <v>118.60899999999999</v>
      </c>
      <c r="J50" s="38">
        <v>132.584</v>
      </c>
      <c r="K50" s="20">
        <v>2015</v>
      </c>
      <c r="L50" s="42">
        <f>AVERAGE(I182:I193)</f>
        <v>99.999916666666664</v>
      </c>
      <c r="M50" s="42">
        <f>AVERAGE(J182:J193)</f>
        <v>99.99991666666665</v>
      </c>
      <c r="N50" s="20">
        <f t="shared" ref="N50:O54" si="0">L50/L49-1</f>
        <v>3.2596517737441433E-2</v>
      </c>
      <c r="O50">
        <f t="shared" si="0"/>
        <v>1.5727710260043271E-2</v>
      </c>
    </row>
    <row r="51" spans="8:15" x14ac:dyDescent="0.2">
      <c r="H51" s="36" t="s">
        <v>170</v>
      </c>
      <c r="I51" s="38">
        <v>125.205</v>
      </c>
      <c r="J51" s="38">
        <v>148.64599999999999</v>
      </c>
      <c r="K51" s="20">
        <v>2016</v>
      </c>
      <c r="L51" s="42">
        <f>AVERAGE(I194:I205)</f>
        <v>101.56949999999999</v>
      </c>
      <c r="M51" s="42">
        <f>AVERAGE(J194:J205)</f>
        <v>100.88749999999999</v>
      </c>
      <c r="N51">
        <f t="shared" si="0"/>
        <v>1.5695846413205317E-2</v>
      </c>
      <c r="O51">
        <f t="shared" si="0"/>
        <v>8.8758407298672459E-3</v>
      </c>
    </row>
    <row r="52" spans="8:15" x14ac:dyDescent="0.2">
      <c r="H52" s="36" t="s">
        <v>171</v>
      </c>
      <c r="I52" s="38">
        <v>139.286</v>
      </c>
      <c r="J52" s="38">
        <v>153.685</v>
      </c>
      <c r="K52" s="20">
        <v>2017</v>
      </c>
      <c r="L52" s="42">
        <f>AVERAGE(I206:I217)</f>
        <v>104.46666666666665</v>
      </c>
      <c r="M52" s="42">
        <f>AVERAGE(J206:J217)</f>
        <v>101.26758333333335</v>
      </c>
      <c r="N52">
        <f t="shared" si="0"/>
        <v>2.8523982757290955E-2</v>
      </c>
      <c r="O52">
        <f t="shared" si="0"/>
        <v>3.7673976789329711E-3</v>
      </c>
    </row>
    <row r="53" spans="8:15" x14ac:dyDescent="0.2">
      <c r="H53" s="36" t="s">
        <v>172</v>
      </c>
      <c r="I53" s="38">
        <v>123.556</v>
      </c>
      <c r="J53" s="38">
        <v>141.875</v>
      </c>
      <c r="K53" s="20">
        <v>2018</v>
      </c>
      <c r="L53" s="42">
        <f>AVERAGE(I218:I229)</f>
        <v>105.24650000000001</v>
      </c>
      <c r="M53" s="42">
        <f>AVERAGE(J218:J229)</f>
        <v>97.144583333333344</v>
      </c>
      <c r="N53">
        <f t="shared" si="0"/>
        <v>7.4649010848757413E-3</v>
      </c>
      <c r="O53">
        <f t="shared" si="0"/>
        <v>-4.0713917171585901E-2</v>
      </c>
    </row>
    <row r="54" spans="8:15" x14ac:dyDescent="0.2">
      <c r="H54" s="36" t="s">
        <v>173</v>
      </c>
      <c r="I54" s="38">
        <v>132.05500000000001</v>
      </c>
      <c r="J54" s="38">
        <v>151.79499999999999</v>
      </c>
      <c r="K54" s="20">
        <v>2019</v>
      </c>
      <c r="L54" s="42">
        <f>AVERAGE(I230:I241)</f>
        <v>105.94558333333335</v>
      </c>
      <c r="M54" s="42">
        <f>AVERAGE(J230:J241)</f>
        <v>90.994250000000008</v>
      </c>
      <c r="N54">
        <f t="shared" si="0"/>
        <v>6.6423428174176014E-3</v>
      </c>
      <c r="O54">
        <f t="shared" si="0"/>
        <v>-6.3311129888010576E-2</v>
      </c>
    </row>
    <row r="55" spans="8:15" x14ac:dyDescent="0.2">
      <c r="H55" s="36" t="s">
        <v>174</v>
      </c>
      <c r="I55" s="38">
        <v>136.62200000000001</v>
      </c>
      <c r="J55" s="38">
        <v>165.02199999999999</v>
      </c>
    </row>
    <row r="56" spans="8:15" x14ac:dyDescent="0.2">
      <c r="H56" s="36" t="s">
        <v>175</v>
      </c>
      <c r="I56" s="38">
        <v>136.62200000000001</v>
      </c>
      <c r="J56" s="38">
        <v>183.13</v>
      </c>
    </row>
    <row r="57" spans="8:15" x14ac:dyDescent="0.2">
      <c r="H57" s="36" t="s">
        <v>176</v>
      </c>
      <c r="I57" s="38">
        <v>90.32</v>
      </c>
      <c r="J57" s="38">
        <v>152.89699999999999</v>
      </c>
    </row>
    <row r="58" spans="8:15" x14ac:dyDescent="0.2">
      <c r="H58" s="36" t="s">
        <v>177</v>
      </c>
      <c r="I58" s="38">
        <v>133.45099999999999</v>
      </c>
      <c r="J58" s="38">
        <v>163.29</v>
      </c>
    </row>
    <row r="59" spans="8:15" x14ac:dyDescent="0.2">
      <c r="H59" s="36" t="s">
        <v>178</v>
      </c>
      <c r="I59" s="38">
        <v>129.77199999999999</v>
      </c>
      <c r="J59" s="38">
        <v>137.62299999999999</v>
      </c>
      <c r="L59" s="9" t="s">
        <v>179</v>
      </c>
    </row>
    <row r="60" spans="8:15" x14ac:dyDescent="0.2">
      <c r="H60" s="36" t="s">
        <v>180</v>
      </c>
      <c r="I60" s="38">
        <v>135.988</v>
      </c>
      <c r="J60" s="38">
        <v>130.69499999999999</v>
      </c>
      <c r="L60" s="20" t="s">
        <v>156</v>
      </c>
      <c r="M60" s="20" t="s">
        <v>131</v>
      </c>
    </row>
    <row r="61" spans="8:15" x14ac:dyDescent="0.2">
      <c r="H61" s="36" t="s">
        <v>181</v>
      </c>
      <c r="I61" s="38">
        <v>118.22799999999999</v>
      </c>
      <c r="J61" s="38">
        <v>126.601</v>
      </c>
      <c r="K61" s="20">
        <v>2015</v>
      </c>
      <c r="L61" s="20">
        <f>AVERAGE(I182:I185)/AVERAGE(I170:I173)-1</f>
        <v>1.6199328484942654E-2</v>
      </c>
      <c r="M61" s="20">
        <f>AVERAGE(J182:J184)/AVERAGE(J170:J172)-1</f>
        <v>5.5238662650646919E-2</v>
      </c>
    </row>
    <row r="62" spans="8:15" x14ac:dyDescent="0.2">
      <c r="H62" s="36" t="s">
        <v>182</v>
      </c>
      <c r="I62" s="38">
        <v>119.624</v>
      </c>
      <c r="J62" s="38">
        <v>137.15100000000001</v>
      </c>
      <c r="K62" s="20">
        <v>2016</v>
      </c>
      <c r="L62" s="20">
        <f>AVERAGE(I194:I196)/AVERAGE(I182:I184)-1</f>
        <v>2.8175610550751573E-2</v>
      </c>
      <c r="M62" s="20">
        <f>AVERAGE(J194:J196)/AVERAGE(J182:J184)-1</f>
        <v>-2.9073191812665877E-2</v>
      </c>
    </row>
    <row r="63" spans="8:15" x14ac:dyDescent="0.2">
      <c r="H63" s="36" t="s">
        <v>183</v>
      </c>
      <c r="I63" s="38">
        <v>123.937</v>
      </c>
      <c r="J63" s="38">
        <v>146.28399999999999</v>
      </c>
      <c r="K63" s="20">
        <v>2017</v>
      </c>
      <c r="L63" s="20">
        <f>AVERAGE(I206:I208)/AVERAGE(I194:I196)-1</f>
        <v>4.9297913214547462E-2</v>
      </c>
      <c r="M63" s="20">
        <f>AVERAGE(J206:J208)/AVERAGE(J194:J196)-1</f>
        <v>3.6634612278302559E-2</v>
      </c>
    </row>
    <row r="64" spans="8:15" x14ac:dyDescent="0.2">
      <c r="H64" s="36" t="s">
        <v>184</v>
      </c>
      <c r="I64" s="38">
        <v>130.15299999999999</v>
      </c>
      <c r="J64" s="38">
        <v>146.28399999999999</v>
      </c>
      <c r="K64" s="20">
        <v>2018</v>
      </c>
      <c r="L64" s="20">
        <f>AVERAGE(I218:I220)/AVERAGE(I206:I208)-1</f>
        <v>6.1342166605322657E-3</v>
      </c>
      <c r="M64" s="20">
        <f>AVERAGE(J218:J220)/AVERAGE(J206:J208)-1</f>
        <v>-3.9882961962637964E-2</v>
      </c>
    </row>
    <row r="65" spans="8:13" x14ac:dyDescent="0.2">
      <c r="H65" s="36" t="s">
        <v>185</v>
      </c>
      <c r="I65" s="38">
        <v>132.56299999999999</v>
      </c>
      <c r="J65" s="38">
        <v>154.47200000000001</v>
      </c>
      <c r="K65" s="20">
        <v>2019</v>
      </c>
      <c r="L65" s="20">
        <f>AVERAGE(I230:I232)/AVERAGE(I218:I220)-1</f>
        <v>6.7752838146692973E-3</v>
      </c>
      <c r="M65" s="20">
        <f>AVERAGE(J230:J232)/AVERAGE(J218:J220)-1</f>
        <v>-5.0191685570746714E-2</v>
      </c>
    </row>
    <row r="66" spans="8:13" x14ac:dyDescent="0.2">
      <c r="H66" s="36" t="s">
        <v>186</v>
      </c>
      <c r="I66" s="38">
        <v>132.43600000000001</v>
      </c>
      <c r="J66" s="38">
        <v>163.13200000000001</v>
      </c>
      <c r="K66" s="20">
        <v>2020</v>
      </c>
      <c r="L66" s="20">
        <f>AVERAGE(I242:I244)/AVERAGE(I230:I232)-1</f>
        <v>-4.9545660639863875E-2</v>
      </c>
      <c r="M66" s="20">
        <f>AVERAGE(J242:J244)/AVERAGE(J230:J232)-1</f>
        <v>-0.10454510935601469</v>
      </c>
    </row>
    <row r="67" spans="8:13" x14ac:dyDescent="0.2">
      <c r="H67" s="36" t="s">
        <v>187</v>
      </c>
      <c r="I67" s="38">
        <v>136.495</v>
      </c>
      <c r="J67" s="38">
        <v>179.19399999999999</v>
      </c>
    </row>
    <row r="68" spans="8:13" x14ac:dyDescent="0.2">
      <c r="H68" s="36" t="s">
        <v>188</v>
      </c>
      <c r="I68" s="38">
        <v>131.929</v>
      </c>
      <c r="J68" s="38">
        <v>193.995</v>
      </c>
    </row>
    <row r="69" spans="8:13" x14ac:dyDescent="0.2">
      <c r="H69" s="36" t="s">
        <v>189</v>
      </c>
      <c r="I69" s="38">
        <v>93.998999999999995</v>
      </c>
      <c r="J69" s="38">
        <v>154</v>
      </c>
    </row>
    <row r="70" spans="8:13" x14ac:dyDescent="0.2">
      <c r="H70" s="36" t="s">
        <v>190</v>
      </c>
      <c r="I70" s="38">
        <v>133.83099999999999</v>
      </c>
      <c r="J70" s="38">
        <v>168.80099999999999</v>
      </c>
    </row>
    <row r="71" spans="8:13" x14ac:dyDescent="0.2">
      <c r="H71" s="36" t="s">
        <v>191</v>
      </c>
      <c r="I71" s="38">
        <v>129.77199999999999</v>
      </c>
      <c r="J71" s="38">
        <v>154.15700000000001</v>
      </c>
    </row>
    <row r="72" spans="8:13" x14ac:dyDescent="0.2">
      <c r="H72" s="36" t="s">
        <v>192</v>
      </c>
      <c r="I72" s="38">
        <v>137.38300000000001</v>
      </c>
      <c r="J72" s="38">
        <v>152.89699999999999</v>
      </c>
    </row>
    <row r="73" spans="8:13" x14ac:dyDescent="0.2">
      <c r="H73" s="36" t="s">
        <v>193</v>
      </c>
      <c r="I73" s="38">
        <v>120.004</v>
      </c>
      <c r="J73" s="38">
        <v>139.19800000000001</v>
      </c>
    </row>
    <row r="74" spans="8:13" x14ac:dyDescent="0.2">
      <c r="H74" s="36" t="s">
        <v>194</v>
      </c>
      <c r="I74" s="38">
        <v>128.25</v>
      </c>
      <c r="J74" s="38">
        <v>154.62899999999999</v>
      </c>
    </row>
    <row r="75" spans="8:13" x14ac:dyDescent="0.2">
      <c r="H75" s="36" t="s">
        <v>195</v>
      </c>
      <c r="I75" s="38">
        <v>129.011</v>
      </c>
      <c r="J75" s="38">
        <v>151.79499999999999</v>
      </c>
    </row>
    <row r="76" spans="8:13" x14ac:dyDescent="0.2">
      <c r="H76" s="36" t="s">
        <v>196</v>
      </c>
      <c r="I76" s="38">
        <v>146.26300000000001</v>
      </c>
      <c r="J76" s="38">
        <v>165.494</v>
      </c>
    </row>
    <row r="77" spans="8:13" x14ac:dyDescent="0.2">
      <c r="H77" s="36" t="s">
        <v>197</v>
      </c>
      <c r="I77" s="38">
        <v>120.131</v>
      </c>
      <c r="J77" s="38">
        <v>142.977</v>
      </c>
    </row>
    <row r="78" spans="8:13" x14ac:dyDescent="0.2">
      <c r="H78" s="36" t="s">
        <v>198</v>
      </c>
      <c r="I78" s="38">
        <v>141.316</v>
      </c>
      <c r="J78" s="38">
        <v>160.298</v>
      </c>
    </row>
    <row r="79" spans="8:13" x14ac:dyDescent="0.2">
      <c r="H79" s="36" t="s">
        <v>199</v>
      </c>
      <c r="I79" s="38">
        <v>143.09200000000001</v>
      </c>
      <c r="J79" s="38">
        <v>166.28200000000001</v>
      </c>
    </row>
    <row r="80" spans="8:13" x14ac:dyDescent="0.2">
      <c r="H80" s="36" t="s">
        <v>200</v>
      </c>
      <c r="I80" s="38">
        <v>136.749</v>
      </c>
      <c r="J80" s="38">
        <v>189.744</v>
      </c>
    </row>
    <row r="81" spans="8:10" x14ac:dyDescent="0.2">
      <c r="H81" s="36" t="s">
        <v>201</v>
      </c>
      <c r="I81" s="38">
        <v>96.79</v>
      </c>
      <c r="J81" s="38">
        <v>138.411</v>
      </c>
    </row>
    <row r="82" spans="8:10" x14ac:dyDescent="0.2">
      <c r="H82" s="36" t="s">
        <v>202</v>
      </c>
      <c r="I82" s="38">
        <v>134.59299999999999</v>
      </c>
      <c r="J82" s="38">
        <v>160.928</v>
      </c>
    </row>
    <row r="83" spans="8:10" x14ac:dyDescent="0.2">
      <c r="H83" s="36" t="s">
        <v>203</v>
      </c>
      <c r="I83" s="38">
        <v>138.398</v>
      </c>
      <c r="J83" s="38">
        <v>154.78700000000001</v>
      </c>
    </row>
    <row r="84" spans="8:10" x14ac:dyDescent="0.2">
      <c r="H84" s="36" t="s">
        <v>204</v>
      </c>
      <c r="I84" s="38">
        <v>142.33099999999999</v>
      </c>
      <c r="J84" s="38">
        <v>136.99299999999999</v>
      </c>
    </row>
    <row r="85" spans="8:10" x14ac:dyDescent="0.2">
      <c r="H85" s="36" t="s">
        <v>205</v>
      </c>
      <c r="I85" s="38">
        <v>121.01900000000001</v>
      </c>
      <c r="J85" s="38">
        <v>127.54600000000001</v>
      </c>
    </row>
    <row r="86" spans="8:10" x14ac:dyDescent="0.2">
      <c r="H86" s="36" t="s">
        <v>206</v>
      </c>
      <c r="I86" s="38">
        <v>136.749</v>
      </c>
      <c r="J86" s="38">
        <v>151.79499999999999</v>
      </c>
    </row>
    <row r="87" spans="8:10" x14ac:dyDescent="0.2">
      <c r="H87" s="36" t="s">
        <v>207</v>
      </c>
      <c r="I87" s="38">
        <v>132.94300000000001</v>
      </c>
      <c r="J87" s="38">
        <v>156.99100000000001</v>
      </c>
    </row>
    <row r="88" spans="8:10" x14ac:dyDescent="0.2">
      <c r="H88" s="36" t="s">
        <v>208</v>
      </c>
      <c r="I88" s="38">
        <v>147.785</v>
      </c>
      <c r="J88" s="38">
        <v>163.29</v>
      </c>
    </row>
    <row r="89" spans="8:10" x14ac:dyDescent="0.2">
      <c r="H89" s="36" t="s">
        <v>209</v>
      </c>
      <c r="I89" s="38">
        <v>126.22</v>
      </c>
      <c r="J89" s="38">
        <v>147.70099999999999</v>
      </c>
    </row>
    <row r="90" spans="8:10" x14ac:dyDescent="0.2">
      <c r="H90" s="36" t="s">
        <v>210</v>
      </c>
      <c r="I90" s="38">
        <v>146.00899999999999</v>
      </c>
      <c r="J90" s="38">
        <v>175.1</v>
      </c>
    </row>
    <row r="91" spans="8:10" x14ac:dyDescent="0.2">
      <c r="H91" s="36" t="s">
        <v>211</v>
      </c>
      <c r="I91" s="38">
        <v>143.21899999999999</v>
      </c>
      <c r="J91" s="38">
        <v>171.16300000000001</v>
      </c>
    </row>
    <row r="92" spans="8:10" x14ac:dyDescent="0.2">
      <c r="H92" s="36" t="s">
        <v>212</v>
      </c>
      <c r="I92" s="38">
        <v>142.83799999999999</v>
      </c>
      <c r="J92" s="38">
        <v>182.65799999999999</v>
      </c>
    </row>
    <row r="93" spans="8:10" x14ac:dyDescent="0.2">
      <c r="H93" s="36" t="s">
        <v>213</v>
      </c>
      <c r="I93" s="38">
        <v>99.072999999999993</v>
      </c>
      <c r="J93" s="38">
        <v>147.386</v>
      </c>
    </row>
    <row r="94" spans="8:10" x14ac:dyDescent="0.2">
      <c r="H94" s="36" t="s">
        <v>214</v>
      </c>
      <c r="I94" s="38">
        <v>132.81700000000001</v>
      </c>
      <c r="J94" s="38">
        <v>159.66800000000001</v>
      </c>
    </row>
    <row r="95" spans="8:10" x14ac:dyDescent="0.2">
      <c r="H95" s="36" t="s">
        <v>215</v>
      </c>
      <c r="I95" s="38">
        <v>145.756</v>
      </c>
      <c r="J95" s="38">
        <v>168.01400000000001</v>
      </c>
    </row>
    <row r="96" spans="8:10" x14ac:dyDescent="0.2">
      <c r="H96" s="36" t="s">
        <v>216</v>
      </c>
      <c r="I96" s="38">
        <v>141.18899999999999</v>
      </c>
      <c r="J96" s="38">
        <v>159.35300000000001</v>
      </c>
    </row>
    <row r="97" spans="8:10" x14ac:dyDescent="0.2">
      <c r="H97" s="36" t="s">
        <v>217</v>
      </c>
      <c r="I97" s="38">
        <v>121.273</v>
      </c>
      <c r="J97" s="38">
        <v>134.31700000000001</v>
      </c>
    </row>
    <row r="98" spans="8:10" x14ac:dyDescent="0.2">
      <c r="H98" s="36" t="s">
        <v>218</v>
      </c>
      <c r="I98" s="38">
        <v>135.607</v>
      </c>
      <c r="J98" s="38">
        <v>164.864</v>
      </c>
    </row>
    <row r="99" spans="8:10" x14ac:dyDescent="0.2">
      <c r="H99" s="36" t="s">
        <v>219</v>
      </c>
      <c r="I99" s="38">
        <v>138.018</v>
      </c>
      <c r="J99" s="38">
        <v>168.48599999999999</v>
      </c>
    </row>
    <row r="100" spans="8:10" x14ac:dyDescent="0.2">
      <c r="H100" s="36" t="s">
        <v>220</v>
      </c>
      <c r="I100" s="38">
        <v>125.205</v>
      </c>
      <c r="J100" s="38">
        <v>162.18799999999999</v>
      </c>
    </row>
    <row r="101" spans="8:10" x14ac:dyDescent="0.2">
      <c r="H101" s="36" t="s">
        <v>221</v>
      </c>
      <c r="I101" s="38">
        <v>141.316</v>
      </c>
      <c r="J101" s="38">
        <v>160.298</v>
      </c>
    </row>
    <row r="102" spans="8:10" x14ac:dyDescent="0.2">
      <c r="H102" s="36" t="s">
        <v>222</v>
      </c>
      <c r="I102" s="38">
        <v>133.70500000000001</v>
      </c>
      <c r="J102" s="38">
        <v>152.58199999999999</v>
      </c>
    </row>
    <row r="103" spans="8:10" x14ac:dyDescent="0.2">
      <c r="H103" s="36" t="s">
        <v>223</v>
      </c>
      <c r="I103" s="38">
        <v>127.616</v>
      </c>
      <c r="J103" s="38">
        <v>157.149</v>
      </c>
    </row>
    <row r="104" spans="8:10" x14ac:dyDescent="0.2">
      <c r="H104" s="36" t="s">
        <v>224</v>
      </c>
      <c r="I104" s="38">
        <v>140.17400000000001</v>
      </c>
      <c r="J104" s="38">
        <v>179.98099999999999</v>
      </c>
    </row>
    <row r="105" spans="8:10" x14ac:dyDescent="0.2">
      <c r="H105" s="36" t="s">
        <v>225</v>
      </c>
      <c r="I105" s="38">
        <v>87.656000000000006</v>
      </c>
      <c r="J105" s="38">
        <v>128.80500000000001</v>
      </c>
    </row>
    <row r="106" spans="8:10" x14ac:dyDescent="0.2">
      <c r="H106" s="36" t="s">
        <v>226</v>
      </c>
      <c r="I106" s="38">
        <v>126.601</v>
      </c>
      <c r="J106" s="38">
        <v>154.47200000000001</v>
      </c>
    </row>
    <row r="107" spans="8:10" x14ac:dyDescent="0.2">
      <c r="H107" s="36" t="s">
        <v>227</v>
      </c>
      <c r="I107" s="38">
        <v>127.996</v>
      </c>
      <c r="J107" s="38">
        <v>139.35499999999999</v>
      </c>
    </row>
    <row r="108" spans="8:10" x14ac:dyDescent="0.2">
      <c r="H108" s="36" t="s">
        <v>228</v>
      </c>
      <c r="I108" s="38">
        <v>115.31100000000001</v>
      </c>
      <c r="J108" s="38">
        <v>120.145</v>
      </c>
    </row>
    <row r="109" spans="8:10" x14ac:dyDescent="0.2">
      <c r="H109" s="36" t="s">
        <v>229</v>
      </c>
      <c r="I109" s="38">
        <v>101.864</v>
      </c>
      <c r="J109" s="38">
        <v>112.27200000000001</v>
      </c>
    </row>
    <row r="110" spans="8:10" x14ac:dyDescent="0.2">
      <c r="H110" s="36" t="s">
        <v>230</v>
      </c>
      <c r="I110" s="38">
        <v>102.372</v>
      </c>
      <c r="J110" s="38">
        <v>129.90799999999999</v>
      </c>
    </row>
    <row r="111" spans="8:10" x14ac:dyDescent="0.2">
      <c r="H111" s="36" t="s">
        <v>231</v>
      </c>
      <c r="I111" s="38">
        <v>104.52800000000001</v>
      </c>
      <c r="J111" s="38">
        <v>126.758</v>
      </c>
    </row>
    <row r="112" spans="8:10" x14ac:dyDescent="0.2">
      <c r="H112" s="36" t="s">
        <v>232</v>
      </c>
      <c r="I112" s="38">
        <v>108.334</v>
      </c>
      <c r="J112" s="38">
        <v>129.59299999999999</v>
      </c>
    </row>
    <row r="113" spans="8:10" x14ac:dyDescent="0.2">
      <c r="H113" s="36" t="s">
        <v>233</v>
      </c>
      <c r="I113" s="38">
        <v>101.23</v>
      </c>
      <c r="J113" s="38">
        <v>115.893</v>
      </c>
    </row>
    <row r="114" spans="8:10" x14ac:dyDescent="0.2">
      <c r="H114" s="36" t="s">
        <v>234</v>
      </c>
      <c r="I114" s="38">
        <v>103.89400000000001</v>
      </c>
      <c r="J114" s="38">
        <v>117.783</v>
      </c>
    </row>
    <row r="115" spans="8:10" x14ac:dyDescent="0.2">
      <c r="H115" s="36" t="s">
        <v>235</v>
      </c>
      <c r="I115" s="38">
        <v>109.349</v>
      </c>
      <c r="J115" s="38">
        <v>131.32499999999999</v>
      </c>
    </row>
    <row r="116" spans="8:10" x14ac:dyDescent="0.2">
      <c r="H116" s="36" t="s">
        <v>236</v>
      </c>
      <c r="I116" s="38">
        <v>116.452</v>
      </c>
      <c r="J116" s="38">
        <v>143.76400000000001</v>
      </c>
    </row>
    <row r="117" spans="8:10" x14ac:dyDescent="0.2">
      <c r="H117" s="36" t="s">
        <v>237</v>
      </c>
      <c r="I117" s="38">
        <v>78.396000000000001</v>
      </c>
      <c r="J117" s="38">
        <v>113.68899999999999</v>
      </c>
    </row>
    <row r="118" spans="8:10" x14ac:dyDescent="0.2">
      <c r="H118" s="36" t="s">
        <v>238</v>
      </c>
      <c r="I118" s="38">
        <v>110.49</v>
      </c>
      <c r="J118" s="38">
        <v>125.34099999999999</v>
      </c>
    </row>
    <row r="119" spans="8:10" x14ac:dyDescent="0.2">
      <c r="H119" s="36" t="s">
        <v>239</v>
      </c>
      <c r="I119" s="38">
        <v>111.63200000000001</v>
      </c>
      <c r="J119" s="38">
        <v>109.437</v>
      </c>
    </row>
    <row r="120" spans="8:10" x14ac:dyDescent="0.2">
      <c r="H120" s="36" t="s">
        <v>240</v>
      </c>
      <c r="I120" s="38">
        <v>110.744</v>
      </c>
      <c r="J120" s="38">
        <v>106.131</v>
      </c>
    </row>
    <row r="121" spans="8:10" x14ac:dyDescent="0.2">
      <c r="H121" s="36" t="s">
        <v>241</v>
      </c>
      <c r="I121" s="38">
        <v>100.342</v>
      </c>
      <c r="J121" s="38">
        <v>101.407</v>
      </c>
    </row>
    <row r="122" spans="8:10" x14ac:dyDescent="0.2">
      <c r="H122" s="36" t="s">
        <v>242</v>
      </c>
      <c r="I122" s="38">
        <v>97.296999999999997</v>
      </c>
      <c r="J122" s="38">
        <v>104.556</v>
      </c>
    </row>
    <row r="123" spans="8:10" x14ac:dyDescent="0.2">
      <c r="H123" s="36" t="s">
        <v>243</v>
      </c>
      <c r="I123" s="38">
        <v>102.498</v>
      </c>
      <c r="J123" s="38">
        <v>109.595</v>
      </c>
    </row>
    <row r="124" spans="8:10" x14ac:dyDescent="0.2">
      <c r="H124" s="36" t="s">
        <v>244</v>
      </c>
      <c r="I124" s="38">
        <v>115.691</v>
      </c>
      <c r="J124" s="38">
        <v>129.435</v>
      </c>
    </row>
    <row r="125" spans="8:10" x14ac:dyDescent="0.2">
      <c r="H125" s="36" t="s">
        <v>245</v>
      </c>
      <c r="I125" s="38">
        <v>104.274</v>
      </c>
      <c r="J125" s="38">
        <v>108.807</v>
      </c>
    </row>
    <row r="126" spans="8:10" x14ac:dyDescent="0.2">
      <c r="H126" s="36" t="s">
        <v>246</v>
      </c>
      <c r="I126" s="38">
        <v>109.22199999999999</v>
      </c>
      <c r="J126" s="38">
        <v>112.587</v>
      </c>
    </row>
    <row r="127" spans="8:10" x14ac:dyDescent="0.2">
      <c r="H127" s="36" t="s">
        <v>247</v>
      </c>
      <c r="I127" s="38">
        <v>112.9</v>
      </c>
      <c r="J127" s="38">
        <v>117.31</v>
      </c>
    </row>
    <row r="128" spans="8:10" x14ac:dyDescent="0.2">
      <c r="H128" s="36" t="s">
        <v>248</v>
      </c>
      <c r="I128" s="38">
        <v>113.788</v>
      </c>
      <c r="J128" s="38">
        <v>127.54600000000001</v>
      </c>
    </row>
    <row r="129" spans="8:10" x14ac:dyDescent="0.2">
      <c r="H129" s="36" t="s">
        <v>249</v>
      </c>
      <c r="I129" s="38">
        <v>81.06</v>
      </c>
      <c r="J129" s="38">
        <v>107.39</v>
      </c>
    </row>
    <row r="130" spans="8:10" x14ac:dyDescent="0.2">
      <c r="H130" s="36" t="s">
        <v>250</v>
      </c>
      <c r="I130" s="38">
        <v>109.22199999999999</v>
      </c>
      <c r="J130" s="38">
        <v>107.233</v>
      </c>
    </row>
    <row r="131" spans="8:10" x14ac:dyDescent="0.2">
      <c r="H131" s="36" t="s">
        <v>251</v>
      </c>
      <c r="I131" s="38">
        <v>107.699</v>
      </c>
      <c r="J131" s="38">
        <v>100.462</v>
      </c>
    </row>
    <row r="132" spans="8:10" x14ac:dyDescent="0.2">
      <c r="H132" s="36" t="s">
        <v>252</v>
      </c>
      <c r="I132" s="38">
        <v>114.55</v>
      </c>
      <c r="J132" s="38">
        <v>101.72199999999999</v>
      </c>
    </row>
    <row r="133" spans="8:10" x14ac:dyDescent="0.2">
      <c r="H133" s="36" t="s">
        <v>253</v>
      </c>
      <c r="I133" s="38">
        <v>100.72199999999999</v>
      </c>
      <c r="J133" s="38">
        <v>103.611</v>
      </c>
    </row>
    <row r="134" spans="8:10" x14ac:dyDescent="0.2">
      <c r="H134" s="36" t="s">
        <v>254</v>
      </c>
      <c r="I134" s="38">
        <v>101.206</v>
      </c>
      <c r="J134" s="38">
        <v>103.063</v>
      </c>
    </row>
    <row r="135" spans="8:10" x14ac:dyDescent="0.2">
      <c r="H135" s="36" t="s">
        <v>255</v>
      </c>
      <c r="I135" s="38">
        <v>104.976</v>
      </c>
      <c r="J135" s="38">
        <v>104.21599999999999</v>
      </c>
    </row>
    <row r="136" spans="8:10" x14ac:dyDescent="0.2">
      <c r="H136" s="36" t="s">
        <v>256</v>
      </c>
      <c r="I136" s="38">
        <v>116.08</v>
      </c>
      <c r="J136" s="38">
        <v>110.441</v>
      </c>
    </row>
    <row r="137" spans="8:10" x14ac:dyDescent="0.2">
      <c r="H137" s="36" t="s">
        <v>257</v>
      </c>
      <c r="I137" s="38">
        <v>99.119</v>
      </c>
      <c r="J137" s="38">
        <v>94.522000000000006</v>
      </c>
    </row>
    <row r="138" spans="8:10" x14ac:dyDescent="0.2">
      <c r="H138" s="36" t="s">
        <v>258</v>
      </c>
      <c r="I138" s="38">
        <v>108.98399999999999</v>
      </c>
      <c r="J138" s="38">
        <v>115.217</v>
      </c>
    </row>
    <row r="139" spans="8:10" x14ac:dyDescent="0.2">
      <c r="H139" s="36" t="s">
        <v>259</v>
      </c>
      <c r="I139" s="38">
        <v>110.22199999999999</v>
      </c>
      <c r="J139" s="38">
        <v>115.90300000000001</v>
      </c>
    </row>
    <row r="140" spans="8:10" x14ac:dyDescent="0.2">
      <c r="H140" s="36" t="s">
        <v>260</v>
      </c>
      <c r="I140" s="38">
        <v>109.265</v>
      </c>
      <c r="J140" s="38">
        <v>130.97999999999999</v>
      </c>
    </row>
    <row r="141" spans="8:10" x14ac:dyDescent="0.2">
      <c r="H141" s="36" t="s">
        <v>261</v>
      </c>
      <c r="I141" s="38">
        <v>83.692999999999998</v>
      </c>
      <c r="J141" s="38">
        <v>127.816</v>
      </c>
    </row>
    <row r="142" spans="8:10" x14ac:dyDescent="0.2">
      <c r="H142" s="36" t="s">
        <v>262</v>
      </c>
      <c r="I142" s="38">
        <v>107.996</v>
      </c>
      <c r="J142" s="38">
        <v>116.80800000000001</v>
      </c>
    </row>
    <row r="143" spans="8:10" x14ac:dyDescent="0.2">
      <c r="H143" s="36" t="s">
        <v>263</v>
      </c>
      <c r="I143" s="38">
        <v>102.53700000000001</v>
      </c>
      <c r="J143" s="38">
        <v>100.87</v>
      </c>
    </row>
    <row r="144" spans="8:10" x14ac:dyDescent="0.2">
      <c r="H144" s="36" t="s">
        <v>264</v>
      </c>
      <c r="I144" s="38">
        <v>105.45099999999999</v>
      </c>
      <c r="J144" s="38">
        <v>84.230999999999995</v>
      </c>
    </row>
    <row r="145" spans="8:10" x14ac:dyDescent="0.2">
      <c r="H145" s="36" t="s">
        <v>265</v>
      </c>
      <c r="I145" s="38">
        <v>94.424000000000007</v>
      </c>
      <c r="J145" s="38">
        <v>95.424000000000007</v>
      </c>
    </row>
    <row r="146" spans="8:10" x14ac:dyDescent="0.2">
      <c r="H146" s="36" t="s">
        <v>266</v>
      </c>
      <c r="I146" s="38">
        <v>98.518000000000001</v>
      </c>
      <c r="J146" s="38">
        <v>98.358999999999995</v>
      </c>
    </row>
    <row r="147" spans="8:10" x14ac:dyDescent="0.2">
      <c r="H147" s="36" t="s">
        <v>267</v>
      </c>
      <c r="I147" s="38">
        <v>101.41800000000001</v>
      </c>
      <c r="J147" s="38">
        <v>113.501</v>
      </c>
    </row>
    <row r="148" spans="8:10" x14ac:dyDescent="0.2">
      <c r="H148" s="36" t="s">
        <v>268</v>
      </c>
      <c r="I148" s="38">
        <v>104.142</v>
      </c>
      <c r="J148" s="38">
        <v>92.924999999999997</v>
      </c>
    </row>
    <row r="149" spans="8:10" x14ac:dyDescent="0.2">
      <c r="H149" s="36" t="s">
        <v>269</v>
      </c>
      <c r="I149" s="38">
        <v>91.361999999999995</v>
      </c>
      <c r="J149" s="38">
        <v>93.846999999999994</v>
      </c>
    </row>
    <row r="150" spans="8:10" x14ac:dyDescent="0.2">
      <c r="H150" s="36" t="s">
        <v>270</v>
      </c>
      <c r="I150" s="38">
        <v>103.709</v>
      </c>
      <c r="J150" s="38">
        <v>100.81</v>
      </c>
    </row>
    <row r="151" spans="8:10" x14ac:dyDescent="0.2">
      <c r="H151" s="36" t="s">
        <v>271</v>
      </c>
      <c r="I151" s="38">
        <v>102.102</v>
      </c>
      <c r="J151" s="38">
        <v>115.932</v>
      </c>
    </row>
    <row r="152" spans="8:10" x14ac:dyDescent="0.2">
      <c r="H152" s="36" t="s">
        <v>272</v>
      </c>
      <c r="I152" s="38">
        <v>104.414</v>
      </c>
      <c r="J152" s="38">
        <v>125.28100000000001</v>
      </c>
    </row>
    <row r="153" spans="8:10" x14ac:dyDescent="0.2">
      <c r="H153" s="36" t="s">
        <v>273</v>
      </c>
      <c r="I153" s="38">
        <v>80.731999999999999</v>
      </c>
      <c r="J153" s="38">
        <v>128.45099999999999</v>
      </c>
    </row>
    <row r="154" spans="8:10" x14ac:dyDescent="0.2">
      <c r="H154" s="36" t="s">
        <v>274</v>
      </c>
      <c r="I154" s="38">
        <v>94.534000000000006</v>
      </c>
      <c r="J154" s="38">
        <v>107.932</v>
      </c>
    </row>
    <row r="155" spans="8:10" x14ac:dyDescent="0.2">
      <c r="H155" s="36" t="s">
        <v>275</v>
      </c>
      <c r="I155" s="38">
        <v>101.949</v>
      </c>
      <c r="J155" s="38">
        <v>97.38</v>
      </c>
    </row>
    <row r="156" spans="8:10" x14ac:dyDescent="0.2">
      <c r="H156" s="36" t="s">
        <v>276</v>
      </c>
      <c r="I156" s="38">
        <v>97.218000000000004</v>
      </c>
      <c r="J156" s="38">
        <v>84.210999999999999</v>
      </c>
    </row>
    <row r="157" spans="8:10" x14ac:dyDescent="0.2">
      <c r="H157" s="36" t="s">
        <v>277</v>
      </c>
      <c r="I157" s="38">
        <v>84.802000000000007</v>
      </c>
      <c r="J157" s="38">
        <v>82.048000000000002</v>
      </c>
    </row>
    <row r="158" spans="8:10" x14ac:dyDescent="0.2">
      <c r="H158" s="36" t="s">
        <v>278</v>
      </c>
      <c r="I158" s="38">
        <v>94.953000000000003</v>
      </c>
      <c r="J158" s="38">
        <v>86.95</v>
      </c>
    </row>
    <row r="159" spans="8:10" x14ac:dyDescent="0.2">
      <c r="H159" s="36" t="s">
        <v>279</v>
      </c>
      <c r="I159" s="38">
        <v>92.563999999999993</v>
      </c>
      <c r="J159" s="38">
        <v>89.593999999999994</v>
      </c>
    </row>
    <row r="160" spans="8:10" x14ac:dyDescent="0.2">
      <c r="H160" s="36" t="s">
        <v>280</v>
      </c>
      <c r="I160" s="38">
        <v>93.328000000000003</v>
      </c>
      <c r="J160" s="38">
        <v>92.361000000000004</v>
      </c>
    </row>
    <row r="161" spans="8:10" x14ac:dyDescent="0.2">
      <c r="H161" s="36" t="s">
        <v>281</v>
      </c>
      <c r="I161" s="38">
        <v>97.040999999999997</v>
      </c>
      <c r="J161" s="38">
        <v>93.206000000000003</v>
      </c>
    </row>
    <row r="162" spans="8:10" x14ac:dyDescent="0.2">
      <c r="H162" s="36" t="s">
        <v>282</v>
      </c>
      <c r="I162" s="38">
        <v>100.614</v>
      </c>
      <c r="J162" s="38">
        <v>103.348</v>
      </c>
    </row>
    <row r="163" spans="8:10" x14ac:dyDescent="0.2">
      <c r="H163" s="36" t="s">
        <v>283</v>
      </c>
      <c r="I163" s="38">
        <v>97.313000000000002</v>
      </c>
      <c r="J163" s="38">
        <v>107.133</v>
      </c>
    </row>
    <row r="164" spans="8:10" x14ac:dyDescent="0.2">
      <c r="H164" s="36" t="s">
        <v>284</v>
      </c>
      <c r="I164" s="38">
        <v>105.375</v>
      </c>
      <c r="J164" s="38">
        <v>125.43899999999999</v>
      </c>
    </row>
    <row r="165" spans="8:10" x14ac:dyDescent="0.2">
      <c r="H165" s="36" t="s">
        <v>285</v>
      </c>
      <c r="I165" s="38">
        <v>77.203000000000003</v>
      </c>
      <c r="J165" s="38">
        <v>113.075</v>
      </c>
    </row>
    <row r="166" spans="8:10" x14ac:dyDescent="0.2">
      <c r="H166" s="36" t="s">
        <v>286</v>
      </c>
      <c r="I166" s="38">
        <v>97.954999999999998</v>
      </c>
      <c r="J166" s="38">
        <v>100.482</v>
      </c>
    </row>
    <row r="167" spans="8:10" x14ac:dyDescent="0.2">
      <c r="H167" s="36" t="s">
        <v>287</v>
      </c>
      <c r="I167" s="38">
        <v>103.111</v>
      </c>
      <c r="J167" s="38">
        <v>99.195999999999998</v>
      </c>
    </row>
    <row r="168" spans="8:10" x14ac:dyDescent="0.2">
      <c r="H168" s="36" t="s">
        <v>288</v>
      </c>
      <c r="I168" s="38">
        <v>97.084000000000003</v>
      </c>
      <c r="J168" s="38">
        <v>83.421000000000006</v>
      </c>
    </row>
    <row r="169" spans="8:10" x14ac:dyDescent="0.2">
      <c r="H169" s="36" t="s">
        <v>289</v>
      </c>
      <c r="I169" s="38">
        <v>88.283000000000001</v>
      </c>
      <c r="J169" s="38">
        <v>90.688999999999993</v>
      </c>
    </row>
    <row r="170" spans="8:10" x14ac:dyDescent="0.2">
      <c r="H170" s="36" t="s">
        <v>290</v>
      </c>
      <c r="I170" s="38">
        <v>94.691000000000003</v>
      </c>
      <c r="J170" s="38">
        <v>86.024000000000001</v>
      </c>
    </row>
    <row r="171" spans="8:10" x14ac:dyDescent="0.2">
      <c r="H171" s="36" t="s">
        <v>291</v>
      </c>
      <c r="I171" s="38">
        <v>95.180999999999997</v>
      </c>
      <c r="J171" s="38">
        <v>86.652000000000001</v>
      </c>
    </row>
    <row r="172" spans="8:10" x14ac:dyDescent="0.2">
      <c r="H172" s="36" t="s">
        <v>292</v>
      </c>
      <c r="I172" s="38">
        <v>100.861</v>
      </c>
      <c r="J172" s="38">
        <v>99.234999999999999</v>
      </c>
    </row>
    <row r="173" spans="8:10" x14ac:dyDescent="0.2">
      <c r="H173" s="36" t="s">
        <v>293</v>
      </c>
      <c r="I173" s="38">
        <v>94.962000000000003</v>
      </c>
      <c r="J173" s="38">
        <v>91.543000000000006</v>
      </c>
    </row>
    <row r="174" spans="8:10" x14ac:dyDescent="0.2">
      <c r="H174" s="36" t="s">
        <v>294</v>
      </c>
      <c r="I174" s="38">
        <v>101.235</v>
      </c>
      <c r="J174" s="38">
        <v>104.593</v>
      </c>
    </row>
    <row r="175" spans="8:10" x14ac:dyDescent="0.2">
      <c r="H175" s="36" t="s">
        <v>295</v>
      </c>
      <c r="I175" s="38">
        <v>99.994</v>
      </c>
      <c r="J175" s="38">
        <v>102.852</v>
      </c>
    </row>
    <row r="176" spans="8:10" x14ac:dyDescent="0.2">
      <c r="H176" s="36" t="s">
        <v>296</v>
      </c>
      <c r="I176" s="38">
        <v>106.527</v>
      </c>
      <c r="J176" s="38">
        <v>113.56100000000001</v>
      </c>
    </row>
    <row r="177" spans="8:10" x14ac:dyDescent="0.2">
      <c r="H177" s="36" t="s">
        <v>297</v>
      </c>
      <c r="I177" s="38">
        <v>75.340999999999994</v>
      </c>
      <c r="J177" s="38">
        <v>105.47799999999999</v>
      </c>
    </row>
    <row r="178" spans="8:10" x14ac:dyDescent="0.2">
      <c r="H178" s="36" t="s">
        <v>298</v>
      </c>
      <c r="I178" s="38">
        <v>101.473</v>
      </c>
      <c r="J178" s="38">
        <v>109.209</v>
      </c>
    </row>
    <row r="179" spans="8:10" x14ac:dyDescent="0.2">
      <c r="H179" s="36" t="s">
        <v>299</v>
      </c>
      <c r="I179" s="38">
        <v>104.017</v>
      </c>
      <c r="J179" s="38">
        <v>104.59399999999999</v>
      </c>
    </row>
    <row r="180" spans="8:10" x14ac:dyDescent="0.2">
      <c r="H180" s="36" t="s">
        <v>300</v>
      </c>
      <c r="I180" s="38">
        <v>96.792000000000002</v>
      </c>
      <c r="J180" s="38">
        <v>82.328000000000003</v>
      </c>
    </row>
    <row r="181" spans="8:10" x14ac:dyDescent="0.2">
      <c r="H181" s="36" t="s">
        <v>301</v>
      </c>
      <c r="I181" s="38">
        <v>91.043999999999997</v>
      </c>
      <c r="J181" s="38">
        <v>95.349000000000004</v>
      </c>
    </row>
    <row r="182" spans="8:10" x14ac:dyDescent="0.2">
      <c r="H182" s="36" t="s">
        <v>302</v>
      </c>
      <c r="I182" s="38">
        <v>92.480999999999995</v>
      </c>
      <c r="J182" s="38">
        <v>96.549000000000007</v>
      </c>
    </row>
    <row r="183" spans="8:10" x14ac:dyDescent="0.2">
      <c r="H183" s="36" t="s">
        <v>303</v>
      </c>
      <c r="I183" s="38">
        <v>96.266999999999996</v>
      </c>
      <c r="J183" s="38">
        <v>93.594999999999999</v>
      </c>
    </row>
    <row r="184" spans="8:10" x14ac:dyDescent="0.2">
      <c r="H184" s="36" t="s">
        <v>304</v>
      </c>
      <c r="I184" s="38">
        <v>105.904</v>
      </c>
      <c r="J184" s="38">
        <v>96.787000000000006</v>
      </c>
    </row>
    <row r="185" spans="8:10" x14ac:dyDescent="0.2">
      <c r="H185" s="36" t="s">
        <v>305</v>
      </c>
      <c r="I185" s="38">
        <v>97.290999999999997</v>
      </c>
      <c r="J185" s="38">
        <v>89.001999999999995</v>
      </c>
    </row>
    <row r="186" spans="8:10" x14ac:dyDescent="0.2">
      <c r="H186" s="36" t="s">
        <v>306</v>
      </c>
      <c r="I186" s="38">
        <v>102.541</v>
      </c>
      <c r="J186" s="38">
        <v>101.27200000000001</v>
      </c>
    </row>
    <row r="187" spans="8:10" x14ac:dyDescent="0.2">
      <c r="H187" s="36" t="s">
        <v>307</v>
      </c>
      <c r="I187" s="38">
        <v>107.401</v>
      </c>
      <c r="J187" s="38">
        <v>107.515</v>
      </c>
    </row>
    <row r="188" spans="8:10" x14ac:dyDescent="0.2">
      <c r="H188" s="36" t="s">
        <v>308</v>
      </c>
      <c r="I188" s="38">
        <v>112.937</v>
      </c>
      <c r="J188" s="38">
        <v>130.03100000000001</v>
      </c>
    </row>
    <row r="189" spans="8:10" x14ac:dyDescent="0.2">
      <c r="H189" s="36" t="s">
        <v>309</v>
      </c>
      <c r="I189" s="38">
        <v>79.078999999999994</v>
      </c>
      <c r="J189" s="38">
        <v>117.295</v>
      </c>
    </row>
    <row r="190" spans="8:10" x14ac:dyDescent="0.2">
      <c r="H190" s="36" t="s">
        <v>310</v>
      </c>
      <c r="I190" s="38">
        <v>105.414</v>
      </c>
      <c r="J190" s="38">
        <v>104.11199999999999</v>
      </c>
    </row>
    <row r="191" spans="8:10" x14ac:dyDescent="0.2">
      <c r="H191" s="36" t="s">
        <v>311</v>
      </c>
      <c r="I191" s="38">
        <v>103.85299999999999</v>
      </c>
      <c r="J191" s="38">
        <v>96.587000000000003</v>
      </c>
    </row>
    <row r="192" spans="8:10" x14ac:dyDescent="0.2">
      <c r="H192" s="36" t="s">
        <v>312</v>
      </c>
      <c r="I192" s="38">
        <v>102.661</v>
      </c>
      <c r="J192" s="38">
        <v>82.221999999999994</v>
      </c>
    </row>
    <row r="193" spans="8:10" x14ac:dyDescent="0.2">
      <c r="H193" s="36" t="s">
        <v>313</v>
      </c>
      <c r="I193" s="38">
        <v>94.17</v>
      </c>
      <c r="J193" s="38">
        <v>85.031999999999996</v>
      </c>
    </row>
    <row r="194" spans="8:10" x14ac:dyDescent="0.2">
      <c r="H194" s="36" t="s">
        <v>314</v>
      </c>
      <c r="I194" s="38">
        <v>95.367000000000004</v>
      </c>
      <c r="J194" s="38">
        <v>83.254000000000005</v>
      </c>
    </row>
    <row r="195" spans="8:10" x14ac:dyDescent="0.2">
      <c r="H195" s="36" t="s">
        <v>315</v>
      </c>
      <c r="I195" s="38">
        <v>102.68</v>
      </c>
      <c r="J195" s="38">
        <v>95.204999999999998</v>
      </c>
    </row>
    <row r="196" spans="8:10" x14ac:dyDescent="0.2">
      <c r="H196" s="36" t="s">
        <v>316</v>
      </c>
      <c r="I196" s="38">
        <v>104.907</v>
      </c>
      <c r="J196" s="38">
        <v>100.13</v>
      </c>
    </row>
    <row r="197" spans="8:10" x14ac:dyDescent="0.2">
      <c r="H197" s="36" t="s">
        <v>317</v>
      </c>
      <c r="I197" s="38">
        <v>106.318</v>
      </c>
      <c r="J197" s="38">
        <v>104.92700000000001</v>
      </c>
    </row>
    <row r="198" spans="8:10" x14ac:dyDescent="0.2">
      <c r="H198" s="36" t="s">
        <v>318</v>
      </c>
      <c r="I198" s="38">
        <v>104.97</v>
      </c>
      <c r="J198" s="38">
        <v>104.85899999999999</v>
      </c>
    </row>
    <row r="199" spans="8:10" x14ac:dyDescent="0.2">
      <c r="H199" s="36" t="s">
        <v>319</v>
      </c>
      <c r="I199" s="38">
        <v>106.30200000000001</v>
      </c>
      <c r="J199" s="38">
        <v>108.76300000000001</v>
      </c>
    </row>
    <row r="200" spans="8:10" x14ac:dyDescent="0.2">
      <c r="H200" s="36" t="s">
        <v>320</v>
      </c>
      <c r="I200" s="38">
        <v>104.111</v>
      </c>
      <c r="J200" s="38">
        <v>120.967</v>
      </c>
    </row>
    <row r="201" spans="8:10" x14ac:dyDescent="0.2">
      <c r="H201" s="36" t="s">
        <v>321</v>
      </c>
      <c r="I201" s="38">
        <v>83.68</v>
      </c>
      <c r="J201" s="38">
        <v>109.458</v>
      </c>
    </row>
    <row r="202" spans="8:10" x14ac:dyDescent="0.2">
      <c r="H202" s="36" t="s">
        <v>322</v>
      </c>
      <c r="I202" s="38">
        <v>106.291</v>
      </c>
      <c r="J202" s="38">
        <v>106.637</v>
      </c>
    </row>
    <row r="203" spans="8:10" x14ac:dyDescent="0.2">
      <c r="H203" s="36" t="s">
        <v>323</v>
      </c>
      <c r="I203" s="38">
        <v>102.547</v>
      </c>
      <c r="J203" s="38">
        <v>100.196</v>
      </c>
    </row>
    <row r="204" spans="8:10" x14ac:dyDescent="0.2">
      <c r="H204" s="36" t="s">
        <v>324</v>
      </c>
      <c r="I204" s="38">
        <v>107.601</v>
      </c>
      <c r="J204" s="38">
        <v>90.686000000000007</v>
      </c>
    </row>
    <row r="205" spans="8:10" x14ac:dyDescent="0.2">
      <c r="H205" s="36" t="s">
        <v>325</v>
      </c>
      <c r="I205" s="38">
        <v>94.06</v>
      </c>
      <c r="J205" s="38">
        <v>85.567999999999998</v>
      </c>
    </row>
    <row r="206" spans="8:10" x14ac:dyDescent="0.2">
      <c r="H206" s="36" t="s">
        <v>326</v>
      </c>
      <c r="I206" s="38">
        <v>101.932</v>
      </c>
      <c r="J206" s="38">
        <v>94.878</v>
      </c>
    </row>
    <row r="207" spans="8:10" x14ac:dyDescent="0.2">
      <c r="H207" s="36" t="s">
        <v>327</v>
      </c>
      <c r="I207" s="38">
        <v>101.27</v>
      </c>
      <c r="J207" s="38">
        <v>93.082999999999998</v>
      </c>
    </row>
    <row r="208" spans="8:10" x14ac:dyDescent="0.2">
      <c r="H208" s="36" t="s">
        <v>328</v>
      </c>
      <c r="I208" s="38">
        <v>114.687</v>
      </c>
      <c r="J208" s="38">
        <v>100.834</v>
      </c>
    </row>
    <row r="209" spans="8:10" x14ac:dyDescent="0.2">
      <c r="H209" s="36" t="s">
        <v>329</v>
      </c>
      <c r="I209" s="38">
        <v>94.760999999999996</v>
      </c>
      <c r="J209" s="38">
        <v>97.992000000000004</v>
      </c>
    </row>
    <row r="210" spans="8:10" x14ac:dyDescent="0.2">
      <c r="H210" s="36" t="s">
        <v>330</v>
      </c>
      <c r="I210" s="38">
        <v>111.422</v>
      </c>
      <c r="J210" s="38">
        <v>112.8</v>
      </c>
    </row>
    <row r="211" spans="8:10" x14ac:dyDescent="0.2">
      <c r="H211" s="36" t="s">
        <v>331</v>
      </c>
      <c r="I211" s="38">
        <v>111.01600000000001</v>
      </c>
      <c r="J211" s="38">
        <v>114.39</v>
      </c>
    </row>
    <row r="212" spans="8:10" x14ac:dyDescent="0.2">
      <c r="H212" s="36" t="s">
        <v>332</v>
      </c>
      <c r="I212" s="38">
        <v>106.997</v>
      </c>
      <c r="J212" s="38">
        <v>113.46599999999999</v>
      </c>
    </row>
    <row r="213" spans="8:10" x14ac:dyDescent="0.2">
      <c r="H213" s="36" t="s">
        <v>333</v>
      </c>
      <c r="I213" s="38">
        <v>85.885000000000005</v>
      </c>
      <c r="J213" s="38">
        <v>108.62</v>
      </c>
    </row>
    <row r="214" spans="8:10" x14ac:dyDescent="0.2">
      <c r="H214" s="36" t="s">
        <v>334</v>
      </c>
      <c r="I214" s="38">
        <v>106.461</v>
      </c>
      <c r="J214" s="38">
        <v>95.754000000000005</v>
      </c>
    </row>
    <row r="215" spans="8:10" x14ac:dyDescent="0.2">
      <c r="H215" s="36" t="s">
        <v>335</v>
      </c>
      <c r="I215" s="38">
        <v>109.45399999999999</v>
      </c>
      <c r="J215" s="38">
        <v>96.846999999999994</v>
      </c>
    </row>
    <row r="216" spans="8:10" x14ac:dyDescent="0.2">
      <c r="H216" s="36" t="s">
        <v>336</v>
      </c>
      <c r="I216" s="38">
        <v>112.676</v>
      </c>
      <c r="J216" s="38">
        <v>93.001000000000005</v>
      </c>
    </row>
    <row r="217" spans="8:10" x14ac:dyDescent="0.2">
      <c r="H217" s="36" t="s">
        <v>337</v>
      </c>
      <c r="I217" s="38">
        <v>97.039000000000001</v>
      </c>
      <c r="J217" s="38">
        <v>93.546000000000006</v>
      </c>
    </row>
    <row r="218" spans="8:10" x14ac:dyDescent="0.2">
      <c r="H218" s="36" t="s">
        <v>338</v>
      </c>
      <c r="I218" s="38">
        <v>105.313</v>
      </c>
      <c r="J218" s="38">
        <v>89.486000000000004</v>
      </c>
    </row>
    <row r="219" spans="8:10" x14ac:dyDescent="0.2">
      <c r="H219" s="36" t="s">
        <v>339</v>
      </c>
      <c r="I219" s="38">
        <v>104.06</v>
      </c>
      <c r="J219" s="38">
        <v>92.632999999999996</v>
      </c>
    </row>
    <row r="220" spans="8:10" x14ac:dyDescent="0.2">
      <c r="H220" s="36" t="s">
        <v>340</v>
      </c>
      <c r="I220" s="38">
        <v>110.46599999999999</v>
      </c>
      <c r="J220" s="38">
        <v>95.158000000000001</v>
      </c>
    </row>
    <row r="221" spans="8:10" x14ac:dyDescent="0.2">
      <c r="H221" s="36" t="s">
        <v>341</v>
      </c>
      <c r="I221" s="38">
        <v>105.31699999999999</v>
      </c>
      <c r="J221" s="38">
        <v>99.441999999999993</v>
      </c>
    </row>
    <row r="222" spans="8:10" x14ac:dyDescent="0.2">
      <c r="H222" s="36" t="s">
        <v>342</v>
      </c>
      <c r="I222" s="38">
        <v>112.755</v>
      </c>
      <c r="J222" s="38">
        <v>102.85599999999999</v>
      </c>
    </row>
    <row r="223" spans="8:10" x14ac:dyDescent="0.2">
      <c r="H223" s="36" t="s">
        <v>343</v>
      </c>
      <c r="I223" s="38">
        <v>108.622</v>
      </c>
      <c r="J223" s="38">
        <v>103.792</v>
      </c>
    </row>
    <row r="224" spans="8:10" x14ac:dyDescent="0.2">
      <c r="H224" s="36" t="s">
        <v>344</v>
      </c>
      <c r="I224" s="38">
        <v>110.83499999999999</v>
      </c>
      <c r="J224" s="38">
        <v>116.09099999999999</v>
      </c>
    </row>
    <row r="225" spans="8:10" x14ac:dyDescent="0.2">
      <c r="H225" s="36" t="s">
        <v>345</v>
      </c>
      <c r="I225" s="38">
        <v>86.762</v>
      </c>
      <c r="J225" s="38">
        <v>109.003</v>
      </c>
    </row>
    <row r="226" spans="8:10" x14ac:dyDescent="0.2">
      <c r="H226" s="36" t="s">
        <v>346</v>
      </c>
      <c r="I226" s="38">
        <v>103.342</v>
      </c>
      <c r="J226" s="38">
        <v>100.63800000000001</v>
      </c>
    </row>
    <row r="227" spans="8:10" x14ac:dyDescent="0.2">
      <c r="H227" s="36" t="s">
        <v>347</v>
      </c>
      <c r="I227" s="38">
        <v>113.554</v>
      </c>
      <c r="J227" s="38">
        <v>98.159000000000006</v>
      </c>
    </row>
    <row r="228" spans="8:10" x14ac:dyDescent="0.2">
      <c r="H228" s="36" t="s">
        <v>348</v>
      </c>
      <c r="I228" s="38">
        <v>108.95699999999999</v>
      </c>
      <c r="J228" s="38">
        <v>81.626000000000005</v>
      </c>
    </row>
    <row r="229" spans="8:10" x14ac:dyDescent="0.2">
      <c r="H229" s="36" t="s">
        <v>349</v>
      </c>
      <c r="I229" s="38">
        <v>92.974999999999994</v>
      </c>
      <c r="J229" s="38">
        <v>76.850999999999999</v>
      </c>
    </row>
    <row r="230" spans="8:10" x14ac:dyDescent="0.2">
      <c r="H230" s="36" t="s">
        <v>350</v>
      </c>
      <c r="I230" s="38">
        <v>107.589</v>
      </c>
      <c r="J230" s="38">
        <v>85.962000000000003</v>
      </c>
    </row>
    <row r="231" spans="8:10" x14ac:dyDescent="0.2">
      <c r="H231" s="36" t="s">
        <v>351</v>
      </c>
      <c r="I231" s="38">
        <v>104.14100000000001</v>
      </c>
      <c r="J231" s="38">
        <v>87.771000000000001</v>
      </c>
    </row>
    <row r="232" spans="8:10" x14ac:dyDescent="0.2">
      <c r="H232" s="36" t="s">
        <v>352</v>
      </c>
      <c r="I232" s="38">
        <v>110.276</v>
      </c>
      <c r="J232" s="38">
        <v>89.626999999999995</v>
      </c>
    </row>
    <row r="233" spans="8:10" x14ac:dyDescent="0.2">
      <c r="H233" s="36" t="s">
        <v>353</v>
      </c>
      <c r="I233" s="38">
        <v>103.20099999999999</v>
      </c>
      <c r="J233" s="38">
        <v>89.733000000000004</v>
      </c>
    </row>
    <row r="234" spans="8:10" x14ac:dyDescent="0.2">
      <c r="H234" s="36" t="s">
        <v>354</v>
      </c>
      <c r="I234" s="38">
        <v>114.57</v>
      </c>
      <c r="J234" s="38">
        <v>97.918000000000006</v>
      </c>
    </row>
    <row r="235" spans="8:10" x14ac:dyDescent="0.2">
      <c r="H235" s="36" t="s">
        <v>355</v>
      </c>
      <c r="I235" s="38">
        <v>106.514</v>
      </c>
      <c r="J235" s="38">
        <v>95.41</v>
      </c>
    </row>
    <row r="236" spans="8:10" x14ac:dyDescent="0.2">
      <c r="H236" s="36" t="s">
        <v>356</v>
      </c>
      <c r="I236" s="38">
        <v>114.69799999999999</v>
      </c>
      <c r="J236" s="38">
        <v>106.96</v>
      </c>
    </row>
    <row r="237" spans="8:10" x14ac:dyDescent="0.2">
      <c r="H237" s="36" t="s">
        <v>357</v>
      </c>
      <c r="I237" s="38">
        <v>85.929000000000002</v>
      </c>
      <c r="J237" s="38">
        <v>96.691999999999993</v>
      </c>
    </row>
    <row r="238" spans="8:10" x14ac:dyDescent="0.2">
      <c r="H238" s="36" t="s">
        <v>358</v>
      </c>
      <c r="I238" s="38">
        <v>106.408</v>
      </c>
      <c r="J238" s="38">
        <v>90.620999999999995</v>
      </c>
    </row>
    <row r="239" spans="8:10" x14ac:dyDescent="0.2">
      <c r="H239" s="36" t="s">
        <v>359</v>
      </c>
      <c r="I239" s="38">
        <v>114.613</v>
      </c>
      <c r="J239" s="38">
        <v>90.635999999999996</v>
      </c>
    </row>
    <row r="240" spans="8:10" x14ac:dyDescent="0.2">
      <c r="H240" s="36" t="s">
        <v>360</v>
      </c>
      <c r="I240" s="38">
        <v>108.345</v>
      </c>
      <c r="J240" s="38">
        <v>81.316999999999993</v>
      </c>
    </row>
    <row r="241" spans="8:10" x14ac:dyDescent="0.2">
      <c r="H241" s="36" t="s">
        <v>361</v>
      </c>
      <c r="I241" s="38">
        <v>95.063000000000002</v>
      </c>
      <c r="J241" s="38">
        <v>79.284000000000006</v>
      </c>
    </row>
    <row r="242" spans="8:10" x14ac:dyDescent="0.2">
      <c r="H242" s="36" t="s">
        <v>362</v>
      </c>
      <c r="I242" s="38">
        <v>102.997</v>
      </c>
      <c r="J242" s="38">
        <v>78.364000000000004</v>
      </c>
    </row>
    <row r="243" spans="8:10" x14ac:dyDescent="0.2">
      <c r="H243" s="36" t="s">
        <v>363</v>
      </c>
      <c r="I243" s="38">
        <v>104.001</v>
      </c>
      <c r="J243" s="38">
        <v>79.442999999999998</v>
      </c>
    </row>
    <row r="244" spans="8:10" x14ac:dyDescent="0.2">
      <c r="H244" s="36" t="s">
        <v>364</v>
      </c>
      <c r="I244" s="38">
        <v>99.054000000000002</v>
      </c>
      <c r="J244" s="38">
        <v>78.02</v>
      </c>
    </row>
  </sheetData>
  <mergeCells count="16">
    <mergeCell ref="I35:J35"/>
    <mergeCell ref="H30:R30"/>
    <mergeCell ref="H31:R31"/>
    <mergeCell ref="H32:R32"/>
    <mergeCell ref="H33:R33"/>
    <mergeCell ref="H34:R34"/>
    <mergeCell ref="L9:V9"/>
    <mergeCell ref="M10:N10"/>
    <mergeCell ref="L12:N12"/>
    <mergeCell ref="A24:E24"/>
    <mergeCell ref="H29:R29"/>
    <mergeCell ref="L4:V4"/>
    <mergeCell ref="L5:V5"/>
    <mergeCell ref="L6:V6"/>
    <mergeCell ref="L7:V7"/>
    <mergeCell ref="L8:V8"/>
  </mergeCells>
  <pageMargins left="0.74791666666666701" right="0.74791666666666701" top="0.98402777777777795" bottom="0.98402777777777795" header="0.51180555555555496" footer="0.51180555555555496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  <pageSetUpPr fitToPage="1"/>
  </sheetPr>
  <dimension ref="A1:AMJ89"/>
  <sheetViews>
    <sheetView zoomScale="85" zoomScaleNormal="85" workbookViewId="0">
      <selection activeCell="A31" sqref="A31:C31"/>
    </sheetView>
  </sheetViews>
  <sheetFormatPr baseColWidth="10" defaultColWidth="9.42578125" defaultRowHeight="12.75" x14ac:dyDescent="0.2"/>
  <cols>
    <col min="1" max="1" width="65.140625" style="43" customWidth="1"/>
    <col min="2" max="5" width="10" style="43" customWidth="1"/>
    <col min="6" max="7" width="9.42578125" style="43"/>
    <col min="8" max="20" width="11.5703125" style="43" hidden="1" customWidth="1"/>
    <col min="21" max="1024" width="9.42578125" style="43"/>
  </cols>
  <sheetData>
    <row r="1" spans="1:20" x14ac:dyDescent="0.2">
      <c r="A1" s="324" t="s">
        <v>365</v>
      </c>
      <c r="B1" s="324"/>
      <c r="C1" s="324"/>
      <c r="D1" s="324"/>
      <c r="E1" s="324"/>
    </row>
    <row r="2" spans="1:20" x14ac:dyDescent="0.2">
      <c r="A2" s="44"/>
      <c r="B2" s="45">
        <v>2019</v>
      </c>
      <c r="C2" s="45">
        <v>2020</v>
      </c>
      <c r="D2" s="45" t="s">
        <v>366</v>
      </c>
      <c r="E2" s="45" t="s">
        <v>367</v>
      </c>
      <c r="H2" s="46"/>
      <c r="I2" s="47" t="s">
        <v>368</v>
      </c>
      <c r="J2" s="47" t="s">
        <v>369</v>
      </c>
      <c r="K2" s="47" t="s">
        <v>370</v>
      </c>
      <c r="L2" s="47" t="s">
        <v>371</v>
      </c>
    </row>
    <row r="3" spans="1:20" x14ac:dyDescent="0.2">
      <c r="A3" s="48" t="s">
        <v>372</v>
      </c>
      <c r="B3" s="49">
        <f>SUM(B4:B7)</f>
        <v>2672.25</v>
      </c>
      <c r="C3" s="49">
        <f>SUM(C4:C7)</f>
        <v>2559.75</v>
      </c>
      <c r="D3" s="49">
        <f>C3-B3</f>
        <v>-112.5</v>
      </c>
      <c r="E3" s="50">
        <f>D3/B3</f>
        <v>-4.2099354476564696E-2</v>
      </c>
      <c r="H3" s="46">
        <v>2009</v>
      </c>
      <c r="I3" s="51">
        <f>AVERAGE(B33:B36)</f>
        <v>49.25</v>
      </c>
      <c r="J3" s="51">
        <f>AVERAGE(C33:C36)</f>
        <v>2552.75</v>
      </c>
      <c r="K3" s="51">
        <f>AVERAGE(D33:D36)</f>
        <v>25.5</v>
      </c>
      <c r="L3" s="51">
        <f>AVERAGE(E33:E36)</f>
        <v>126.5</v>
      </c>
      <c r="M3" s="52">
        <f t="shared" ref="M3:M14" si="0">SUM(I3:L3)</f>
        <v>2754</v>
      </c>
    </row>
    <row r="4" spans="1:20" x14ac:dyDescent="0.2">
      <c r="A4" s="47" t="s">
        <v>368</v>
      </c>
      <c r="B4" s="53">
        <f t="shared" ref="B4:C7" si="1">S17</f>
        <v>39.25</v>
      </c>
      <c r="C4" s="53">
        <f t="shared" si="1"/>
        <v>36.75</v>
      </c>
      <c r="D4" s="53">
        <f>C4-B4</f>
        <v>-2.5</v>
      </c>
      <c r="E4" s="54">
        <f>D4/B4</f>
        <v>-6.3694267515923567E-2</v>
      </c>
      <c r="H4" s="46">
        <f t="shared" ref="H4:H14" si="2">H3+1</f>
        <v>2010</v>
      </c>
      <c r="I4" s="51">
        <f>AVERAGE(B37:B40)</f>
        <v>48.5</v>
      </c>
      <c r="J4" s="51">
        <f>AVERAGE(C37:C40)</f>
        <v>2445.25</v>
      </c>
      <c r="K4" s="51">
        <f>AVERAGE(D37:D40)</f>
        <v>28.25</v>
      </c>
      <c r="L4" s="51">
        <f>AVERAGE(E37:E40)</f>
        <v>133.25</v>
      </c>
      <c r="M4" s="52">
        <f t="shared" si="0"/>
        <v>2655.25</v>
      </c>
    </row>
    <row r="5" spans="1:20" x14ac:dyDescent="0.2">
      <c r="A5" s="47" t="s">
        <v>369</v>
      </c>
      <c r="B5" s="53">
        <f t="shared" si="1"/>
        <v>2462</v>
      </c>
      <c r="C5" s="53">
        <f t="shared" si="1"/>
        <v>2354.25</v>
      </c>
      <c r="D5" s="53">
        <f>C5-B5</f>
        <v>-107.75</v>
      </c>
      <c r="E5" s="54">
        <f>D5/B5</f>
        <v>-4.3765231519090168E-2</v>
      </c>
      <c r="H5" s="46">
        <f t="shared" si="2"/>
        <v>2011</v>
      </c>
      <c r="I5" s="51">
        <f>AVERAGE(B41:B44)</f>
        <v>47.5</v>
      </c>
      <c r="J5" s="51">
        <f>AVERAGE(C41:C44)</f>
        <v>2356.75</v>
      </c>
      <c r="K5" s="51">
        <f>AVERAGE(D41:D44)</f>
        <v>28.25</v>
      </c>
      <c r="L5" s="51">
        <f>AVERAGE(E41:E44)</f>
        <v>128.25</v>
      </c>
      <c r="M5" s="52">
        <f t="shared" si="0"/>
        <v>2560.75</v>
      </c>
    </row>
    <row r="6" spans="1:20" x14ac:dyDescent="0.2">
      <c r="A6" s="47" t="s">
        <v>370</v>
      </c>
      <c r="B6" s="53">
        <f t="shared" si="1"/>
        <v>29.25</v>
      </c>
      <c r="C6" s="53">
        <f t="shared" si="1"/>
        <v>28</v>
      </c>
      <c r="D6" s="53">
        <f>C6-B6</f>
        <v>-1.25</v>
      </c>
      <c r="E6" s="54">
        <f>D6/B6</f>
        <v>-4.2735042735042736E-2</v>
      </c>
      <c r="H6" s="46">
        <f t="shared" si="2"/>
        <v>2012</v>
      </c>
      <c r="I6" s="51">
        <f>AVERAGE(B45:B48)</f>
        <v>44</v>
      </c>
      <c r="J6" s="51">
        <f>AVERAGE(C45:C48)</f>
        <v>2267.75</v>
      </c>
      <c r="K6" s="51">
        <f>AVERAGE(D45:D48)</f>
        <v>26.5</v>
      </c>
      <c r="L6" s="51">
        <f>AVERAGE(E45:E48)</f>
        <v>133.25</v>
      </c>
      <c r="M6" s="52">
        <f t="shared" si="0"/>
        <v>2471.5</v>
      </c>
    </row>
    <row r="7" spans="1:20" x14ac:dyDescent="0.2">
      <c r="A7" s="47" t="s">
        <v>371</v>
      </c>
      <c r="B7" s="53">
        <f t="shared" si="1"/>
        <v>141.75</v>
      </c>
      <c r="C7" s="53">
        <f t="shared" si="1"/>
        <v>140.75</v>
      </c>
      <c r="D7" s="53">
        <f>C7-B7</f>
        <v>-1</v>
      </c>
      <c r="E7" s="54">
        <f>D7/B7</f>
        <v>-7.0546737213403876E-3</v>
      </c>
      <c r="H7" s="46">
        <f t="shared" si="2"/>
        <v>2013</v>
      </c>
      <c r="I7" s="51">
        <f>AVERAGE(B49:B52)</f>
        <v>39.5</v>
      </c>
      <c r="J7" s="51">
        <f>AVERAGE(C49:C52)</f>
        <v>2190.5</v>
      </c>
      <c r="K7" s="51">
        <f>AVERAGE(D49:D52)</f>
        <v>24.5</v>
      </c>
      <c r="L7" s="51">
        <f>AVERAGE(E49:E52)</f>
        <v>125.25</v>
      </c>
      <c r="M7" s="52">
        <f t="shared" si="0"/>
        <v>2379.75</v>
      </c>
    </row>
    <row r="8" spans="1:20" x14ac:dyDescent="0.2">
      <c r="A8" s="325" t="s">
        <v>373</v>
      </c>
      <c r="B8" s="325"/>
      <c r="C8" s="325"/>
      <c r="D8" s="325"/>
      <c r="E8" s="325"/>
      <c r="H8" s="46">
        <f t="shared" si="2"/>
        <v>2014</v>
      </c>
      <c r="I8" s="51">
        <f>AVERAGE(B53:B56)</f>
        <v>39.25</v>
      </c>
      <c r="J8" s="51">
        <f>AVERAGE(C53:C56)</f>
        <v>2171.5</v>
      </c>
      <c r="K8" s="51">
        <f>AVERAGE(D53:D56)</f>
        <v>23.5</v>
      </c>
      <c r="L8" s="51">
        <f>AVERAGE(E53:E56)</f>
        <v>127.75</v>
      </c>
      <c r="M8" s="52">
        <f t="shared" si="0"/>
        <v>2362</v>
      </c>
    </row>
    <row r="9" spans="1:20" x14ac:dyDescent="0.2">
      <c r="H9" s="46">
        <f t="shared" si="2"/>
        <v>2015</v>
      </c>
      <c r="I9" s="51">
        <f>AVERAGE(B57:B60)</f>
        <v>40.5</v>
      </c>
      <c r="J9" s="51">
        <f>AVERAGE(C57:C60)</f>
        <v>2237</v>
      </c>
      <c r="K9" s="51">
        <f>AVERAGE(D57:D60)</f>
        <v>23.25</v>
      </c>
      <c r="L9" s="51">
        <f>AVERAGE(E57:E60)</f>
        <v>129.5</v>
      </c>
      <c r="M9" s="52">
        <f t="shared" si="0"/>
        <v>2430.25</v>
      </c>
    </row>
    <row r="10" spans="1:20" x14ac:dyDescent="0.2">
      <c r="H10" s="46">
        <f t="shared" si="2"/>
        <v>2016</v>
      </c>
      <c r="I10" s="51">
        <f>AVERAGE(B61:B64)</f>
        <v>42</v>
      </c>
      <c r="J10" s="51">
        <f>AVERAGE(C61:C64)</f>
        <v>2313.25</v>
      </c>
      <c r="K10" s="51">
        <f>AVERAGE(D61:D64)</f>
        <v>26.75</v>
      </c>
      <c r="L10" s="51">
        <f>AVERAGE(E61:E64)</f>
        <v>131.25</v>
      </c>
      <c r="M10" s="52">
        <f t="shared" si="0"/>
        <v>2513.25</v>
      </c>
    </row>
    <row r="11" spans="1:20" x14ac:dyDescent="0.2">
      <c r="F11" s="55"/>
      <c r="H11" s="46">
        <f t="shared" si="2"/>
        <v>2017</v>
      </c>
      <c r="I11" s="51">
        <f>AVERAGE(B65:B68)</f>
        <v>41.25</v>
      </c>
      <c r="J11" s="51">
        <f>AVERAGE(C65:C68)</f>
        <v>2397.75</v>
      </c>
      <c r="K11" s="51">
        <f>AVERAGE(D65:D68)</f>
        <v>27</v>
      </c>
      <c r="L11" s="51">
        <f>AVERAGE(E65:E68)</f>
        <v>136.75</v>
      </c>
      <c r="M11" s="52">
        <f t="shared" si="0"/>
        <v>2602.75</v>
      </c>
    </row>
    <row r="12" spans="1:20" x14ac:dyDescent="0.2">
      <c r="H12" s="46">
        <f t="shared" si="2"/>
        <v>2018</v>
      </c>
      <c r="I12" s="51">
        <f>AVERAGE(B69:B72)</f>
        <v>39.75</v>
      </c>
      <c r="J12" s="51">
        <f>AVERAGE(C69:C72)</f>
        <v>2438.5</v>
      </c>
      <c r="K12" s="51">
        <f>AVERAGE(D69:D72)</f>
        <v>29</v>
      </c>
      <c r="L12" s="51">
        <f>AVERAGE(E69:E72)</f>
        <v>141.5</v>
      </c>
      <c r="M12" s="52">
        <f t="shared" si="0"/>
        <v>2648.75</v>
      </c>
    </row>
    <row r="13" spans="1:20" x14ac:dyDescent="0.2">
      <c r="H13" s="46">
        <f t="shared" si="2"/>
        <v>2019</v>
      </c>
      <c r="I13" s="51">
        <f>AVERAGE(B73:B76)</f>
        <v>39.25</v>
      </c>
      <c r="J13" s="51">
        <f>AVERAGE(C73:C76)</f>
        <v>2462</v>
      </c>
      <c r="K13" s="51">
        <f>AVERAGE(D73:D76)</f>
        <v>29.25</v>
      </c>
      <c r="L13" s="51">
        <f>AVERAGE(E73:E76)</f>
        <v>141.75</v>
      </c>
      <c r="M13" s="52">
        <f t="shared" si="0"/>
        <v>2672.25</v>
      </c>
    </row>
    <row r="14" spans="1:20" x14ac:dyDescent="0.2">
      <c r="H14" s="46">
        <f t="shared" si="2"/>
        <v>2020</v>
      </c>
      <c r="I14" s="51">
        <f>AVERAGE(B77:B80)</f>
        <v>36.75</v>
      </c>
      <c r="J14" s="51">
        <f>AVERAGE(C77:C80)</f>
        <v>2354.25</v>
      </c>
      <c r="K14" s="51">
        <f>AVERAGE(D77:D80)</f>
        <v>28</v>
      </c>
      <c r="L14" s="51">
        <f>AVERAGE(E77:E80)</f>
        <v>140.75</v>
      </c>
      <c r="M14" s="52">
        <f t="shared" si="0"/>
        <v>2559.75</v>
      </c>
    </row>
    <row r="16" spans="1:20" x14ac:dyDescent="0.2">
      <c r="I16" s="43">
        <v>2009</v>
      </c>
      <c r="J16" s="43">
        <v>2010</v>
      </c>
      <c r="K16" s="43">
        <v>2011</v>
      </c>
      <c r="L16" s="43">
        <v>2012</v>
      </c>
      <c r="M16" s="43">
        <v>2013</v>
      </c>
      <c r="N16" s="43">
        <v>2014</v>
      </c>
      <c r="O16" s="43">
        <v>2015</v>
      </c>
      <c r="P16" s="43">
        <v>2016</v>
      </c>
      <c r="Q16" s="43">
        <v>2017</v>
      </c>
      <c r="R16" s="43">
        <v>2018</v>
      </c>
      <c r="S16" s="43">
        <v>2019</v>
      </c>
      <c r="T16" s="43">
        <v>2020</v>
      </c>
    </row>
    <row r="17" spans="1:20" x14ac:dyDescent="0.2">
      <c r="H17" s="43" t="s">
        <v>374</v>
      </c>
      <c r="I17" s="43">
        <v>49.25</v>
      </c>
      <c r="J17" s="43">
        <v>48.5</v>
      </c>
      <c r="K17" s="43">
        <v>47.5</v>
      </c>
      <c r="L17" s="43">
        <v>44</v>
      </c>
      <c r="M17" s="43">
        <v>39.5</v>
      </c>
      <c r="N17" s="43">
        <v>39.25</v>
      </c>
      <c r="O17" s="43">
        <v>40.5</v>
      </c>
      <c r="P17" s="43">
        <v>42</v>
      </c>
      <c r="Q17" s="43">
        <v>41.25</v>
      </c>
      <c r="R17" s="43">
        <v>39.75</v>
      </c>
      <c r="S17" s="43">
        <v>39.25</v>
      </c>
      <c r="T17" s="43">
        <v>36.75</v>
      </c>
    </row>
    <row r="18" spans="1:20" x14ac:dyDescent="0.2">
      <c r="H18" s="43" t="s">
        <v>375</v>
      </c>
      <c r="I18" s="43">
        <v>2552.75</v>
      </c>
      <c r="J18" s="43">
        <v>2445.25</v>
      </c>
      <c r="K18" s="43">
        <v>2356.75</v>
      </c>
      <c r="L18" s="43">
        <v>2267.75</v>
      </c>
      <c r="M18" s="43">
        <v>2190.5</v>
      </c>
      <c r="N18" s="43">
        <v>2171.5</v>
      </c>
      <c r="O18" s="43">
        <v>2237</v>
      </c>
      <c r="P18" s="43">
        <v>2313.25</v>
      </c>
      <c r="Q18" s="43">
        <v>2397.75</v>
      </c>
      <c r="R18" s="43">
        <v>2438.5</v>
      </c>
      <c r="S18" s="43">
        <v>2462</v>
      </c>
      <c r="T18" s="43">
        <v>2354.25</v>
      </c>
    </row>
    <row r="19" spans="1:20" x14ac:dyDescent="0.2">
      <c r="H19" s="43" t="s">
        <v>376</v>
      </c>
      <c r="I19" s="43">
        <v>25.5</v>
      </c>
      <c r="J19" s="43">
        <v>28.25</v>
      </c>
      <c r="K19" s="43">
        <v>28.25</v>
      </c>
      <c r="L19" s="43">
        <v>26.5</v>
      </c>
      <c r="M19" s="43">
        <v>24.5</v>
      </c>
      <c r="N19" s="43">
        <v>23.5</v>
      </c>
      <c r="O19" s="43">
        <v>23.25</v>
      </c>
      <c r="P19" s="43">
        <v>26.75</v>
      </c>
      <c r="Q19" s="43">
        <v>27</v>
      </c>
      <c r="R19" s="43">
        <v>29</v>
      </c>
      <c r="S19" s="43">
        <v>29.25</v>
      </c>
      <c r="T19" s="43">
        <v>28</v>
      </c>
    </row>
    <row r="20" spans="1:20" x14ac:dyDescent="0.2">
      <c r="H20" s="43" t="s">
        <v>377</v>
      </c>
      <c r="I20" s="43">
        <v>126.5</v>
      </c>
      <c r="J20" s="43">
        <v>133.25</v>
      </c>
      <c r="K20" s="43">
        <v>128.25</v>
      </c>
      <c r="L20" s="43">
        <v>133.25</v>
      </c>
      <c r="M20" s="43">
        <v>125.25</v>
      </c>
      <c r="N20" s="43">
        <v>127.75</v>
      </c>
      <c r="O20" s="43">
        <v>129.5</v>
      </c>
      <c r="P20" s="43">
        <v>131.25</v>
      </c>
      <c r="Q20" s="43">
        <v>136.75</v>
      </c>
      <c r="R20" s="43">
        <v>141.5</v>
      </c>
      <c r="S20" s="43">
        <v>141.75</v>
      </c>
      <c r="T20" s="43">
        <v>140.75</v>
      </c>
    </row>
    <row r="21" spans="1:20" hidden="1" x14ac:dyDescent="0.2">
      <c r="A21" s="56" t="s">
        <v>378</v>
      </c>
    </row>
    <row r="22" spans="1:20" hidden="1" x14ac:dyDescent="0.2"/>
    <row r="23" spans="1:20" ht="12.75" hidden="1" customHeight="1" x14ac:dyDescent="0.2">
      <c r="A23" s="312" t="s">
        <v>379</v>
      </c>
      <c r="B23" s="312"/>
      <c r="C23" s="312"/>
      <c r="D23" s="312"/>
      <c r="E23" s="312"/>
    </row>
    <row r="24" spans="1:20" hidden="1" x14ac:dyDescent="0.2">
      <c r="A24" s="313" t="s">
        <v>380</v>
      </c>
      <c r="B24" s="313"/>
      <c r="C24" s="313"/>
      <c r="D24" s="313"/>
      <c r="E24" s="313"/>
    </row>
    <row r="25" spans="1:20" hidden="1" x14ac:dyDescent="0.2">
      <c r="A25" s="314"/>
      <c r="B25" s="314"/>
      <c r="C25" s="314"/>
      <c r="D25" s="314"/>
      <c r="E25" s="314"/>
    </row>
    <row r="26" spans="1:20" hidden="1" x14ac:dyDescent="0.2">
      <c r="A26" s="315" t="s">
        <v>381</v>
      </c>
      <c r="B26" s="315"/>
      <c r="C26" s="315"/>
      <c r="D26" s="315"/>
      <c r="E26" s="315"/>
    </row>
    <row r="27" spans="1:20" hidden="1" x14ac:dyDescent="0.2">
      <c r="A27" s="315" t="s">
        <v>382</v>
      </c>
      <c r="B27" s="315"/>
      <c r="C27" s="315"/>
      <c r="D27" s="315"/>
      <c r="E27" s="315"/>
    </row>
    <row r="28" spans="1:20" hidden="1" x14ac:dyDescent="0.2">
      <c r="A28" s="315" t="s">
        <v>383</v>
      </c>
      <c r="B28" s="315"/>
      <c r="C28" s="315"/>
      <c r="D28" s="315"/>
      <c r="E28" s="315"/>
    </row>
    <row r="29" spans="1:20" hidden="1" x14ac:dyDescent="0.2">
      <c r="A29"/>
      <c r="B29"/>
      <c r="C29"/>
      <c r="D29"/>
      <c r="E29"/>
    </row>
    <row r="30" spans="1:20" hidden="1" x14ac:dyDescent="0.2">
      <c r="A30"/>
      <c r="B30"/>
      <c r="C30"/>
      <c r="D30"/>
      <c r="E30"/>
    </row>
    <row r="31" spans="1:20" hidden="1" x14ac:dyDescent="0.2">
      <c r="A31"/>
      <c r="B31"/>
      <c r="C31"/>
      <c r="D31"/>
      <c r="E31"/>
    </row>
    <row r="32" spans="1:20" ht="15" hidden="1" x14ac:dyDescent="0.25">
      <c r="A32" s="7"/>
      <c r="B32" s="7" t="s">
        <v>384</v>
      </c>
      <c r="C32" s="7" t="s">
        <v>385</v>
      </c>
      <c r="D32" s="7" t="s">
        <v>386</v>
      </c>
      <c r="E32" s="7" t="s">
        <v>387</v>
      </c>
    </row>
    <row r="33" spans="1:5" ht="14.25" hidden="1" x14ac:dyDescent="0.2">
      <c r="A33" s="11" t="s">
        <v>101</v>
      </c>
      <c r="B33" s="12">
        <v>51</v>
      </c>
      <c r="C33" s="12">
        <v>2570</v>
      </c>
      <c r="D33" s="12">
        <v>25</v>
      </c>
      <c r="E33" s="12">
        <v>118</v>
      </c>
    </row>
    <row r="34" spans="1:5" ht="14.25" hidden="1" x14ac:dyDescent="0.2">
      <c r="A34" s="11" t="s">
        <v>103</v>
      </c>
      <c r="B34" s="12">
        <v>49</v>
      </c>
      <c r="C34" s="12">
        <v>2607</v>
      </c>
      <c r="D34" s="12">
        <v>26</v>
      </c>
      <c r="E34" s="12">
        <v>129</v>
      </c>
    </row>
    <row r="35" spans="1:5" ht="14.25" hidden="1" x14ac:dyDescent="0.2">
      <c r="A35" s="11" t="s">
        <v>388</v>
      </c>
      <c r="B35" s="12">
        <v>49</v>
      </c>
      <c r="C35" s="12">
        <v>2562</v>
      </c>
      <c r="D35" s="12">
        <v>26</v>
      </c>
      <c r="E35" s="12">
        <v>131</v>
      </c>
    </row>
    <row r="36" spans="1:5" ht="14.25" hidden="1" x14ac:dyDescent="0.2">
      <c r="A36" s="11" t="s">
        <v>389</v>
      </c>
      <c r="B36" s="12">
        <v>48</v>
      </c>
      <c r="C36" s="12">
        <v>2472</v>
      </c>
      <c r="D36" s="12">
        <v>25</v>
      </c>
      <c r="E36" s="12">
        <v>128</v>
      </c>
    </row>
    <row r="37" spans="1:5" ht="14.25" hidden="1" x14ac:dyDescent="0.2">
      <c r="A37" s="11" t="s">
        <v>109</v>
      </c>
      <c r="B37" s="12">
        <v>48</v>
      </c>
      <c r="C37" s="12">
        <v>2461</v>
      </c>
      <c r="D37" s="12">
        <v>27</v>
      </c>
      <c r="E37" s="12">
        <v>127</v>
      </c>
    </row>
    <row r="38" spans="1:5" ht="14.25" hidden="1" x14ac:dyDescent="0.2">
      <c r="A38" s="11" t="s">
        <v>110</v>
      </c>
      <c r="B38" s="12">
        <v>49</v>
      </c>
      <c r="C38" s="12">
        <v>2502</v>
      </c>
      <c r="D38" s="12">
        <v>30</v>
      </c>
      <c r="E38" s="12">
        <v>135</v>
      </c>
    </row>
    <row r="39" spans="1:5" ht="14.25" hidden="1" x14ac:dyDescent="0.2">
      <c r="A39" s="11" t="s">
        <v>390</v>
      </c>
      <c r="B39" s="12">
        <v>49</v>
      </c>
      <c r="C39" s="12">
        <v>2447</v>
      </c>
      <c r="D39" s="12">
        <v>30</v>
      </c>
      <c r="E39" s="12">
        <v>137</v>
      </c>
    </row>
    <row r="40" spans="1:5" ht="14.25" hidden="1" x14ac:dyDescent="0.2">
      <c r="A40" s="11" t="s">
        <v>391</v>
      </c>
      <c r="B40" s="12">
        <v>48</v>
      </c>
      <c r="C40" s="12">
        <v>2371</v>
      </c>
      <c r="D40" s="12">
        <v>26</v>
      </c>
      <c r="E40" s="12">
        <v>134</v>
      </c>
    </row>
    <row r="41" spans="1:5" ht="14.25" hidden="1" x14ac:dyDescent="0.2">
      <c r="A41" s="11" t="s">
        <v>111</v>
      </c>
      <c r="B41" s="12">
        <v>48</v>
      </c>
      <c r="C41" s="12">
        <v>2379</v>
      </c>
      <c r="D41" s="12">
        <v>30</v>
      </c>
      <c r="E41" s="12">
        <v>129</v>
      </c>
    </row>
    <row r="42" spans="1:5" ht="14.25" hidden="1" x14ac:dyDescent="0.2">
      <c r="A42" s="11" t="s">
        <v>112</v>
      </c>
      <c r="B42" s="12">
        <v>49</v>
      </c>
      <c r="C42" s="12">
        <v>2429</v>
      </c>
      <c r="D42" s="12">
        <v>30</v>
      </c>
      <c r="E42" s="12">
        <v>131</v>
      </c>
    </row>
    <row r="43" spans="1:5" ht="14.25" hidden="1" x14ac:dyDescent="0.2">
      <c r="A43" s="11" t="s">
        <v>392</v>
      </c>
      <c r="B43" s="12">
        <v>46</v>
      </c>
      <c r="C43" s="12">
        <v>2362</v>
      </c>
      <c r="D43" s="12">
        <v>27</v>
      </c>
      <c r="E43" s="12">
        <v>127</v>
      </c>
    </row>
    <row r="44" spans="1:5" ht="14.25" hidden="1" x14ac:dyDescent="0.2">
      <c r="A44" s="11" t="s">
        <v>393</v>
      </c>
      <c r="B44" s="12">
        <v>47</v>
      </c>
      <c r="C44" s="12">
        <v>2257</v>
      </c>
      <c r="D44" s="12">
        <v>26</v>
      </c>
      <c r="E44" s="12">
        <v>126</v>
      </c>
    </row>
    <row r="45" spans="1:5" ht="14.25" hidden="1" x14ac:dyDescent="0.2">
      <c r="A45" s="11" t="s">
        <v>394</v>
      </c>
      <c r="B45" s="12">
        <v>45</v>
      </c>
      <c r="C45" s="12">
        <v>2273</v>
      </c>
      <c r="D45" s="12">
        <v>27</v>
      </c>
      <c r="E45" s="12">
        <v>130</v>
      </c>
    </row>
    <row r="46" spans="1:5" ht="14.25" hidden="1" x14ac:dyDescent="0.2">
      <c r="A46" s="11" t="s">
        <v>395</v>
      </c>
      <c r="B46" s="12">
        <v>45</v>
      </c>
      <c r="C46" s="12">
        <v>2337</v>
      </c>
      <c r="D46" s="12">
        <v>28</v>
      </c>
      <c r="E46" s="12">
        <v>137</v>
      </c>
    </row>
    <row r="47" spans="1:5" ht="14.25" hidden="1" x14ac:dyDescent="0.2">
      <c r="A47" s="11" t="s">
        <v>396</v>
      </c>
      <c r="B47" s="12">
        <v>45</v>
      </c>
      <c r="C47" s="12">
        <v>2283</v>
      </c>
      <c r="D47" s="12">
        <v>27</v>
      </c>
      <c r="E47" s="12">
        <v>138</v>
      </c>
    </row>
    <row r="48" spans="1:5" ht="14.25" hidden="1" x14ac:dyDescent="0.2">
      <c r="A48" s="11" t="s">
        <v>397</v>
      </c>
      <c r="B48" s="12">
        <v>41</v>
      </c>
      <c r="C48" s="12">
        <v>2178</v>
      </c>
      <c r="D48" s="12">
        <v>24</v>
      </c>
      <c r="E48" s="12">
        <v>128</v>
      </c>
    </row>
    <row r="49" spans="1:5" ht="14.25" hidden="1" x14ac:dyDescent="0.2">
      <c r="A49" s="11" t="s">
        <v>113</v>
      </c>
      <c r="B49" s="12">
        <v>39</v>
      </c>
      <c r="C49" s="12">
        <v>2205</v>
      </c>
      <c r="D49" s="12">
        <v>25</v>
      </c>
      <c r="E49" s="12">
        <v>129</v>
      </c>
    </row>
    <row r="50" spans="1:5" ht="14.25" hidden="1" x14ac:dyDescent="0.2">
      <c r="A50" s="11" t="s">
        <v>114</v>
      </c>
      <c r="B50" s="12">
        <v>39</v>
      </c>
      <c r="C50" s="12">
        <v>2302</v>
      </c>
      <c r="D50" s="12">
        <v>24</v>
      </c>
      <c r="E50" s="12">
        <v>127</v>
      </c>
    </row>
    <row r="51" spans="1:5" ht="14.25" hidden="1" x14ac:dyDescent="0.2">
      <c r="A51" s="11" t="s">
        <v>398</v>
      </c>
      <c r="B51" s="12">
        <v>40</v>
      </c>
      <c r="C51" s="12">
        <v>2204</v>
      </c>
      <c r="D51" s="12">
        <v>25</v>
      </c>
      <c r="E51" s="12">
        <v>125</v>
      </c>
    </row>
    <row r="52" spans="1:5" ht="14.25" hidden="1" x14ac:dyDescent="0.2">
      <c r="A52" s="11" t="s">
        <v>399</v>
      </c>
      <c r="B52" s="12">
        <v>40</v>
      </c>
      <c r="C52" s="12">
        <v>2051</v>
      </c>
      <c r="D52" s="12">
        <v>24</v>
      </c>
      <c r="E52" s="12">
        <v>120</v>
      </c>
    </row>
    <row r="53" spans="1:5" ht="14.25" hidden="1" x14ac:dyDescent="0.2">
      <c r="A53" s="11" t="s">
        <v>115</v>
      </c>
      <c r="B53" s="12">
        <v>40</v>
      </c>
      <c r="C53" s="12">
        <v>2163</v>
      </c>
      <c r="D53" s="12">
        <v>23</v>
      </c>
      <c r="E53" s="12">
        <v>125</v>
      </c>
    </row>
    <row r="54" spans="1:5" ht="14.25" hidden="1" x14ac:dyDescent="0.2">
      <c r="A54" s="11" t="s">
        <v>116</v>
      </c>
      <c r="B54" s="12">
        <v>39</v>
      </c>
      <c r="C54" s="12">
        <v>2229</v>
      </c>
      <c r="D54" s="12">
        <v>23</v>
      </c>
      <c r="E54" s="12">
        <v>128</v>
      </c>
    </row>
    <row r="55" spans="1:5" ht="14.25" hidden="1" x14ac:dyDescent="0.2">
      <c r="A55" s="11" t="s">
        <v>400</v>
      </c>
      <c r="B55" s="12">
        <v>39</v>
      </c>
      <c r="C55" s="12">
        <v>2183</v>
      </c>
      <c r="D55" s="12">
        <v>24</v>
      </c>
      <c r="E55" s="12">
        <v>130</v>
      </c>
    </row>
    <row r="56" spans="1:5" ht="14.25" hidden="1" x14ac:dyDescent="0.2">
      <c r="A56" s="11" t="s">
        <v>401</v>
      </c>
      <c r="B56" s="12">
        <v>39</v>
      </c>
      <c r="C56" s="12">
        <v>2111</v>
      </c>
      <c r="D56" s="12">
        <v>24</v>
      </c>
      <c r="E56" s="12">
        <v>128</v>
      </c>
    </row>
    <row r="57" spans="1:5" ht="14.25" hidden="1" x14ac:dyDescent="0.2">
      <c r="A57" s="11" t="s">
        <v>117</v>
      </c>
      <c r="B57" s="12">
        <v>39</v>
      </c>
      <c r="C57" s="12">
        <v>2218</v>
      </c>
      <c r="D57" s="12">
        <v>22</v>
      </c>
      <c r="E57" s="12">
        <v>129</v>
      </c>
    </row>
    <row r="58" spans="1:5" ht="14.25" hidden="1" x14ac:dyDescent="0.2">
      <c r="A58" s="11" t="s">
        <v>119</v>
      </c>
      <c r="B58" s="12">
        <v>41</v>
      </c>
      <c r="C58" s="12">
        <v>2297</v>
      </c>
      <c r="D58" s="12">
        <v>24</v>
      </c>
      <c r="E58" s="12">
        <v>131</v>
      </c>
    </row>
    <row r="59" spans="1:5" ht="14.25" hidden="1" x14ac:dyDescent="0.2">
      <c r="A59" s="11" t="s">
        <v>402</v>
      </c>
      <c r="B59" s="12">
        <v>41</v>
      </c>
      <c r="C59" s="12">
        <v>2251</v>
      </c>
      <c r="D59" s="12">
        <v>24</v>
      </c>
      <c r="E59" s="12">
        <v>129</v>
      </c>
    </row>
    <row r="60" spans="1:5" ht="14.25" hidden="1" x14ac:dyDescent="0.2">
      <c r="A60" s="11" t="s">
        <v>403</v>
      </c>
      <c r="B60" s="12">
        <v>41</v>
      </c>
      <c r="C60" s="12">
        <v>2182</v>
      </c>
      <c r="D60" s="12">
        <v>23</v>
      </c>
      <c r="E60" s="12">
        <v>129</v>
      </c>
    </row>
    <row r="61" spans="1:5" ht="14.25" hidden="1" x14ac:dyDescent="0.2">
      <c r="A61" s="11" t="s">
        <v>120</v>
      </c>
      <c r="B61" s="12">
        <v>41</v>
      </c>
      <c r="C61" s="12">
        <v>2285</v>
      </c>
      <c r="D61" s="12">
        <v>25</v>
      </c>
      <c r="E61" s="12">
        <v>130</v>
      </c>
    </row>
    <row r="62" spans="1:5" ht="14.25" hidden="1" x14ac:dyDescent="0.2">
      <c r="A62" s="11" t="s">
        <v>121</v>
      </c>
      <c r="B62" s="12">
        <v>42</v>
      </c>
      <c r="C62" s="12">
        <v>2371</v>
      </c>
      <c r="D62" s="12">
        <v>26</v>
      </c>
      <c r="E62" s="12">
        <v>133</v>
      </c>
    </row>
    <row r="63" spans="1:5" ht="14.25" hidden="1" x14ac:dyDescent="0.2">
      <c r="A63" s="11" t="s">
        <v>404</v>
      </c>
      <c r="B63" s="12">
        <v>43</v>
      </c>
      <c r="C63" s="12">
        <v>2329</v>
      </c>
      <c r="D63" s="12">
        <v>29</v>
      </c>
      <c r="E63" s="12">
        <v>132</v>
      </c>
    </row>
    <row r="64" spans="1:5" ht="14.25" hidden="1" x14ac:dyDescent="0.2">
      <c r="A64" s="11" t="s">
        <v>405</v>
      </c>
      <c r="B64" s="12">
        <v>42</v>
      </c>
      <c r="C64" s="12">
        <v>2268</v>
      </c>
      <c r="D64" s="12">
        <v>27</v>
      </c>
      <c r="E64" s="12">
        <v>130</v>
      </c>
    </row>
    <row r="65" spans="1:5" ht="14.25" hidden="1" x14ac:dyDescent="0.2">
      <c r="A65" s="11" t="s">
        <v>122</v>
      </c>
      <c r="B65" s="12">
        <v>41</v>
      </c>
      <c r="C65" s="12">
        <v>2394</v>
      </c>
      <c r="D65" s="12">
        <v>28</v>
      </c>
      <c r="E65" s="12">
        <v>134</v>
      </c>
    </row>
    <row r="66" spans="1:5" ht="14.25" hidden="1" x14ac:dyDescent="0.2">
      <c r="A66" s="11" t="s">
        <v>123</v>
      </c>
      <c r="B66" s="12">
        <v>42</v>
      </c>
      <c r="C66" s="12">
        <v>2455</v>
      </c>
      <c r="D66" s="12">
        <v>26</v>
      </c>
      <c r="E66" s="12">
        <v>138</v>
      </c>
    </row>
    <row r="67" spans="1:5" ht="14.25" hidden="1" x14ac:dyDescent="0.2">
      <c r="A67" s="11" t="s">
        <v>406</v>
      </c>
      <c r="B67" s="12">
        <v>42</v>
      </c>
      <c r="C67" s="12">
        <v>2410</v>
      </c>
      <c r="D67" s="12">
        <v>27</v>
      </c>
      <c r="E67" s="12">
        <v>138</v>
      </c>
    </row>
    <row r="68" spans="1:5" ht="14.25" hidden="1" x14ac:dyDescent="0.2">
      <c r="A68" s="11" t="s">
        <v>407</v>
      </c>
      <c r="B68" s="12">
        <v>40</v>
      </c>
      <c r="C68" s="12">
        <v>2332</v>
      </c>
      <c r="D68" s="12">
        <v>27</v>
      </c>
      <c r="E68" s="12">
        <v>137</v>
      </c>
    </row>
    <row r="69" spans="1:5" ht="14.25" hidden="1" x14ac:dyDescent="0.2">
      <c r="A69" s="11" t="s">
        <v>124</v>
      </c>
      <c r="B69" s="12">
        <v>40</v>
      </c>
      <c r="C69" s="12">
        <v>2450</v>
      </c>
      <c r="D69" s="12">
        <v>27</v>
      </c>
      <c r="E69" s="12">
        <v>143</v>
      </c>
    </row>
    <row r="70" spans="1:5" ht="14.25" hidden="1" x14ac:dyDescent="0.2">
      <c r="A70" s="11" t="s">
        <v>125</v>
      </c>
      <c r="B70" s="12">
        <v>40</v>
      </c>
      <c r="C70" s="12">
        <v>2513</v>
      </c>
      <c r="D70" s="12">
        <v>30</v>
      </c>
      <c r="E70" s="12">
        <v>141</v>
      </c>
    </row>
    <row r="71" spans="1:5" ht="14.25" hidden="1" x14ac:dyDescent="0.2">
      <c r="A71" s="11" t="s">
        <v>408</v>
      </c>
      <c r="B71" s="12">
        <v>40</v>
      </c>
      <c r="C71" s="12">
        <v>2442</v>
      </c>
      <c r="D71" s="12">
        <v>30</v>
      </c>
      <c r="E71" s="12">
        <v>140</v>
      </c>
    </row>
    <row r="72" spans="1:5" ht="14.25" hidden="1" x14ac:dyDescent="0.2">
      <c r="A72" s="11" t="s">
        <v>409</v>
      </c>
      <c r="B72" s="12">
        <v>39</v>
      </c>
      <c r="C72" s="12">
        <v>2349</v>
      </c>
      <c r="D72" s="12">
        <v>29</v>
      </c>
      <c r="E72" s="12">
        <v>142</v>
      </c>
    </row>
    <row r="73" spans="1:5" ht="14.25" hidden="1" x14ac:dyDescent="0.2">
      <c r="A73" s="11" t="s">
        <v>126</v>
      </c>
      <c r="B73" s="12">
        <v>40</v>
      </c>
      <c r="C73" s="12">
        <v>2478</v>
      </c>
      <c r="D73" s="12">
        <v>30</v>
      </c>
      <c r="E73" s="12">
        <v>139</v>
      </c>
    </row>
    <row r="74" spans="1:5" ht="14.25" hidden="1" x14ac:dyDescent="0.2">
      <c r="A74" s="11" t="s">
        <v>127</v>
      </c>
      <c r="B74" s="12">
        <v>40</v>
      </c>
      <c r="C74" s="12">
        <v>2529</v>
      </c>
      <c r="D74" s="12">
        <v>30</v>
      </c>
      <c r="E74" s="12">
        <v>144</v>
      </c>
    </row>
    <row r="75" spans="1:5" ht="14.25" hidden="1" x14ac:dyDescent="0.2">
      <c r="A75" s="11" t="s">
        <v>410</v>
      </c>
      <c r="B75" s="12">
        <v>39</v>
      </c>
      <c r="C75" s="12">
        <v>2458</v>
      </c>
      <c r="D75" s="12">
        <v>29</v>
      </c>
      <c r="E75" s="12">
        <v>143</v>
      </c>
    </row>
    <row r="76" spans="1:5" ht="14.25" hidden="1" x14ac:dyDescent="0.2">
      <c r="A76" s="11" t="s">
        <v>411</v>
      </c>
      <c r="B76" s="12">
        <v>38</v>
      </c>
      <c r="C76" s="12">
        <v>2383</v>
      </c>
      <c r="D76" s="12">
        <v>28</v>
      </c>
      <c r="E76" s="12">
        <v>141</v>
      </c>
    </row>
    <row r="77" spans="1:5" ht="14.25" hidden="1" x14ac:dyDescent="0.2">
      <c r="A77" s="11" t="s">
        <v>128</v>
      </c>
      <c r="B77" s="12">
        <v>36</v>
      </c>
      <c r="C77" s="12">
        <v>2378</v>
      </c>
      <c r="D77" s="12">
        <v>27</v>
      </c>
      <c r="E77" s="12">
        <v>144</v>
      </c>
    </row>
    <row r="78" spans="1:5" ht="14.25" hidden="1" x14ac:dyDescent="0.2">
      <c r="A78" s="11" t="s">
        <v>129</v>
      </c>
      <c r="B78" s="12">
        <v>37</v>
      </c>
      <c r="C78" s="12">
        <v>2391</v>
      </c>
      <c r="D78" s="12">
        <v>27</v>
      </c>
      <c r="E78" s="12">
        <v>142</v>
      </c>
    </row>
    <row r="79" spans="1:5" ht="14.25" hidden="1" x14ac:dyDescent="0.2">
      <c r="A79" s="11" t="s">
        <v>412</v>
      </c>
      <c r="B79" s="12">
        <v>37</v>
      </c>
      <c r="C79" s="12">
        <v>2363</v>
      </c>
      <c r="D79" s="12">
        <v>29</v>
      </c>
      <c r="E79" s="12">
        <v>141</v>
      </c>
    </row>
    <row r="80" spans="1:5" ht="14.25" hidden="1" x14ac:dyDescent="0.2">
      <c r="A80" s="11" t="s">
        <v>413</v>
      </c>
      <c r="B80" s="12">
        <v>37</v>
      </c>
      <c r="C80" s="12">
        <v>2285</v>
      </c>
      <c r="D80" s="12">
        <v>29</v>
      </c>
      <c r="E80" s="12">
        <v>136</v>
      </c>
    </row>
    <row r="81" spans="1:5" ht="14.25" hidden="1" x14ac:dyDescent="0.2">
      <c r="A81" s="11" t="s">
        <v>414</v>
      </c>
      <c r="B81" s="12">
        <v>37</v>
      </c>
      <c r="C81" s="12">
        <v>2304</v>
      </c>
      <c r="D81" s="12">
        <v>33</v>
      </c>
      <c r="E81" s="12">
        <v>139</v>
      </c>
    </row>
    <row r="82" spans="1:5" hidden="1" x14ac:dyDescent="0.2">
      <c r="A82"/>
      <c r="B82"/>
      <c r="C82"/>
      <c r="D82"/>
      <c r="E82"/>
    </row>
    <row r="83" spans="1:5" hidden="1" x14ac:dyDescent="0.2">
      <c r="A83" s="317" t="s">
        <v>84</v>
      </c>
      <c r="B83" s="317"/>
      <c r="C83" s="317"/>
      <c r="D83" s="317"/>
      <c r="E83" s="317"/>
    </row>
    <row r="84" spans="1:5" hidden="1" x14ac:dyDescent="0.2">
      <c r="A84" s="317" t="s">
        <v>415</v>
      </c>
      <c r="B84" s="317"/>
      <c r="C84" s="317"/>
      <c r="D84" s="317"/>
      <c r="E84" s="317"/>
    </row>
    <row r="85" spans="1:5" hidden="1" x14ac:dyDescent="0.2">
      <c r="A85" s="317"/>
      <c r="B85" s="317"/>
      <c r="C85" s="317"/>
      <c r="D85" s="317"/>
      <c r="E85" s="317"/>
    </row>
    <row r="86" spans="1:5" hidden="1" x14ac:dyDescent="0.2">
      <c r="A86"/>
      <c r="B86"/>
      <c r="C86"/>
      <c r="D86"/>
      <c r="E86"/>
    </row>
    <row r="87" spans="1:5" hidden="1" x14ac:dyDescent="0.2">
      <c r="A87" s="317" t="s">
        <v>416</v>
      </c>
      <c r="B87" s="317"/>
      <c r="C87" s="317"/>
      <c r="D87" s="317"/>
      <c r="E87" s="317"/>
    </row>
    <row r="88" spans="1:5" hidden="1" x14ac:dyDescent="0.2">
      <c r="A88" s="317"/>
      <c r="B88" s="317"/>
      <c r="C88" s="317"/>
      <c r="D88" s="317"/>
      <c r="E88" s="317"/>
    </row>
    <row r="89" spans="1:5" hidden="1" x14ac:dyDescent="0.2">
      <c r="A89" s="317" t="s">
        <v>95</v>
      </c>
      <c r="B89" s="317"/>
      <c r="C89" s="317"/>
      <c r="D89" s="317"/>
      <c r="E89" s="317"/>
    </row>
  </sheetData>
  <mergeCells count="14">
    <mergeCell ref="A85:E85"/>
    <mergeCell ref="A87:E87"/>
    <mergeCell ref="A88:E88"/>
    <mergeCell ref="A89:E89"/>
    <mergeCell ref="A26:E26"/>
    <mergeCell ref="A27:E27"/>
    <mergeCell ref="A28:E28"/>
    <mergeCell ref="A83:E83"/>
    <mergeCell ref="A84:E84"/>
    <mergeCell ref="A1:E1"/>
    <mergeCell ref="A8:E8"/>
    <mergeCell ref="A23:E23"/>
    <mergeCell ref="A24:E24"/>
    <mergeCell ref="A25:E25"/>
  </mergeCells>
  <pageMargins left="0.74791666666666701" right="0.74791666666666701" top="0.98402777777777795" bottom="0.98402777777777795" header="0.51180555555555496" footer="0.51180555555555496"/>
  <pageSetup paperSize="9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  <pageSetUpPr fitToPage="1"/>
  </sheetPr>
  <dimension ref="A1:AMJ88"/>
  <sheetViews>
    <sheetView zoomScale="85" zoomScaleNormal="85" workbookViewId="0">
      <selection activeCell="A31" sqref="A31:C31"/>
    </sheetView>
  </sheetViews>
  <sheetFormatPr baseColWidth="10" defaultColWidth="11.42578125" defaultRowHeight="12.75" x14ac:dyDescent="0.2"/>
  <cols>
    <col min="1" max="1" width="13.28515625" style="20" customWidth="1"/>
    <col min="2" max="2" width="9.5703125" style="20" customWidth="1"/>
    <col min="3" max="3" width="11" style="20" customWidth="1"/>
    <col min="4" max="7" width="11.42578125" style="20"/>
    <col min="8" max="19" width="11.5703125" style="20" hidden="1" customWidth="1"/>
    <col min="20" max="1024" width="11.42578125" style="20"/>
  </cols>
  <sheetData>
    <row r="1" spans="1:18" x14ac:dyDescent="0.2">
      <c r="A1" s="20" t="s">
        <v>417</v>
      </c>
      <c r="H1" s="20" t="s">
        <v>418</v>
      </c>
    </row>
    <row r="2" spans="1:18" x14ac:dyDescent="0.2">
      <c r="A2" s="20" t="s">
        <v>139</v>
      </c>
      <c r="B2" s="20" t="s">
        <v>132</v>
      </c>
      <c r="C2" s="20" t="s">
        <v>131</v>
      </c>
    </row>
    <row r="3" spans="1:18" ht="15" x14ac:dyDescent="0.25">
      <c r="A3" s="36">
        <v>2016</v>
      </c>
      <c r="B3" s="38">
        <f t="shared" ref="B3:C7" si="0">I12</f>
        <v>96.869</v>
      </c>
      <c r="C3" s="38">
        <f t="shared" si="0"/>
        <v>92.828999999999994</v>
      </c>
      <c r="H3" s="326" t="s">
        <v>419</v>
      </c>
      <c r="I3" s="326"/>
      <c r="J3" s="326"/>
      <c r="K3" s="326"/>
      <c r="L3" s="326"/>
      <c r="M3" s="326"/>
      <c r="N3" s="326"/>
      <c r="O3" s="326"/>
      <c r="P3" s="326"/>
      <c r="Q3" s="326"/>
      <c r="R3" s="326"/>
    </row>
    <row r="4" spans="1:18" ht="12.75" customHeight="1" x14ac:dyDescent="0.2">
      <c r="A4" s="36">
        <v>2017</v>
      </c>
      <c r="B4" s="38">
        <f t="shared" si="0"/>
        <v>101.09</v>
      </c>
      <c r="C4" s="38">
        <f t="shared" si="0"/>
        <v>100.917</v>
      </c>
      <c r="H4" s="327" t="s">
        <v>419</v>
      </c>
      <c r="I4" s="327"/>
      <c r="J4" s="327"/>
      <c r="K4" s="327"/>
      <c r="L4" s="327"/>
      <c r="M4" s="327"/>
      <c r="N4" s="327"/>
      <c r="O4" s="327"/>
      <c r="P4" s="327"/>
      <c r="Q4" s="327"/>
      <c r="R4" s="327"/>
    </row>
    <row r="5" spans="1:18" ht="15" x14ac:dyDescent="0.25">
      <c r="A5" s="36">
        <v>2018</v>
      </c>
      <c r="B5" s="38">
        <f t="shared" si="0"/>
        <v>104.1</v>
      </c>
      <c r="C5" s="38">
        <f t="shared" si="0"/>
        <v>105.624</v>
      </c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</row>
    <row r="6" spans="1:18" ht="15" x14ac:dyDescent="0.25">
      <c r="A6" s="36">
        <v>2019</v>
      </c>
      <c r="B6" s="38">
        <f t="shared" si="0"/>
        <v>103.645</v>
      </c>
      <c r="C6" s="38">
        <f t="shared" si="0"/>
        <v>102.904</v>
      </c>
      <c r="H6" s="329" t="s">
        <v>420</v>
      </c>
      <c r="I6" s="329"/>
      <c r="J6" s="329"/>
      <c r="K6" s="329"/>
      <c r="L6" s="329"/>
      <c r="M6" s="329"/>
      <c r="N6" s="329"/>
      <c r="O6" s="329"/>
      <c r="P6" s="329"/>
      <c r="Q6" s="329"/>
      <c r="R6" s="329"/>
    </row>
    <row r="7" spans="1:18" x14ac:dyDescent="0.2">
      <c r="A7" s="36">
        <v>2020</v>
      </c>
      <c r="B7" s="38">
        <f t="shared" si="0"/>
        <v>99.201999999999998</v>
      </c>
      <c r="C7" s="38">
        <f t="shared" si="0"/>
        <v>96.412999999999997</v>
      </c>
      <c r="H7" s="330" t="s">
        <v>138</v>
      </c>
      <c r="I7" s="330"/>
      <c r="J7" s="330"/>
      <c r="K7" s="330"/>
      <c r="L7" s="330"/>
      <c r="M7" s="330"/>
      <c r="N7" s="330"/>
      <c r="O7" s="330"/>
      <c r="P7" s="330"/>
      <c r="Q7" s="330"/>
      <c r="R7" s="330"/>
    </row>
    <row r="8" spans="1:18" ht="15" x14ac:dyDescent="0.25">
      <c r="A8" s="58" t="s">
        <v>421</v>
      </c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</row>
    <row r="9" spans="1:18" ht="15" customHeight="1" x14ac:dyDescent="0.25">
      <c r="H9" s="59" t="s">
        <v>139</v>
      </c>
      <c r="I9" s="331" t="s">
        <v>422</v>
      </c>
      <c r="J9" s="331"/>
      <c r="K9" s="60"/>
      <c r="L9" s="60"/>
      <c r="M9" s="60"/>
      <c r="N9" s="60"/>
      <c r="O9" s="60"/>
      <c r="P9" s="60"/>
      <c r="Q9" s="60"/>
      <c r="R9" s="60"/>
    </row>
    <row r="10" spans="1:18" ht="26.25" x14ac:dyDescent="0.25">
      <c r="H10" s="59" t="s">
        <v>139</v>
      </c>
      <c r="I10" s="61" t="s">
        <v>423</v>
      </c>
      <c r="J10" s="61" t="s">
        <v>142</v>
      </c>
      <c r="K10" s="60"/>
      <c r="L10" s="60"/>
      <c r="M10" s="60"/>
      <c r="N10" s="60"/>
      <c r="O10" s="60"/>
      <c r="P10" s="60"/>
      <c r="Q10" s="60"/>
      <c r="R10" s="60"/>
    </row>
    <row r="11" spans="1:18" ht="15" customHeight="1" x14ac:dyDescent="0.25">
      <c r="H11" s="331" t="s">
        <v>143</v>
      </c>
      <c r="I11" s="331"/>
      <c r="J11" s="331"/>
      <c r="K11" s="60"/>
      <c r="L11" s="60"/>
      <c r="M11" s="60"/>
      <c r="N11" s="60"/>
      <c r="O11" s="60"/>
      <c r="P11" s="60"/>
      <c r="Q11" s="60"/>
      <c r="R11" s="60"/>
    </row>
    <row r="12" spans="1:18" ht="15" x14ac:dyDescent="0.25">
      <c r="H12" s="61" t="s">
        <v>424</v>
      </c>
      <c r="I12" s="62">
        <v>96.869</v>
      </c>
      <c r="J12" s="62">
        <v>92.828999999999994</v>
      </c>
      <c r="K12" s="60"/>
      <c r="L12" s="60"/>
      <c r="M12" s="60"/>
      <c r="N12" s="60"/>
      <c r="O12" s="60"/>
      <c r="P12" s="60"/>
      <c r="Q12" s="60"/>
      <c r="R12" s="60"/>
    </row>
    <row r="13" spans="1:18" ht="15" x14ac:dyDescent="0.25">
      <c r="H13" s="61" t="s">
        <v>425</v>
      </c>
      <c r="I13" s="62">
        <v>101.09</v>
      </c>
      <c r="J13" s="62">
        <v>100.917</v>
      </c>
      <c r="K13" s="60"/>
      <c r="L13" s="60"/>
      <c r="M13" s="60"/>
      <c r="N13" s="60"/>
      <c r="O13" s="60"/>
      <c r="P13" s="60"/>
      <c r="Q13" s="60"/>
      <c r="R13" s="60"/>
    </row>
    <row r="14" spans="1:18" ht="15" x14ac:dyDescent="0.25">
      <c r="H14" s="61" t="s">
        <v>426</v>
      </c>
      <c r="I14" s="62">
        <v>104.1</v>
      </c>
      <c r="J14" s="62">
        <v>105.624</v>
      </c>
      <c r="K14" s="60"/>
      <c r="L14" s="60"/>
      <c r="M14" s="60"/>
      <c r="N14" s="60"/>
      <c r="O14" s="60"/>
      <c r="P14" s="60"/>
      <c r="Q14" s="60"/>
      <c r="R14" s="60"/>
    </row>
    <row r="15" spans="1:18" ht="15" x14ac:dyDescent="0.25">
      <c r="H15" s="61" t="s">
        <v>427</v>
      </c>
      <c r="I15" s="62">
        <v>103.645</v>
      </c>
      <c r="J15" s="62">
        <v>102.904</v>
      </c>
      <c r="K15" s="60"/>
      <c r="L15" s="60"/>
      <c r="M15" s="60"/>
      <c r="N15" s="60"/>
      <c r="O15" s="60"/>
      <c r="P15" s="60"/>
      <c r="Q15" s="60"/>
      <c r="R15" s="60"/>
    </row>
    <row r="16" spans="1:18" ht="15" x14ac:dyDescent="0.25">
      <c r="H16" s="61" t="s">
        <v>428</v>
      </c>
      <c r="I16" s="62">
        <v>99.201999999999998</v>
      </c>
      <c r="J16" s="62">
        <v>96.412999999999997</v>
      </c>
      <c r="K16" s="60"/>
      <c r="L16" s="60"/>
      <c r="M16" s="60"/>
      <c r="N16" s="60"/>
      <c r="O16" s="60"/>
      <c r="P16" s="60"/>
      <c r="Q16" s="60"/>
      <c r="R16" s="60"/>
    </row>
    <row r="19" spans="2:17" x14ac:dyDescent="0.2">
      <c r="H19" s="57" t="s">
        <v>84</v>
      </c>
    </row>
    <row r="21" spans="2:17" x14ac:dyDescent="0.2">
      <c r="H21" s="57" t="s">
        <v>151</v>
      </c>
    </row>
    <row r="22" spans="2:17" ht="20.25" x14ac:dyDescent="0.3">
      <c r="E22" s="63"/>
      <c r="F22" s="332" t="s">
        <v>150</v>
      </c>
      <c r="G22" s="332"/>
      <c r="H22" s="60" t="s">
        <v>152</v>
      </c>
    </row>
    <row r="25" spans="2:17" x14ac:dyDescent="0.2">
      <c r="B25" s="311"/>
      <c r="C25" s="311"/>
      <c r="D25" s="311"/>
      <c r="E25" s="311"/>
      <c r="F25" s="311"/>
    </row>
    <row r="26" spans="2:17" ht="15" hidden="1" x14ac:dyDescent="0.25">
      <c r="G26" s="321" t="s">
        <v>420</v>
      </c>
      <c r="H26" s="321"/>
      <c r="I26" s="321"/>
      <c r="J26" s="321"/>
      <c r="K26" s="321"/>
      <c r="L26" s="321"/>
      <c r="M26" s="321"/>
      <c r="N26" s="321"/>
      <c r="O26" s="321"/>
      <c r="P26" s="321"/>
      <c r="Q26" s="321"/>
    </row>
    <row r="27" spans="2:17" hidden="1" x14ac:dyDescent="0.2">
      <c r="G27" s="322" t="s">
        <v>138</v>
      </c>
      <c r="H27" s="322"/>
      <c r="I27" s="322"/>
      <c r="J27" s="322"/>
      <c r="K27" s="322"/>
      <c r="L27" s="322"/>
      <c r="M27" s="322"/>
      <c r="N27" s="322"/>
      <c r="O27" s="322"/>
      <c r="P27" s="322"/>
      <c r="Q27" s="322"/>
    </row>
    <row r="28" spans="2:17" ht="15" hidden="1" x14ac:dyDescent="0.25">
      <c r="G28" s="320"/>
      <c r="H28" s="320"/>
      <c r="I28" s="320"/>
      <c r="J28" s="320"/>
      <c r="K28" s="320"/>
      <c r="L28" s="320"/>
      <c r="M28" s="320"/>
      <c r="N28" s="320"/>
      <c r="O28" s="320"/>
      <c r="P28" s="320"/>
      <c r="Q28" s="320"/>
    </row>
    <row r="29" spans="2:17" ht="12.75" hidden="1" customHeight="1" x14ac:dyDescent="0.2">
      <c r="G29" s="35" t="s">
        <v>139</v>
      </c>
      <c r="H29" s="323" t="s">
        <v>429</v>
      </c>
      <c r="I29" s="323"/>
    </row>
    <row r="30" spans="2:17" ht="25.5" hidden="1" x14ac:dyDescent="0.2">
      <c r="G30" s="35" t="s">
        <v>139</v>
      </c>
      <c r="H30" s="41" t="s">
        <v>423</v>
      </c>
      <c r="I30" s="41" t="s">
        <v>142</v>
      </c>
    </row>
    <row r="31" spans="2:17" ht="25.5" hidden="1" x14ac:dyDescent="0.2">
      <c r="G31" s="35" t="s">
        <v>139</v>
      </c>
      <c r="H31" s="41" t="s">
        <v>132</v>
      </c>
      <c r="I31" s="41" t="s">
        <v>131</v>
      </c>
    </row>
    <row r="32" spans="2:17" hidden="1" x14ac:dyDescent="0.2">
      <c r="G32" s="36" t="s">
        <v>430</v>
      </c>
      <c r="H32" s="38">
        <v>72.424000000000007</v>
      </c>
      <c r="I32" s="38">
        <v>63.311</v>
      </c>
    </row>
    <row r="33" spans="7:9" hidden="1" x14ac:dyDescent="0.2">
      <c r="G33" s="36" t="s">
        <v>431</v>
      </c>
      <c r="H33" s="38">
        <v>73.450999999999993</v>
      </c>
      <c r="I33" s="38">
        <v>64.495999999999995</v>
      </c>
    </row>
    <row r="34" spans="7:9" hidden="1" x14ac:dyDescent="0.2">
      <c r="G34" s="36" t="s">
        <v>432</v>
      </c>
      <c r="H34" s="38">
        <v>75.963999999999999</v>
      </c>
      <c r="I34" s="38">
        <v>65.861999999999995</v>
      </c>
    </row>
    <row r="35" spans="7:9" hidden="1" x14ac:dyDescent="0.2">
      <c r="G35" s="36" t="s">
        <v>433</v>
      </c>
      <c r="H35" s="38">
        <v>79.551000000000002</v>
      </c>
      <c r="I35" s="38">
        <v>67.700999999999993</v>
      </c>
    </row>
    <row r="36" spans="7:9" hidden="1" x14ac:dyDescent="0.2">
      <c r="G36" s="36" t="s">
        <v>434</v>
      </c>
      <c r="H36" s="38">
        <v>83.840999999999994</v>
      </c>
      <c r="I36" s="38">
        <v>70.978999999999999</v>
      </c>
    </row>
    <row r="37" spans="7:9" hidden="1" x14ac:dyDescent="0.2">
      <c r="G37" s="36" t="s">
        <v>435</v>
      </c>
      <c r="H37" s="38">
        <v>86.858000000000004</v>
      </c>
      <c r="I37" s="38">
        <v>74.713999999999999</v>
      </c>
    </row>
    <row r="38" spans="7:9" hidden="1" x14ac:dyDescent="0.2">
      <c r="G38" s="36" t="s">
        <v>436</v>
      </c>
      <c r="H38" s="38">
        <v>92.546999999999997</v>
      </c>
      <c r="I38" s="38">
        <v>80.881</v>
      </c>
    </row>
    <row r="39" spans="7:9" hidden="1" x14ac:dyDescent="0.2">
      <c r="G39" s="36" t="s">
        <v>437</v>
      </c>
      <c r="H39" s="38">
        <v>89.397999999999996</v>
      </c>
      <c r="I39" s="38">
        <v>85.597999999999999</v>
      </c>
    </row>
    <row r="40" spans="7:9" hidden="1" x14ac:dyDescent="0.2">
      <c r="G40" s="36" t="s">
        <v>438</v>
      </c>
      <c r="H40" s="38">
        <v>92.691999999999993</v>
      </c>
      <c r="I40" s="38">
        <v>86.938999999999993</v>
      </c>
    </row>
    <row r="41" spans="7:9" hidden="1" x14ac:dyDescent="0.2">
      <c r="G41" s="36" t="s">
        <v>439</v>
      </c>
      <c r="H41" s="38">
        <v>99.126000000000005</v>
      </c>
      <c r="I41" s="38">
        <v>90.010999999999996</v>
      </c>
    </row>
    <row r="42" spans="7:9" hidden="1" x14ac:dyDescent="0.2">
      <c r="G42" s="36" t="s">
        <v>440</v>
      </c>
      <c r="H42" s="38">
        <v>102.869</v>
      </c>
      <c r="I42" s="38">
        <v>92.647999999999996</v>
      </c>
    </row>
    <row r="43" spans="7:9" hidden="1" x14ac:dyDescent="0.2">
      <c r="G43" s="36" t="s">
        <v>441</v>
      </c>
      <c r="H43" s="38">
        <v>103.496</v>
      </c>
      <c r="I43" s="38">
        <v>94.343999999999994</v>
      </c>
    </row>
    <row r="44" spans="7:9" hidden="1" x14ac:dyDescent="0.2">
      <c r="G44" s="36" t="s">
        <v>442</v>
      </c>
      <c r="H44" s="38">
        <v>102.11199999999999</v>
      </c>
      <c r="I44" s="38">
        <v>95.861000000000004</v>
      </c>
    </row>
    <row r="45" spans="7:9" hidden="1" x14ac:dyDescent="0.2">
      <c r="G45" s="36" t="s">
        <v>74</v>
      </c>
      <c r="H45" s="38">
        <v>100</v>
      </c>
      <c r="I45" s="38">
        <v>100</v>
      </c>
    </row>
    <row r="46" spans="7:9" hidden="1" x14ac:dyDescent="0.2">
      <c r="G46" s="36" t="s">
        <v>76</v>
      </c>
      <c r="H46" s="38">
        <v>96.869</v>
      </c>
      <c r="I46" s="38">
        <v>92.828999999999994</v>
      </c>
    </row>
    <row r="47" spans="7:9" hidden="1" x14ac:dyDescent="0.2">
      <c r="G47" s="36" t="s">
        <v>443</v>
      </c>
      <c r="H47" s="38">
        <v>101.09</v>
      </c>
      <c r="I47" s="38">
        <v>100.917</v>
      </c>
    </row>
    <row r="48" spans="7:9" hidden="1" x14ac:dyDescent="0.2">
      <c r="G48" s="36" t="s">
        <v>444</v>
      </c>
      <c r="H48" s="38">
        <v>104.1</v>
      </c>
      <c r="I48" s="38">
        <v>105.624</v>
      </c>
    </row>
    <row r="49" spans="1:11" hidden="1" x14ac:dyDescent="0.2">
      <c r="G49" s="36" t="s">
        <v>445</v>
      </c>
      <c r="H49" s="38">
        <v>103.645</v>
      </c>
      <c r="I49" s="38">
        <v>102.904</v>
      </c>
    </row>
    <row r="51" spans="1:11" hidden="1" x14ac:dyDescent="0.2"/>
    <row r="52" spans="1:11" hidden="1" x14ac:dyDescent="0.2">
      <c r="G52" s="32" t="s">
        <v>84</v>
      </c>
    </row>
    <row r="53" spans="1:11" hidden="1" x14ac:dyDescent="0.2"/>
    <row r="54" spans="1:11" hidden="1" x14ac:dyDescent="0.2">
      <c r="G54" s="32" t="s">
        <v>151</v>
      </c>
    </row>
    <row r="55" spans="1:11" hidden="1" x14ac:dyDescent="0.2">
      <c r="G55" s="20" t="s">
        <v>152</v>
      </c>
    </row>
    <row r="56" spans="1:11" hidden="1" x14ac:dyDescent="0.2"/>
    <row r="57" spans="1:11" hidden="1" x14ac:dyDescent="0.2"/>
    <row r="58" spans="1:11" hidden="1" x14ac:dyDescent="0.2"/>
    <row r="59" spans="1:11" hidden="1" x14ac:dyDescent="0.2"/>
    <row r="60" spans="1:11" ht="15" hidden="1" x14ac:dyDescent="0.25">
      <c r="A60" s="318" t="s">
        <v>446</v>
      </c>
      <c r="B60" s="318"/>
      <c r="C60" s="318"/>
      <c r="D60" s="318"/>
      <c r="E60" s="318"/>
      <c r="F60" s="318"/>
      <c r="G60" s="318"/>
      <c r="H60" s="318"/>
      <c r="I60" s="318"/>
      <c r="J60" s="318"/>
      <c r="K60" s="318"/>
    </row>
    <row r="61" spans="1:11" hidden="1" x14ac:dyDescent="0.2">
      <c r="A61" s="319" t="s">
        <v>446</v>
      </c>
      <c r="B61" s="319"/>
      <c r="C61" s="319"/>
      <c r="D61" s="319"/>
      <c r="E61" s="319"/>
      <c r="F61" s="319"/>
      <c r="G61" s="319"/>
      <c r="H61" s="319"/>
      <c r="I61" s="319"/>
      <c r="J61" s="319"/>
      <c r="K61" s="319"/>
    </row>
    <row r="62" spans="1:11" ht="15" hidden="1" x14ac:dyDescent="0.25">
      <c r="A62" s="320"/>
      <c r="B62" s="320"/>
      <c r="C62" s="320"/>
      <c r="D62" s="320"/>
      <c r="E62" s="320"/>
      <c r="F62" s="320"/>
      <c r="G62" s="320"/>
      <c r="H62" s="320"/>
      <c r="I62" s="320"/>
      <c r="J62" s="320"/>
      <c r="K62" s="320"/>
    </row>
    <row r="63" spans="1:11" ht="15" hidden="1" x14ac:dyDescent="0.25">
      <c r="A63" s="321" t="s">
        <v>420</v>
      </c>
      <c r="B63" s="321"/>
      <c r="C63" s="321"/>
      <c r="D63" s="321"/>
      <c r="E63" s="321"/>
      <c r="F63" s="321"/>
      <c r="G63" s="321"/>
      <c r="H63" s="321"/>
      <c r="I63" s="321"/>
      <c r="J63" s="321"/>
      <c r="K63" s="321"/>
    </row>
    <row r="64" spans="1:11" hidden="1" x14ac:dyDescent="0.2">
      <c r="A64" s="322" t="s">
        <v>138</v>
      </c>
      <c r="B64" s="322"/>
      <c r="C64" s="322"/>
      <c r="D64" s="322"/>
      <c r="E64" s="322"/>
      <c r="F64" s="322"/>
      <c r="G64" s="322"/>
      <c r="H64" s="322"/>
      <c r="I64" s="322"/>
      <c r="J64" s="322"/>
      <c r="K64" s="322"/>
    </row>
    <row r="65" spans="1:11" ht="15" hidden="1" x14ac:dyDescent="0.25">
      <c r="A65" s="320"/>
      <c r="B65" s="320"/>
      <c r="C65" s="320"/>
      <c r="D65" s="320"/>
      <c r="E65" s="320"/>
      <c r="F65" s="320"/>
      <c r="G65" s="320"/>
      <c r="H65" s="320"/>
      <c r="I65" s="320"/>
      <c r="J65" s="320"/>
      <c r="K65" s="320"/>
    </row>
    <row r="66" spans="1:11" ht="25.5" hidden="1" x14ac:dyDescent="0.2">
      <c r="A66" s="35" t="s">
        <v>139</v>
      </c>
      <c r="B66" s="36" t="s">
        <v>423</v>
      </c>
      <c r="C66" s="36" t="s">
        <v>142</v>
      </c>
    </row>
    <row r="67" spans="1:11" hidden="1" x14ac:dyDescent="0.2">
      <c r="A67" s="35" t="s">
        <v>139</v>
      </c>
      <c r="B67" s="41" t="s">
        <v>154</v>
      </c>
      <c r="C67" s="41" t="s">
        <v>154</v>
      </c>
      <c r="E67" s="20" t="s">
        <v>132</v>
      </c>
      <c r="F67" s="20" t="s">
        <v>131</v>
      </c>
    </row>
    <row r="68" spans="1:11" ht="25.5" hidden="1" x14ac:dyDescent="0.2">
      <c r="A68" s="35" t="s">
        <v>139</v>
      </c>
      <c r="B68" s="41" t="s">
        <v>155</v>
      </c>
      <c r="C68" s="41" t="s">
        <v>155</v>
      </c>
      <c r="D68" s="20" t="s">
        <v>447</v>
      </c>
      <c r="E68" s="15">
        <f>B72/B76-1</f>
        <v>-9.5027136911953747E-3</v>
      </c>
      <c r="F68" s="15">
        <f>C72/C76-1</f>
        <v>-7.3537635098591125E-2</v>
      </c>
    </row>
    <row r="69" spans="1:11" hidden="1" x14ac:dyDescent="0.2">
      <c r="A69" s="36" t="s">
        <v>448</v>
      </c>
      <c r="B69" s="38">
        <v>95.885999999999996</v>
      </c>
      <c r="C69" s="38">
        <v>89.090999999999994</v>
      </c>
      <c r="D69" s="20" t="s">
        <v>449</v>
      </c>
      <c r="E69" s="15">
        <f>B71/B75-1</f>
        <v>-2.2474711155856086E-2</v>
      </c>
      <c r="F69" s="15">
        <f>C71/C75-1</f>
        <v>-7.6488745012421866E-2</v>
      </c>
    </row>
    <row r="70" spans="1:11" hidden="1" x14ac:dyDescent="0.2">
      <c r="A70" s="36" t="s">
        <v>364</v>
      </c>
      <c r="B70" s="38">
        <v>98.882999999999996</v>
      </c>
      <c r="C70" s="38">
        <v>93.646000000000001</v>
      </c>
      <c r="D70" s="20" t="s">
        <v>450</v>
      </c>
      <c r="E70" s="15">
        <f>B70/B74-1</f>
        <v>-4.9083058459230444E-2</v>
      </c>
      <c r="F70" s="15">
        <f>C70/C74-1</f>
        <v>-9.477042049299178E-2</v>
      </c>
    </row>
    <row r="71" spans="1:11" hidden="1" x14ac:dyDescent="0.2">
      <c r="A71" s="36" t="s">
        <v>363</v>
      </c>
      <c r="B71" s="38">
        <v>101.95099999999999</v>
      </c>
      <c r="C71" s="38">
        <v>98.135999999999996</v>
      </c>
      <c r="D71" s="20" t="s">
        <v>451</v>
      </c>
      <c r="E71" s="15">
        <f>B69/B73-1</f>
        <v>-8.4087153378100798E-2</v>
      </c>
      <c r="F71" s="15">
        <f>C69/C73-1</f>
        <v>-0.14557399060132348</v>
      </c>
    </row>
    <row r="72" spans="1:11" hidden="1" x14ac:dyDescent="0.2">
      <c r="A72" s="36" t="s">
        <v>362</v>
      </c>
      <c r="B72" s="38">
        <v>103.295</v>
      </c>
      <c r="C72" s="38">
        <v>101.065</v>
      </c>
    </row>
    <row r="73" spans="1:11" hidden="1" x14ac:dyDescent="0.2">
      <c r="A73" s="36" t="s">
        <v>353</v>
      </c>
      <c r="B73" s="38">
        <v>104.68899999999999</v>
      </c>
      <c r="C73" s="38">
        <v>104.27</v>
      </c>
    </row>
    <row r="74" spans="1:11" hidden="1" x14ac:dyDescent="0.2">
      <c r="A74" s="36" t="s">
        <v>352</v>
      </c>
      <c r="B74" s="38">
        <v>103.98699999999999</v>
      </c>
      <c r="C74" s="38">
        <v>103.45</v>
      </c>
    </row>
    <row r="75" spans="1:11" hidden="1" x14ac:dyDescent="0.2">
      <c r="A75" s="36" t="s">
        <v>351</v>
      </c>
      <c r="B75" s="38">
        <v>104.295</v>
      </c>
      <c r="C75" s="38">
        <v>106.264</v>
      </c>
    </row>
    <row r="76" spans="1:11" hidden="1" x14ac:dyDescent="0.2">
      <c r="A76" s="36" t="s">
        <v>350</v>
      </c>
      <c r="B76" s="38">
        <v>104.286</v>
      </c>
      <c r="C76" s="38">
        <v>109.087</v>
      </c>
    </row>
    <row r="77" spans="1:11" hidden="1" x14ac:dyDescent="0.2"/>
    <row r="78" spans="1:11" hidden="1" x14ac:dyDescent="0.2"/>
    <row r="79" spans="1:11" hidden="1" x14ac:dyDescent="0.2">
      <c r="A79" s="32" t="s">
        <v>84</v>
      </c>
    </row>
    <row r="80" spans="1:11" hidden="1" x14ac:dyDescent="0.2">
      <c r="A80" s="20" t="s">
        <v>452</v>
      </c>
    </row>
    <row r="81" spans="1:1" hidden="1" x14ac:dyDescent="0.2"/>
    <row r="82" spans="1:1" hidden="1" x14ac:dyDescent="0.2">
      <c r="A82" s="32" t="s">
        <v>151</v>
      </c>
    </row>
    <row r="83" spans="1:1" hidden="1" x14ac:dyDescent="0.2">
      <c r="A83" s="20" t="s">
        <v>152</v>
      </c>
    </row>
    <row r="84" spans="1:1" hidden="1" x14ac:dyDescent="0.2"/>
    <row r="85" spans="1:1" hidden="1" x14ac:dyDescent="0.2"/>
    <row r="86" spans="1:1" hidden="1" x14ac:dyDescent="0.2"/>
    <row r="87" spans="1:1" hidden="1" x14ac:dyDescent="0.2"/>
    <row r="88" spans="1:1" hidden="1" x14ac:dyDescent="0.2"/>
  </sheetData>
  <mergeCells count="20">
    <mergeCell ref="A61:K61"/>
    <mergeCell ref="A62:K62"/>
    <mergeCell ref="A63:K63"/>
    <mergeCell ref="A64:K64"/>
    <mergeCell ref="A65:K65"/>
    <mergeCell ref="G26:Q26"/>
    <mergeCell ref="G27:Q27"/>
    <mergeCell ref="G28:Q28"/>
    <mergeCell ref="H29:I29"/>
    <mergeCell ref="A60:K60"/>
    <mergeCell ref="H8:R8"/>
    <mergeCell ref="I9:J9"/>
    <mergeCell ref="H11:J11"/>
    <mergeCell ref="F22:G22"/>
    <mergeCell ref="B25:F25"/>
    <mergeCell ref="H3:R3"/>
    <mergeCell ref="H4:R4"/>
    <mergeCell ref="H5:R5"/>
    <mergeCell ref="H6:R6"/>
    <mergeCell ref="H7:R7"/>
  </mergeCells>
  <pageMargins left="0.74791666666666701" right="0.74791666666666701" top="0.98402777777777795" bottom="0.98402777777777795" header="0.51180555555555496" footer="0.51180555555555496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  <pageSetUpPr fitToPage="1"/>
  </sheetPr>
  <dimension ref="A1:AMJ54"/>
  <sheetViews>
    <sheetView zoomScale="85" zoomScaleNormal="85" workbookViewId="0">
      <selection activeCell="A31" sqref="A31:C31"/>
    </sheetView>
  </sheetViews>
  <sheetFormatPr baseColWidth="10" defaultColWidth="11.42578125" defaultRowHeight="12.75" x14ac:dyDescent="0.2"/>
  <cols>
    <col min="1" max="1" width="11.28515625" style="20" customWidth="1"/>
    <col min="2" max="2" width="36" style="20" customWidth="1"/>
    <col min="3" max="7" width="13.28515625" style="20" customWidth="1"/>
    <col min="8" max="8" width="10.5703125" style="20" customWidth="1"/>
    <col min="9" max="14" width="10.5703125" style="20" hidden="1" customWidth="1"/>
    <col min="15" max="16" width="8.5703125" style="20" hidden="1" customWidth="1"/>
    <col min="17" max="22" width="11.5703125" style="20" hidden="1" customWidth="1"/>
    <col min="23" max="1024" width="11.42578125" style="20"/>
  </cols>
  <sheetData>
    <row r="1" spans="1:9" x14ac:dyDescent="0.2">
      <c r="A1" s="324" t="s">
        <v>453</v>
      </c>
      <c r="B1" s="324"/>
      <c r="C1" s="324"/>
      <c r="D1" s="324"/>
      <c r="E1" s="324"/>
      <c r="F1" s="324"/>
      <c r="G1" s="324"/>
    </row>
    <row r="2" spans="1:9" ht="67.5" x14ac:dyDescent="0.2">
      <c r="A2" s="333"/>
      <c r="B2" s="333"/>
      <c r="C2" s="64" t="s">
        <v>372</v>
      </c>
      <c r="D2" s="64" t="s">
        <v>368</v>
      </c>
      <c r="E2" s="64" t="s">
        <v>369</v>
      </c>
      <c r="F2" s="64" t="s">
        <v>370</v>
      </c>
      <c r="G2" s="64" t="s">
        <v>371</v>
      </c>
    </row>
    <row r="3" spans="1:9" ht="12.75" customHeight="1" x14ac:dyDescent="0.2">
      <c r="A3" s="334" t="s">
        <v>454</v>
      </c>
      <c r="B3" s="65" t="s">
        <v>454</v>
      </c>
      <c r="C3" s="66">
        <v>5045252.3</v>
      </c>
      <c r="D3" s="66">
        <v>54090.6</v>
      </c>
      <c r="E3" s="66">
        <v>2203283.7999999998</v>
      </c>
      <c r="F3" s="66">
        <v>2125137.5</v>
      </c>
      <c r="G3" s="66">
        <v>662740.4</v>
      </c>
      <c r="I3" s="67" t="s">
        <v>455</v>
      </c>
    </row>
    <row r="4" spans="1:9" x14ac:dyDescent="0.2">
      <c r="A4" s="334"/>
      <c r="B4" s="68" t="s">
        <v>456</v>
      </c>
      <c r="C4" s="69">
        <v>4905290.3</v>
      </c>
      <c r="D4" s="69">
        <v>52180.1</v>
      </c>
      <c r="E4" s="69">
        <v>2170439</v>
      </c>
      <c r="F4" s="69">
        <v>2089998.6</v>
      </c>
      <c r="G4" s="69">
        <v>592672.6</v>
      </c>
    </row>
    <row r="5" spans="1:9" x14ac:dyDescent="0.2">
      <c r="A5" s="334"/>
      <c r="B5" s="68" t="s">
        <v>457</v>
      </c>
      <c r="C5" s="69">
        <v>139962</v>
      </c>
      <c r="D5" s="69">
        <v>1910.5</v>
      </c>
      <c r="E5" s="69">
        <v>32844.800000000003</v>
      </c>
      <c r="F5" s="69">
        <v>35138.9</v>
      </c>
      <c r="G5" s="69">
        <v>70067.8</v>
      </c>
    </row>
    <row r="6" spans="1:9" ht="11.25" customHeight="1" x14ac:dyDescent="0.2">
      <c r="A6" s="334" t="s">
        <v>458</v>
      </c>
      <c r="B6" s="65" t="s">
        <v>458</v>
      </c>
      <c r="C6" s="66">
        <v>4854835.4000000004</v>
      </c>
      <c r="D6" s="66">
        <v>42347.9</v>
      </c>
      <c r="E6" s="66">
        <v>2121130.9</v>
      </c>
      <c r="F6" s="66">
        <v>2106090.7000000002</v>
      </c>
      <c r="G6" s="66">
        <v>585266</v>
      </c>
    </row>
    <row r="7" spans="1:9" x14ac:dyDescent="0.2">
      <c r="A7" s="334"/>
      <c r="B7" s="68" t="s">
        <v>459</v>
      </c>
      <c r="C7" s="69">
        <v>3020064.3</v>
      </c>
      <c r="D7" s="69">
        <v>12995.8</v>
      </c>
      <c r="E7" s="69">
        <v>1207831.7</v>
      </c>
      <c r="F7" s="69">
        <v>1583864.7</v>
      </c>
      <c r="G7" s="69">
        <v>215372.1</v>
      </c>
    </row>
    <row r="8" spans="1:9" x14ac:dyDescent="0.2">
      <c r="A8" s="334"/>
      <c r="B8" s="68" t="s">
        <v>460</v>
      </c>
      <c r="C8" s="69">
        <v>771537.2</v>
      </c>
      <c r="D8" s="69">
        <v>12154.1</v>
      </c>
      <c r="E8" s="69">
        <v>512459.1</v>
      </c>
      <c r="F8" s="69">
        <v>69464.7</v>
      </c>
      <c r="G8" s="69">
        <v>177459.20000000001</v>
      </c>
    </row>
    <row r="9" spans="1:9" x14ac:dyDescent="0.2">
      <c r="A9" s="334"/>
      <c r="B9" s="68" t="s">
        <v>461</v>
      </c>
      <c r="C9" s="69">
        <v>656964.1</v>
      </c>
      <c r="D9" s="69">
        <v>14615.5</v>
      </c>
      <c r="E9" s="69">
        <v>340155.4</v>
      </c>
      <c r="F9" s="69">
        <v>178401.3</v>
      </c>
      <c r="G9" s="69">
        <v>123791.9</v>
      </c>
    </row>
    <row r="10" spans="1:9" x14ac:dyDescent="0.2">
      <c r="A10" s="334"/>
      <c r="B10" s="68" t="s">
        <v>462</v>
      </c>
      <c r="C10" s="69">
        <v>269985.2</v>
      </c>
      <c r="D10" s="69">
        <v>2750.4</v>
      </c>
      <c r="E10" s="69">
        <v>67472.100000000006</v>
      </c>
      <c r="F10" s="69">
        <v>123829.1</v>
      </c>
      <c r="G10" s="69">
        <v>75933.600000000006</v>
      </c>
    </row>
    <row r="11" spans="1:9" x14ac:dyDescent="0.2">
      <c r="A11" s="334"/>
      <c r="B11" s="68" t="s">
        <v>463</v>
      </c>
      <c r="C11" s="69">
        <v>144286.9</v>
      </c>
      <c r="D11" s="69">
        <v>-150.80000000000001</v>
      </c>
      <c r="E11" s="69">
        <v>-6252.5</v>
      </c>
      <c r="F11" s="69">
        <v>150447.29999999999</v>
      </c>
      <c r="G11" s="69">
        <v>242.9</v>
      </c>
    </row>
    <row r="12" spans="1:9" x14ac:dyDescent="0.2">
      <c r="A12" s="334"/>
      <c r="B12" s="68" t="s">
        <v>464</v>
      </c>
      <c r="C12" s="69">
        <v>-8002.3</v>
      </c>
      <c r="D12" s="69">
        <v>-17.2</v>
      </c>
      <c r="E12" s="69">
        <v>-535</v>
      </c>
      <c r="F12" s="69">
        <v>83.6</v>
      </c>
      <c r="G12" s="69">
        <v>-7533.7</v>
      </c>
    </row>
    <row r="13" spans="1:9" x14ac:dyDescent="0.2">
      <c r="A13" s="334"/>
      <c r="B13" s="65" t="s">
        <v>465</v>
      </c>
      <c r="C13" s="66">
        <v>186264.8</v>
      </c>
      <c r="D13" s="66">
        <v>1738.1</v>
      </c>
      <c r="E13" s="66">
        <v>64997.1</v>
      </c>
      <c r="F13" s="66">
        <v>80478</v>
      </c>
      <c r="G13" s="66">
        <v>39051.599999999999</v>
      </c>
    </row>
    <row r="14" spans="1:9" x14ac:dyDescent="0.2">
      <c r="A14" s="334"/>
      <c r="B14" s="68" t="s">
        <v>466</v>
      </c>
      <c r="C14" s="69">
        <v>196747.1</v>
      </c>
      <c r="D14" s="69">
        <v>4264.8</v>
      </c>
      <c r="E14" s="69">
        <v>71930.2</v>
      </c>
      <c r="F14" s="69">
        <v>81241.600000000006</v>
      </c>
      <c r="G14" s="69">
        <v>39310.5</v>
      </c>
    </row>
    <row r="15" spans="1:9" x14ac:dyDescent="0.2">
      <c r="A15" s="334"/>
      <c r="B15" s="68" t="s">
        <v>467</v>
      </c>
      <c r="C15" s="69">
        <v>10482.200000000001</v>
      </c>
      <c r="D15" s="69">
        <v>2526.6</v>
      </c>
      <c r="E15" s="69">
        <v>6933.1</v>
      </c>
      <c r="F15" s="69">
        <v>763.5</v>
      </c>
      <c r="G15" s="69">
        <v>259</v>
      </c>
    </row>
    <row r="16" spans="1:9" x14ac:dyDescent="0.2">
      <c r="A16" s="325" t="s">
        <v>468</v>
      </c>
      <c r="B16" s="325"/>
      <c r="C16" s="325"/>
      <c r="D16" s="325"/>
      <c r="E16" s="325"/>
      <c r="F16" s="325"/>
      <c r="G16" s="325"/>
    </row>
    <row r="17" spans="2:14" hidden="1" x14ac:dyDescent="0.2">
      <c r="B17" s="70"/>
      <c r="C17" s="70" t="s">
        <v>469</v>
      </c>
      <c r="D17" s="71">
        <f>D3/$C$3</f>
        <v>1.0721089210939956E-2</v>
      </c>
      <c r="E17" s="71">
        <f>E3/$C$3</f>
        <v>0.43670438443682985</v>
      </c>
      <c r="F17" s="71">
        <f>F3/$C$3</f>
        <v>0.42121530770621718</v>
      </c>
      <c r="G17" s="71">
        <f>G3/$C$3</f>
        <v>0.13135921864601302</v>
      </c>
    </row>
    <row r="18" spans="2:14" hidden="1" x14ac:dyDescent="0.2">
      <c r="B18" s="70"/>
      <c r="C18" s="70" t="s">
        <v>470</v>
      </c>
      <c r="D18" s="71">
        <f>D19/$C$19</f>
        <v>6.1668370822127824E-2</v>
      </c>
      <c r="E18" s="71">
        <f>E19/$C$19</f>
        <v>0.43143702055857513</v>
      </c>
      <c r="F18" s="71">
        <f>F19/$C$19</f>
        <v>0.10002683585332955</v>
      </c>
      <c r="G18" s="71">
        <f>G19/$C$19</f>
        <v>0.40686724760249876</v>
      </c>
    </row>
    <row r="19" spans="2:14" hidden="1" x14ac:dyDescent="0.2">
      <c r="B19" s="70" t="s">
        <v>471</v>
      </c>
      <c r="C19" s="72">
        <f>C3-C6</f>
        <v>190416.89999999944</v>
      </c>
      <c r="D19" s="72">
        <f>D3-D6</f>
        <v>11742.699999999997</v>
      </c>
      <c r="E19" s="72">
        <f>E3-E6</f>
        <v>82152.899999999907</v>
      </c>
      <c r="F19" s="72">
        <f>F3-F6</f>
        <v>19046.799999999814</v>
      </c>
      <c r="G19" s="72">
        <f>G3-G6</f>
        <v>77474.400000000023</v>
      </c>
    </row>
    <row r="20" spans="2:14" ht="12.75" hidden="1" customHeight="1" x14ac:dyDescent="0.2">
      <c r="B20" s="70" t="s">
        <v>472</v>
      </c>
      <c r="C20" s="73">
        <f>C8/C3</f>
        <v>0.15292341276966465</v>
      </c>
      <c r="D20" s="73">
        <f>D8/D3</f>
        <v>0.22469893105271527</v>
      </c>
      <c r="E20" s="73">
        <f>E8/E3</f>
        <v>0.23258878406857983</v>
      </c>
      <c r="F20" s="73">
        <f>F8/F3</f>
        <v>3.2687155536994666E-2</v>
      </c>
      <c r="G20" s="73">
        <f>G8/G3</f>
        <v>0.26776577978345673</v>
      </c>
      <c r="I20" s="312" t="s">
        <v>473</v>
      </c>
      <c r="J20" s="312"/>
      <c r="K20" s="312"/>
      <c r="L20" s="312"/>
      <c r="M20" s="312"/>
      <c r="N20" s="312"/>
    </row>
    <row r="21" spans="2:14" hidden="1" x14ac:dyDescent="0.2">
      <c r="B21" s="70" t="s">
        <v>474</v>
      </c>
      <c r="C21" s="71">
        <f>C19/C3</f>
        <v>3.7741799354612943E-2</v>
      </c>
      <c r="D21" s="71">
        <f>D19/D3</f>
        <v>0.21709317330552808</v>
      </c>
      <c r="E21" s="71">
        <f>E19/E3</f>
        <v>3.7286571979515265E-2</v>
      </c>
      <c r="F21" s="71">
        <f>F19/F3</f>
        <v>8.9626200657603634E-3</v>
      </c>
      <c r="G21" s="71">
        <f>G19/G3</f>
        <v>0.11690007127979525</v>
      </c>
      <c r="I21" s="313" t="s">
        <v>475</v>
      </c>
      <c r="J21" s="313"/>
      <c r="K21" s="313"/>
      <c r="L21" s="313"/>
      <c r="M21" s="313"/>
      <c r="N21" s="313"/>
    </row>
    <row r="22" spans="2:14" hidden="1" x14ac:dyDescent="0.2">
      <c r="B22" s="70" t="s">
        <v>476</v>
      </c>
      <c r="C22" s="71">
        <f>C13/C3</f>
        <v>3.6918827627312113E-2</v>
      </c>
      <c r="D22" s="71">
        <f>D13/D3</f>
        <v>3.2133124794326555E-2</v>
      </c>
      <c r="E22" s="71">
        <f>E13/E3</f>
        <v>2.9500103436515986E-2</v>
      </c>
      <c r="F22" s="71">
        <f>F13/F3</f>
        <v>3.78695496173777E-2</v>
      </c>
      <c r="G22" s="71">
        <f>G13/G3</f>
        <v>5.8924429535305224E-2</v>
      </c>
      <c r="I22" s="314"/>
      <c r="J22" s="314"/>
      <c r="K22" s="314"/>
      <c r="L22" s="314"/>
      <c r="M22" s="314"/>
      <c r="N22" s="314"/>
    </row>
    <row r="23" spans="2:14" hidden="1" x14ac:dyDescent="0.2">
      <c r="B23" s="20" t="s">
        <v>477</v>
      </c>
      <c r="C23" s="74">
        <f>C8/C3</f>
        <v>0.15292341276966465</v>
      </c>
      <c r="D23" s="74">
        <f>D8/D3</f>
        <v>0.22469893105271527</v>
      </c>
      <c r="E23" s="74">
        <f>E8/E3</f>
        <v>0.23258878406857983</v>
      </c>
      <c r="F23" s="74">
        <f>F8/F3</f>
        <v>3.2687155536994666E-2</v>
      </c>
      <c r="G23" s="74">
        <f>G8/G3</f>
        <v>0.26776577978345673</v>
      </c>
      <c r="I23" s="315" t="s">
        <v>478</v>
      </c>
      <c r="J23" s="315"/>
      <c r="K23" s="315"/>
      <c r="L23" s="315"/>
      <c r="M23" s="315"/>
      <c r="N23" s="315"/>
    </row>
    <row r="24" spans="2:14" hidden="1" x14ac:dyDescent="0.2">
      <c r="D24" s="74">
        <f>D19/$C$19</f>
        <v>6.1668370822127824E-2</v>
      </c>
      <c r="E24" s="74">
        <f>E19/$C$19</f>
        <v>0.43143702055857513</v>
      </c>
      <c r="F24" s="74">
        <f>F19/$C$19</f>
        <v>0.10002683585332955</v>
      </c>
      <c r="G24" s="74">
        <f>G19/$C$19</f>
        <v>0.40686724760249876</v>
      </c>
      <c r="I24" s="315" t="s">
        <v>479</v>
      </c>
      <c r="J24" s="315"/>
      <c r="K24" s="315"/>
      <c r="L24" s="315"/>
      <c r="M24" s="315"/>
      <c r="N24" s="315"/>
    </row>
    <row r="25" spans="2:14" x14ac:dyDescent="0.2">
      <c r="I25" s="315" t="s">
        <v>480</v>
      </c>
      <c r="J25" s="315"/>
      <c r="K25" s="315"/>
      <c r="L25" s="315"/>
      <c r="M25" s="315"/>
      <c r="N25" s="315"/>
    </row>
    <row r="26" spans="2:14" x14ac:dyDescent="0.2">
      <c r="I26"/>
      <c r="J26"/>
      <c r="K26"/>
      <c r="L26"/>
      <c r="M26"/>
      <c r="N26"/>
    </row>
    <row r="27" spans="2:14" x14ac:dyDescent="0.2">
      <c r="I27"/>
      <c r="J27"/>
      <c r="K27"/>
      <c r="L27"/>
      <c r="M27"/>
      <c r="N27"/>
    </row>
    <row r="28" spans="2:14" x14ac:dyDescent="0.2">
      <c r="I28"/>
      <c r="J28"/>
      <c r="K28"/>
      <c r="L28"/>
      <c r="M28"/>
      <c r="N28"/>
    </row>
    <row r="29" spans="2:14" ht="15" x14ac:dyDescent="0.25">
      <c r="I29" s="7"/>
      <c r="J29" s="316" t="s">
        <v>444</v>
      </c>
      <c r="K29" s="316"/>
      <c r="L29" s="316"/>
      <c r="M29" s="316"/>
      <c r="N29" s="316"/>
    </row>
    <row r="30" spans="2:14" x14ac:dyDescent="0.2">
      <c r="I30"/>
      <c r="J30" s="8" t="s">
        <v>481</v>
      </c>
      <c r="K30" s="8" t="s">
        <v>482</v>
      </c>
      <c r="L30" s="8" t="s">
        <v>483</v>
      </c>
      <c r="M30" s="8" t="s">
        <v>484</v>
      </c>
      <c r="N30" s="8" t="s">
        <v>485</v>
      </c>
    </row>
    <row r="31" spans="2:14" ht="14.25" x14ac:dyDescent="0.2">
      <c r="I31" s="11" t="s">
        <v>486</v>
      </c>
      <c r="J31" s="12">
        <v>5045252.3</v>
      </c>
      <c r="K31" s="12">
        <v>54090.6</v>
      </c>
      <c r="L31" s="12">
        <v>2203283.7999999998</v>
      </c>
      <c r="M31" s="12">
        <v>2125137.5</v>
      </c>
      <c r="N31" s="12">
        <v>662740.4</v>
      </c>
    </row>
    <row r="32" spans="2:14" ht="14.25" x14ac:dyDescent="0.2">
      <c r="I32" s="11" t="s">
        <v>487</v>
      </c>
      <c r="J32" s="12">
        <v>4905290.3</v>
      </c>
      <c r="K32" s="12">
        <v>52180.1</v>
      </c>
      <c r="L32" s="12">
        <v>2170439</v>
      </c>
      <c r="M32" s="12">
        <v>2089998.6</v>
      </c>
      <c r="N32" s="12">
        <v>592672.6</v>
      </c>
    </row>
    <row r="33" spans="9:14" ht="14.25" x14ac:dyDescent="0.2">
      <c r="I33" s="11" t="s">
        <v>488</v>
      </c>
      <c r="J33" s="12">
        <v>139962</v>
      </c>
      <c r="K33" s="12">
        <v>1910.5</v>
      </c>
      <c r="L33" s="12">
        <v>32844.800000000003</v>
      </c>
      <c r="M33" s="12">
        <v>35138.9</v>
      </c>
      <c r="N33" s="12">
        <v>70067.8</v>
      </c>
    </row>
    <row r="34" spans="9:14" ht="14.25" x14ac:dyDescent="0.2">
      <c r="I34" s="11" t="s">
        <v>489</v>
      </c>
      <c r="J34" s="12">
        <v>4854835.4000000004</v>
      </c>
      <c r="K34" s="12">
        <v>42347.9</v>
      </c>
      <c r="L34" s="12">
        <v>2121130.9</v>
      </c>
      <c r="M34" s="12">
        <v>2106090.7000000002</v>
      </c>
      <c r="N34" s="12">
        <v>585266</v>
      </c>
    </row>
    <row r="35" spans="9:14" ht="14.25" x14ac:dyDescent="0.2">
      <c r="I35" s="11" t="s">
        <v>490</v>
      </c>
      <c r="J35" s="12">
        <v>3020064.3</v>
      </c>
      <c r="K35" s="12">
        <v>12995.8</v>
      </c>
      <c r="L35" s="12">
        <v>1207831.7</v>
      </c>
      <c r="M35" s="12">
        <v>1583864.7</v>
      </c>
      <c r="N35" s="12">
        <v>215372.1</v>
      </c>
    </row>
    <row r="36" spans="9:14" ht="14.25" x14ac:dyDescent="0.2">
      <c r="I36" s="11" t="s">
        <v>491</v>
      </c>
      <c r="J36" s="12">
        <v>771537.2</v>
      </c>
      <c r="K36" s="12">
        <v>12154.1</v>
      </c>
      <c r="L36" s="12">
        <v>512459.1</v>
      </c>
      <c r="M36" s="12">
        <v>69464.7</v>
      </c>
      <c r="N36" s="12">
        <v>177459.20000000001</v>
      </c>
    </row>
    <row r="37" spans="9:14" ht="14.25" x14ac:dyDescent="0.2">
      <c r="I37" s="11" t="s">
        <v>492</v>
      </c>
      <c r="J37" s="12">
        <v>656964.1</v>
      </c>
      <c r="K37" s="12">
        <v>14615.5</v>
      </c>
      <c r="L37" s="12">
        <v>340155.4</v>
      </c>
      <c r="M37" s="12">
        <v>178401.3</v>
      </c>
      <c r="N37" s="12">
        <v>123791.9</v>
      </c>
    </row>
    <row r="38" spans="9:14" ht="14.25" x14ac:dyDescent="0.2">
      <c r="I38" s="11" t="s">
        <v>493</v>
      </c>
      <c r="J38" s="12">
        <v>269985.2</v>
      </c>
      <c r="K38" s="12">
        <v>2750.4</v>
      </c>
      <c r="L38" s="12">
        <v>67472.100000000006</v>
      </c>
      <c r="M38" s="12">
        <v>123829.1</v>
      </c>
      <c r="N38" s="12">
        <v>75933.600000000006</v>
      </c>
    </row>
    <row r="39" spans="9:14" ht="14.25" x14ac:dyDescent="0.2">
      <c r="I39" s="11" t="s">
        <v>494</v>
      </c>
      <c r="J39" s="12">
        <v>144286.9</v>
      </c>
      <c r="K39" s="12">
        <v>-150.80000000000001</v>
      </c>
      <c r="L39" s="12">
        <v>-6252.5</v>
      </c>
      <c r="M39" s="12">
        <v>150447.29999999999</v>
      </c>
      <c r="N39" s="12">
        <v>242.9</v>
      </c>
    </row>
    <row r="40" spans="9:14" ht="14.25" x14ac:dyDescent="0.2">
      <c r="I40" s="11" t="s">
        <v>495</v>
      </c>
      <c r="J40" s="12">
        <v>-8002.3</v>
      </c>
      <c r="K40" s="12">
        <v>-17.2</v>
      </c>
      <c r="L40" s="12">
        <v>-535</v>
      </c>
      <c r="M40" s="12">
        <v>83.6</v>
      </c>
      <c r="N40" s="12">
        <v>-7533.7</v>
      </c>
    </row>
    <row r="41" spans="9:14" ht="14.25" x14ac:dyDescent="0.2">
      <c r="I41" s="11" t="s">
        <v>496</v>
      </c>
      <c r="J41" s="12">
        <v>186264.8</v>
      </c>
      <c r="K41" s="12">
        <v>1738.1</v>
      </c>
      <c r="L41" s="12">
        <v>64997.1</v>
      </c>
      <c r="M41" s="12">
        <v>80478</v>
      </c>
      <c r="N41" s="12">
        <v>39051.599999999999</v>
      </c>
    </row>
    <row r="42" spans="9:14" ht="14.25" x14ac:dyDescent="0.2">
      <c r="I42" s="11" t="s">
        <v>497</v>
      </c>
      <c r="J42" s="12">
        <v>196747.1</v>
      </c>
      <c r="K42" s="12">
        <v>4264.8</v>
      </c>
      <c r="L42" s="12">
        <v>71930.2</v>
      </c>
      <c r="M42" s="12">
        <v>81241.600000000006</v>
      </c>
      <c r="N42" s="12">
        <v>39310.5</v>
      </c>
    </row>
    <row r="43" spans="9:14" ht="14.25" x14ac:dyDescent="0.2">
      <c r="I43" s="11" t="s">
        <v>498</v>
      </c>
      <c r="J43" s="12">
        <v>10482.200000000001</v>
      </c>
      <c r="K43" s="12">
        <v>2526.6</v>
      </c>
      <c r="L43" s="12">
        <v>6933.1</v>
      </c>
      <c r="M43" s="12">
        <v>763.5</v>
      </c>
      <c r="N43" s="12">
        <v>259</v>
      </c>
    </row>
    <row r="44" spans="9:14" x14ac:dyDescent="0.2">
      <c r="I44"/>
      <c r="J44"/>
      <c r="K44"/>
      <c r="L44"/>
      <c r="M44"/>
      <c r="N44"/>
    </row>
    <row r="45" spans="9:14" x14ac:dyDescent="0.2">
      <c r="I45" s="317" t="s">
        <v>84</v>
      </c>
      <c r="J45" s="317"/>
      <c r="K45" s="317"/>
      <c r="L45" s="317"/>
      <c r="M45" s="317"/>
      <c r="N45" s="317"/>
    </row>
    <row r="46" spans="9:14" x14ac:dyDescent="0.2">
      <c r="I46" s="317" t="s">
        <v>499</v>
      </c>
      <c r="J46" s="317"/>
      <c r="K46" s="317"/>
      <c r="L46" s="317"/>
      <c r="M46" s="317"/>
      <c r="N46" s="317"/>
    </row>
    <row r="47" spans="9:14" x14ac:dyDescent="0.2">
      <c r="I47" s="317" t="s">
        <v>500</v>
      </c>
      <c r="J47" s="317"/>
      <c r="K47" s="317"/>
      <c r="L47" s="317"/>
      <c r="M47" s="317"/>
      <c r="N47" s="317"/>
    </row>
    <row r="48" spans="9:14" x14ac:dyDescent="0.2">
      <c r="I48" s="317" t="s">
        <v>501</v>
      </c>
      <c r="J48" s="317"/>
      <c r="K48" s="317"/>
      <c r="L48" s="317"/>
      <c r="M48" s="317"/>
      <c r="N48" s="317"/>
    </row>
    <row r="49" spans="9:14" x14ac:dyDescent="0.2">
      <c r="I49" s="317" t="s">
        <v>502</v>
      </c>
      <c r="J49" s="317"/>
      <c r="K49" s="317"/>
      <c r="L49" s="317"/>
      <c r="M49" s="317"/>
      <c r="N49" s="317"/>
    </row>
    <row r="50" spans="9:14" x14ac:dyDescent="0.2">
      <c r="I50" s="317"/>
      <c r="J50" s="317"/>
      <c r="K50" s="317"/>
      <c r="L50" s="317"/>
      <c r="M50" s="317"/>
      <c r="N50" s="317"/>
    </row>
    <row r="51" spans="9:14" x14ac:dyDescent="0.2">
      <c r="I51"/>
      <c r="J51"/>
      <c r="K51"/>
      <c r="L51"/>
      <c r="M51"/>
      <c r="N51"/>
    </row>
    <row r="52" spans="9:14" x14ac:dyDescent="0.2">
      <c r="I52" s="317" t="s">
        <v>97</v>
      </c>
      <c r="J52" s="317"/>
      <c r="K52" s="317"/>
      <c r="L52" s="317"/>
      <c r="M52" s="317"/>
      <c r="N52" s="317"/>
    </row>
    <row r="53" spans="9:14" x14ac:dyDescent="0.2">
      <c r="I53" s="317"/>
      <c r="J53" s="317"/>
      <c r="K53" s="317"/>
      <c r="L53" s="317"/>
      <c r="M53" s="317"/>
      <c r="N53" s="317"/>
    </row>
    <row r="54" spans="9:14" x14ac:dyDescent="0.2">
      <c r="I54" s="317" t="s">
        <v>98</v>
      </c>
      <c r="J54" s="317"/>
      <c r="K54" s="317"/>
      <c r="L54" s="317"/>
      <c r="M54" s="317"/>
      <c r="N54" s="317"/>
    </row>
  </sheetData>
  <mergeCells count="21">
    <mergeCell ref="I54:N54"/>
    <mergeCell ref="I48:N48"/>
    <mergeCell ref="I49:N49"/>
    <mergeCell ref="I50:N50"/>
    <mergeCell ref="I52:N52"/>
    <mergeCell ref="I53:N53"/>
    <mergeCell ref="I25:N25"/>
    <mergeCell ref="J29:N29"/>
    <mergeCell ref="I45:N45"/>
    <mergeCell ref="I46:N46"/>
    <mergeCell ref="I47:N47"/>
    <mergeCell ref="I20:N20"/>
    <mergeCell ref="I21:N21"/>
    <mergeCell ref="I22:N22"/>
    <mergeCell ref="I23:N23"/>
    <mergeCell ref="I24:N24"/>
    <mergeCell ref="A1:G1"/>
    <mergeCell ref="A2:B2"/>
    <mergeCell ref="A3:A5"/>
    <mergeCell ref="A6:A15"/>
    <mergeCell ref="A16:G16"/>
  </mergeCells>
  <hyperlinks>
    <hyperlink ref="I3" r:id="rId1" xr:uid="{00000000-0004-0000-0600-000000000000}"/>
  </hyperlinks>
  <pageMargins left="0.74791666666666701" right="0.74791666666666701" top="0.98402777777777795" bottom="0.98402777777777795" header="0.51180555555555496" footer="0.51180555555555496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  <pageSetUpPr fitToPage="1"/>
  </sheetPr>
  <dimension ref="A1:AMJ124"/>
  <sheetViews>
    <sheetView zoomScale="85" zoomScaleNormal="85" workbookViewId="0">
      <selection activeCell="A31" sqref="A31:C31"/>
    </sheetView>
  </sheetViews>
  <sheetFormatPr baseColWidth="10" defaultColWidth="11.42578125" defaultRowHeight="12.75" x14ac:dyDescent="0.2"/>
  <cols>
    <col min="1" max="1" width="6.85546875" style="20" customWidth="1"/>
    <col min="2" max="2" width="6" style="75" customWidth="1"/>
    <col min="3" max="13" width="9.140625" style="20" customWidth="1"/>
    <col min="14" max="14" width="11.42578125" style="20"/>
    <col min="15" max="23" width="11.5703125" style="20" hidden="1" customWidth="1"/>
    <col min="24" max="1024" width="11.42578125" style="20"/>
  </cols>
  <sheetData>
    <row r="1" spans="1:16" x14ac:dyDescent="0.2">
      <c r="A1" s="324" t="s">
        <v>503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</row>
    <row r="2" spans="1:16" x14ac:dyDescent="0.2">
      <c r="A2" s="335"/>
      <c r="B2" s="335"/>
      <c r="C2" s="336" t="s">
        <v>504</v>
      </c>
      <c r="D2" s="336"/>
      <c r="E2" s="336" t="s">
        <v>505</v>
      </c>
      <c r="F2" s="336"/>
      <c r="G2" s="336" t="s">
        <v>506</v>
      </c>
      <c r="H2" s="336"/>
      <c r="I2" s="336" t="s">
        <v>507</v>
      </c>
      <c r="J2" s="336"/>
      <c r="K2" s="336" t="s">
        <v>508</v>
      </c>
      <c r="L2" s="336"/>
      <c r="M2" s="336"/>
    </row>
    <row r="3" spans="1:16" x14ac:dyDescent="0.2">
      <c r="A3" s="335"/>
      <c r="B3" s="335"/>
      <c r="C3" s="45" t="s">
        <v>509</v>
      </c>
      <c r="D3" s="45" t="s">
        <v>510</v>
      </c>
      <c r="E3" s="45" t="s">
        <v>509</v>
      </c>
      <c r="F3" s="45" t="s">
        <v>510</v>
      </c>
      <c r="G3" s="45" t="s">
        <v>509</v>
      </c>
      <c r="H3" s="45" t="s">
        <v>510</v>
      </c>
      <c r="I3" s="45" t="s">
        <v>509</v>
      </c>
      <c r="J3" s="45" t="s">
        <v>510</v>
      </c>
      <c r="K3" s="45" t="s">
        <v>509</v>
      </c>
      <c r="L3" s="45" t="s">
        <v>510</v>
      </c>
      <c r="M3" s="45" t="s">
        <v>511</v>
      </c>
    </row>
    <row r="4" spans="1:16" ht="11.25" customHeight="1" x14ac:dyDescent="0.2">
      <c r="A4" s="337" t="s">
        <v>512</v>
      </c>
      <c r="B4" s="76">
        <v>2016</v>
      </c>
      <c r="C4" s="77">
        <f>K51</f>
        <v>302.91666666666703</v>
      </c>
      <c r="D4" s="77">
        <f>J51</f>
        <v>46.25</v>
      </c>
      <c r="E4" s="77">
        <f>M51</f>
        <v>15976.5</v>
      </c>
      <c r="F4" s="77">
        <f>L51</f>
        <v>5401</v>
      </c>
      <c r="G4" s="77">
        <f>O51</f>
        <v>974.25</v>
      </c>
      <c r="H4" s="77">
        <f>N51</f>
        <v>27.75</v>
      </c>
      <c r="I4" s="77">
        <f>Q51</f>
        <v>3951.9166666666702</v>
      </c>
      <c r="J4" s="77">
        <f>P51</f>
        <v>93.1666666666667</v>
      </c>
      <c r="K4" s="77">
        <f>C4+E4+G4+I4</f>
        <v>21205.583333333339</v>
      </c>
      <c r="L4" s="77">
        <f>J4+H4+F4+D4</f>
        <v>5568.166666666667</v>
      </c>
      <c r="M4" s="78">
        <f>L4/K4*100</f>
        <v>26.258021668821492</v>
      </c>
      <c r="O4" s="74"/>
    </row>
    <row r="5" spans="1:16" x14ac:dyDescent="0.2">
      <c r="A5" s="337"/>
      <c r="B5" s="76">
        <v>2017</v>
      </c>
      <c r="C5" s="77">
        <f>K52</f>
        <v>316.5</v>
      </c>
      <c r="D5" s="77">
        <f>J52</f>
        <v>46.6666666666667</v>
      </c>
      <c r="E5" s="77">
        <f>M52</f>
        <v>16711.5</v>
      </c>
      <c r="F5" s="77">
        <f>L52</f>
        <v>5468.75</v>
      </c>
      <c r="G5" s="77">
        <f>O52</f>
        <v>909.5</v>
      </c>
      <c r="H5" s="77">
        <f>N52</f>
        <v>26.5</v>
      </c>
      <c r="I5" s="77">
        <f>Q52</f>
        <v>4124.9166666666697</v>
      </c>
      <c r="J5" s="77">
        <f>P52</f>
        <v>91.3333333333333</v>
      </c>
      <c r="K5" s="77">
        <f>C5+E5+G5+I5</f>
        <v>22062.416666666672</v>
      </c>
      <c r="L5" s="77">
        <f>J5+H5+F5+D5</f>
        <v>5633.25</v>
      </c>
      <c r="M5" s="78">
        <f>L5/K5*100</f>
        <v>25.533240918757006</v>
      </c>
      <c r="N5" s="79"/>
      <c r="O5" s="74"/>
    </row>
    <row r="6" spans="1:16" x14ac:dyDescent="0.2">
      <c r="A6" s="337"/>
      <c r="B6" s="76">
        <v>2018</v>
      </c>
      <c r="C6" s="77">
        <f>K53</f>
        <v>321.83333333333297</v>
      </c>
      <c r="D6" s="77">
        <f>J53</f>
        <v>47.6666666666667</v>
      </c>
      <c r="E6" s="77">
        <f>M53</f>
        <v>17200.916666666701</v>
      </c>
      <c r="F6" s="77">
        <f>L53</f>
        <v>5521.75</v>
      </c>
      <c r="G6" s="77">
        <f>O53</f>
        <v>875.58333333333303</v>
      </c>
      <c r="H6" s="77">
        <f>N53</f>
        <v>25.8333333333333</v>
      </c>
      <c r="I6" s="77">
        <f>Q53</f>
        <v>4321.1666666666697</v>
      </c>
      <c r="J6" s="77">
        <f>P53</f>
        <v>95.6666666666667</v>
      </c>
      <c r="K6" s="77">
        <f>C6+E6+G6+I6</f>
        <v>22719.500000000036</v>
      </c>
      <c r="L6" s="77">
        <f>J6+H6+F6+D6</f>
        <v>5690.916666666667</v>
      </c>
      <c r="M6" s="78">
        <f>L6/K6*100</f>
        <v>25.048599954517741</v>
      </c>
      <c r="N6" s="79"/>
      <c r="O6" s="74"/>
    </row>
    <row r="7" spans="1:16" x14ac:dyDescent="0.2">
      <c r="A7" s="337"/>
      <c r="B7" s="76">
        <v>2019</v>
      </c>
      <c r="C7" s="77">
        <f>K54</f>
        <v>342.5</v>
      </c>
      <c r="D7" s="77">
        <f>J54</f>
        <v>48.8333333333333</v>
      </c>
      <c r="E7" s="77">
        <f>M54</f>
        <v>17464.416666666701</v>
      </c>
      <c r="F7" s="77">
        <f>L54</f>
        <v>5621.4166666666697</v>
      </c>
      <c r="G7" s="77">
        <f>O54</f>
        <v>867.66666666666697</v>
      </c>
      <c r="H7" s="77">
        <f>N54</f>
        <v>26.1666666666667</v>
      </c>
      <c r="I7" s="77">
        <f>Q54</f>
        <v>4503.0833333333303</v>
      </c>
      <c r="J7" s="77">
        <f>P54</f>
        <v>100.5</v>
      </c>
      <c r="K7" s="77">
        <f>C7+E7+G7+I7</f>
        <v>23177.666666666701</v>
      </c>
      <c r="L7" s="77">
        <f>J7+H7+F7+D7</f>
        <v>5796.9166666666697</v>
      </c>
      <c r="M7" s="78">
        <f>L7/K7*100</f>
        <v>25.010786245379869</v>
      </c>
      <c r="N7" s="79"/>
      <c r="O7" s="74"/>
    </row>
    <row r="8" spans="1:16" ht="12" customHeight="1" x14ac:dyDescent="0.2">
      <c r="A8" s="337"/>
      <c r="B8" s="80">
        <v>2020</v>
      </c>
      <c r="C8" s="81">
        <f>K55</f>
        <v>350.08333333333297</v>
      </c>
      <c r="D8" s="81">
        <f>J55</f>
        <v>47.9166666666667</v>
      </c>
      <c r="E8" s="81">
        <f>M55</f>
        <v>16438.083333333299</v>
      </c>
      <c r="F8" s="81">
        <f>L55</f>
        <v>5533.25</v>
      </c>
      <c r="G8" s="81">
        <f>O55</f>
        <v>845.83333333333303</v>
      </c>
      <c r="H8" s="81">
        <f>N55</f>
        <v>25.9166666666667</v>
      </c>
      <c r="I8" s="81">
        <f>Q55</f>
        <v>4461</v>
      </c>
      <c r="J8" s="81">
        <f>P55</f>
        <v>101.333333333333</v>
      </c>
      <c r="K8" s="81">
        <f>C8+E8+G8+I8</f>
        <v>22094.999999999964</v>
      </c>
      <c r="L8" s="81">
        <f>J8+H8+F8+D8</f>
        <v>5708.416666666667</v>
      </c>
      <c r="M8" s="81">
        <f>L8/K8*100</f>
        <v>25.835784868371469</v>
      </c>
      <c r="O8" s="29">
        <f>K8-K7</f>
        <v>-1082.666666666737</v>
      </c>
      <c r="P8" s="82">
        <f>L8-L7</f>
        <v>-88.500000000002728</v>
      </c>
    </row>
    <row r="9" spans="1:16" ht="11.25" customHeight="1" x14ac:dyDescent="0.2">
      <c r="A9" s="337" t="s">
        <v>513</v>
      </c>
      <c r="B9" s="76">
        <v>2016</v>
      </c>
      <c r="C9" s="83" t="s">
        <v>514</v>
      </c>
      <c r="D9" s="83" t="s">
        <v>514</v>
      </c>
      <c r="E9" s="83" t="s">
        <v>514</v>
      </c>
      <c r="F9" s="83" t="s">
        <v>514</v>
      </c>
      <c r="G9" s="83" t="s">
        <v>514</v>
      </c>
      <c r="H9" s="83" t="s">
        <v>514</v>
      </c>
      <c r="I9" s="83" t="s">
        <v>514</v>
      </c>
      <c r="J9" s="83" t="s">
        <v>514</v>
      </c>
      <c r="K9" s="83" t="s">
        <v>514</v>
      </c>
      <c r="L9" s="83" t="s">
        <v>514</v>
      </c>
      <c r="M9" s="83" t="s">
        <v>514</v>
      </c>
    </row>
    <row r="10" spans="1:16" x14ac:dyDescent="0.2">
      <c r="A10" s="337"/>
      <c r="B10" s="76">
        <v>2017</v>
      </c>
      <c r="C10" s="84">
        <f t="shared" ref="C10:M10" si="0">((C5-C4)/C4)</f>
        <v>4.4841815680879089E-2</v>
      </c>
      <c r="D10" s="84">
        <f t="shared" si="0"/>
        <v>9.0090090090097254E-3</v>
      </c>
      <c r="E10" s="84">
        <f t="shared" si="0"/>
        <v>4.6005069946483901E-2</v>
      </c>
      <c r="F10" s="84">
        <f t="shared" si="0"/>
        <v>1.2543973338270691E-2</v>
      </c>
      <c r="G10" s="84">
        <f t="shared" si="0"/>
        <v>-6.6461380549140359E-2</v>
      </c>
      <c r="H10" s="84">
        <f t="shared" si="0"/>
        <v>-4.5045045045045043E-2</v>
      </c>
      <c r="I10" s="84">
        <f t="shared" si="0"/>
        <v>4.3776226725428434E-2</v>
      </c>
      <c r="J10" s="84">
        <f t="shared" si="0"/>
        <v>-1.9677996422183174E-2</v>
      </c>
      <c r="K10" s="84">
        <f t="shared" si="0"/>
        <v>4.0406025142749283E-2</v>
      </c>
      <c r="L10" s="84">
        <f t="shared" si="0"/>
        <v>1.1688467179502475E-2</v>
      </c>
      <c r="M10" s="84">
        <f t="shared" si="0"/>
        <v>-2.760226033803161E-2</v>
      </c>
      <c r="O10" s="81"/>
    </row>
    <row r="11" spans="1:16" x14ac:dyDescent="0.2">
      <c r="A11" s="337"/>
      <c r="B11" s="76">
        <v>2018</v>
      </c>
      <c r="C11" s="84">
        <f t="shared" ref="C11:M11" si="1">((C6-C5)/C5)</f>
        <v>1.6850974196944625E-2</v>
      </c>
      <c r="D11" s="84">
        <f t="shared" si="1"/>
        <v>2.1428571428571415E-2</v>
      </c>
      <c r="E11" s="84">
        <f t="shared" si="1"/>
        <v>2.9286220068019064E-2</v>
      </c>
      <c r="F11" s="84">
        <f t="shared" si="1"/>
        <v>9.6914285714285713E-3</v>
      </c>
      <c r="G11" s="84">
        <f t="shared" si="1"/>
        <v>-3.7291552134872973E-2</v>
      </c>
      <c r="H11" s="84">
        <f t="shared" si="1"/>
        <v>-2.5157232704403766E-2</v>
      </c>
      <c r="I11" s="84">
        <f t="shared" si="1"/>
        <v>4.7576718721590298E-2</v>
      </c>
      <c r="J11" s="84">
        <f t="shared" si="1"/>
        <v>4.7445255474453295E-2</v>
      </c>
      <c r="K11" s="84">
        <f t="shared" si="1"/>
        <v>2.9782926469978648E-2</v>
      </c>
      <c r="L11" s="84">
        <f t="shared" si="1"/>
        <v>1.0236837823044773E-2</v>
      </c>
      <c r="M11" s="84">
        <f t="shared" si="1"/>
        <v>-1.8980785313596534E-2</v>
      </c>
    </row>
    <row r="12" spans="1:16" x14ac:dyDescent="0.2">
      <c r="A12" s="337"/>
      <c r="B12" s="76">
        <v>2019</v>
      </c>
      <c r="C12" s="84">
        <f t="shared" ref="C12:M12" si="2">((C7-C6)/C6)</f>
        <v>6.4215432418437232E-2</v>
      </c>
      <c r="D12" s="84">
        <f t="shared" si="2"/>
        <v>2.4475524475523067E-2</v>
      </c>
      <c r="E12" s="84">
        <f t="shared" si="2"/>
        <v>1.53189510248969E-2</v>
      </c>
      <c r="F12" s="84">
        <f t="shared" si="2"/>
        <v>1.8049833235236963E-2</v>
      </c>
      <c r="G12" s="84">
        <f t="shared" si="2"/>
        <v>-9.0415913200716427E-3</v>
      </c>
      <c r="H12" s="84">
        <f t="shared" si="2"/>
        <v>1.2903225806454196E-2</v>
      </c>
      <c r="I12" s="84">
        <f t="shared" si="2"/>
        <v>4.2098970185519453E-2</v>
      </c>
      <c r="J12" s="84">
        <f t="shared" si="2"/>
        <v>5.0522648083623327E-2</v>
      </c>
      <c r="K12" s="84">
        <f t="shared" si="2"/>
        <v>2.0166230184056142E-2</v>
      </c>
      <c r="L12" s="84">
        <f t="shared" si="2"/>
        <v>1.8626173287842215E-2</v>
      </c>
      <c r="M12" s="84">
        <f t="shared" si="2"/>
        <v>-1.5096136792688013E-3</v>
      </c>
    </row>
    <row r="13" spans="1:16" x14ac:dyDescent="0.2">
      <c r="A13" s="337"/>
      <c r="B13" s="80">
        <v>2020</v>
      </c>
      <c r="C13" s="85">
        <f t="shared" ref="C13:M13" si="3">((C8-C7)/C7)</f>
        <v>2.2141119221410141E-2</v>
      </c>
      <c r="D13" s="85">
        <f t="shared" si="3"/>
        <v>-1.8771331058019133E-2</v>
      </c>
      <c r="E13" s="85">
        <f t="shared" si="3"/>
        <v>-5.8767112175713433E-2</v>
      </c>
      <c r="F13" s="85">
        <f t="shared" si="3"/>
        <v>-1.5684065404628664E-2</v>
      </c>
      <c r="G13" s="85">
        <f t="shared" si="3"/>
        <v>-2.5163273146370263E-2</v>
      </c>
      <c r="H13" s="85">
        <f t="shared" si="3"/>
        <v>-9.5541401273885225E-3</v>
      </c>
      <c r="I13" s="85">
        <f t="shared" si="3"/>
        <v>-9.3454484889976125E-3</v>
      </c>
      <c r="J13" s="85">
        <f t="shared" si="3"/>
        <v>8.2918739635124555E-3</v>
      </c>
      <c r="K13" s="85">
        <f t="shared" si="3"/>
        <v>-4.6711633325186692E-2</v>
      </c>
      <c r="L13" s="85">
        <f t="shared" si="3"/>
        <v>-1.5266736627230456E-2</v>
      </c>
      <c r="M13" s="85">
        <f t="shared" si="3"/>
        <v>3.2985713239782645E-2</v>
      </c>
    </row>
    <row r="14" spans="1:16" x14ac:dyDescent="0.2">
      <c r="A14" s="325" t="s">
        <v>515</v>
      </c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</row>
    <row r="15" spans="1:16" x14ac:dyDescent="0.2">
      <c r="K15" s="86"/>
    </row>
    <row r="16" spans="1:16" hidden="1" x14ac:dyDescent="0.2">
      <c r="E16" s="82">
        <f>E8-E7</f>
        <v>-1026.3333333334012</v>
      </c>
      <c r="F16" s="82">
        <f>F8-F7</f>
        <v>-88.166666666669698</v>
      </c>
    </row>
    <row r="17" spans="1:23" hidden="1" x14ac:dyDescent="0.2"/>
    <row r="18" spans="1:23" hidden="1" x14ac:dyDescent="0.2">
      <c r="A18" s="20" t="s">
        <v>516</v>
      </c>
    </row>
    <row r="19" spans="1:23" hidden="1" x14ac:dyDescent="0.2"/>
    <row r="20" spans="1:23" ht="12.75" hidden="1" customHeight="1" x14ac:dyDescent="0.2">
      <c r="O20" s="312" t="s">
        <v>517</v>
      </c>
      <c r="P20" s="312"/>
      <c r="Q20" s="312"/>
      <c r="R20" s="312"/>
      <c r="S20" s="312"/>
      <c r="T20" s="312"/>
      <c r="U20" s="312"/>
      <c r="V20" s="312"/>
      <c r="W20" s="312"/>
    </row>
    <row r="21" spans="1:23" hidden="1" x14ac:dyDescent="0.2">
      <c r="B21" s="338"/>
      <c r="C21" s="338"/>
      <c r="D21" s="338"/>
      <c r="E21" s="338"/>
      <c r="F21" s="338"/>
      <c r="G21" s="338"/>
      <c r="H21" s="338"/>
      <c r="I21" s="338"/>
      <c r="J21" s="9"/>
      <c r="O21" s="339" t="s">
        <v>54</v>
      </c>
      <c r="P21" s="339"/>
      <c r="Q21" s="339"/>
      <c r="R21" s="339"/>
      <c r="S21" s="339"/>
      <c r="T21" s="339"/>
      <c r="U21" s="339"/>
      <c r="V21" s="339"/>
      <c r="W21" s="339"/>
    </row>
    <row r="22" spans="1:23" hidden="1" x14ac:dyDescent="0.2">
      <c r="B22" s="87"/>
      <c r="C22" s="87"/>
      <c r="D22" s="87"/>
      <c r="E22" s="87"/>
      <c r="F22" s="87"/>
      <c r="G22" s="87"/>
      <c r="H22" s="87"/>
      <c r="I22" s="87"/>
      <c r="O22" s="314"/>
      <c r="P22" s="314"/>
      <c r="Q22" s="314"/>
      <c r="R22" s="314"/>
      <c r="S22" s="314"/>
      <c r="T22" s="314"/>
      <c r="U22" s="314"/>
      <c r="V22" s="314"/>
      <c r="W22" s="314"/>
    </row>
    <row r="23" spans="1:23" s="20" customFormat="1" hidden="1" x14ac:dyDescent="0.2">
      <c r="J23" s="88"/>
      <c r="K23" s="88"/>
      <c r="O23" s="315" t="s">
        <v>518</v>
      </c>
      <c r="P23" s="315"/>
      <c r="Q23" s="315"/>
      <c r="R23" s="315"/>
      <c r="S23" s="315"/>
      <c r="T23" s="315"/>
      <c r="U23" s="315"/>
      <c r="V23" s="315"/>
      <c r="W23" s="315"/>
    </row>
    <row r="24" spans="1:23" s="20" customFormat="1" hidden="1" x14ac:dyDescent="0.2">
      <c r="J24" s="88"/>
      <c r="K24" s="88"/>
      <c r="O24" s="315" t="s">
        <v>519</v>
      </c>
      <c r="P24" s="315"/>
      <c r="Q24" s="315"/>
      <c r="R24" s="315"/>
      <c r="S24" s="315"/>
      <c r="T24" s="315"/>
      <c r="U24" s="315"/>
      <c r="V24" s="315"/>
      <c r="W24" s="315"/>
    </row>
    <row r="25" spans="1:23" hidden="1" x14ac:dyDescent="0.2">
      <c r="B25" s="86"/>
      <c r="C25" s="86"/>
      <c r="D25" s="86"/>
      <c r="E25" s="86"/>
      <c r="F25" s="86"/>
      <c r="G25" s="86"/>
      <c r="H25" s="86"/>
      <c r="I25" s="86"/>
      <c r="J25" s="86"/>
      <c r="K25" s="86"/>
      <c r="O25" s="315" t="s">
        <v>520</v>
      </c>
      <c r="P25" s="315"/>
      <c r="Q25" s="315"/>
      <c r="R25" s="315"/>
      <c r="S25" s="315"/>
      <c r="T25" s="315"/>
      <c r="U25" s="315"/>
      <c r="V25" s="315"/>
      <c r="W25" s="315"/>
    </row>
    <row r="26" spans="1:23" hidden="1" x14ac:dyDescent="0.2">
      <c r="B26" s="51"/>
      <c r="C26" s="51"/>
      <c r="D26" s="51"/>
      <c r="E26" s="51"/>
      <c r="F26" s="51"/>
      <c r="G26" s="51"/>
      <c r="H26" s="51"/>
      <c r="I26" s="51"/>
      <c r="J26" s="51"/>
      <c r="K26" s="51"/>
    </row>
    <row r="27" spans="1:23" hidden="1" x14ac:dyDescent="0.2">
      <c r="A27" s="89"/>
      <c r="B27" s="90"/>
      <c r="C27" s="91"/>
      <c r="D27" s="91"/>
      <c r="E27" s="90"/>
      <c r="F27" s="91"/>
      <c r="G27" s="91"/>
      <c r="H27" s="91"/>
      <c r="I27" s="91"/>
    </row>
    <row r="28" spans="1:23" hidden="1" x14ac:dyDescent="0.2">
      <c r="B28" s="340"/>
      <c r="C28" s="340"/>
      <c r="D28" s="340"/>
      <c r="E28" s="340"/>
      <c r="F28" s="340"/>
      <c r="G28" s="340"/>
      <c r="H28" s="340"/>
      <c r="I28" s="340"/>
      <c r="J28" s="340"/>
      <c r="K28" s="340"/>
      <c r="L28" s="340"/>
    </row>
    <row r="29" spans="1:23" ht="15" hidden="1" x14ac:dyDescent="0.25"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O29" s="7"/>
      <c r="P29" s="341" t="s">
        <v>521</v>
      </c>
      <c r="Q29" s="341"/>
      <c r="R29" s="341"/>
      <c r="S29" s="341"/>
      <c r="T29" s="341"/>
      <c r="U29" s="341"/>
      <c r="V29" s="341"/>
      <c r="W29" s="341"/>
    </row>
    <row r="30" spans="1:23" hidden="1" x14ac:dyDescent="0.2">
      <c r="P30" s="342" t="s">
        <v>384</v>
      </c>
      <c r="Q30" s="342"/>
      <c r="R30" s="342" t="s">
        <v>385</v>
      </c>
      <c r="S30" s="342"/>
      <c r="T30" s="342" t="s">
        <v>386</v>
      </c>
      <c r="U30" s="342"/>
      <c r="V30" s="342" t="s">
        <v>387</v>
      </c>
      <c r="W30" s="342"/>
    </row>
    <row r="31" spans="1:23" hidden="1" x14ac:dyDescent="0.2">
      <c r="A31" s="76"/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P31" s="8" t="s">
        <v>522</v>
      </c>
      <c r="Q31" s="8" t="s">
        <v>523</v>
      </c>
      <c r="R31" s="8" t="s">
        <v>522</v>
      </c>
      <c r="S31" s="8" t="s">
        <v>523</v>
      </c>
      <c r="T31" s="8" t="s">
        <v>522</v>
      </c>
      <c r="U31" s="8" t="s">
        <v>523</v>
      </c>
      <c r="V31" s="8" t="s">
        <v>522</v>
      </c>
      <c r="W31" s="8" t="s">
        <v>523</v>
      </c>
    </row>
    <row r="32" spans="1:23" ht="14.25" hidden="1" x14ac:dyDescent="0.2">
      <c r="A32" s="76"/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O32" s="11" t="s">
        <v>338</v>
      </c>
      <c r="P32" s="12">
        <v>47</v>
      </c>
      <c r="Q32" s="12">
        <v>316</v>
      </c>
      <c r="R32" s="12">
        <v>5400</v>
      </c>
      <c r="S32" s="12">
        <v>16521</v>
      </c>
      <c r="T32" s="12">
        <v>26</v>
      </c>
      <c r="U32" s="12">
        <v>850</v>
      </c>
      <c r="V32" s="12">
        <v>90</v>
      </c>
      <c r="W32" s="12">
        <v>4040</v>
      </c>
    </row>
    <row r="33" spans="1:23" ht="14.25" hidden="1" x14ac:dyDescent="0.2">
      <c r="A33" s="76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O33" s="11" t="s">
        <v>339</v>
      </c>
      <c r="P33" s="12">
        <v>48</v>
      </c>
      <c r="Q33" s="12">
        <v>318</v>
      </c>
      <c r="R33" s="12">
        <v>5429</v>
      </c>
      <c r="S33" s="12">
        <v>16947</v>
      </c>
      <c r="T33" s="12">
        <v>26</v>
      </c>
      <c r="U33" s="12">
        <v>848</v>
      </c>
      <c r="V33" s="12">
        <v>91</v>
      </c>
      <c r="W33" s="12">
        <v>4064</v>
      </c>
    </row>
    <row r="34" spans="1:23" ht="14.25" hidden="1" x14ac:dyDescent="0.2">
      <c r="A34" s="48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O34" s="11" t="s">
        <v>340</v>
      </c>
      <c r="P34" s="12">
        <v>48</v>
      </c>
      <c r="Q34" s="12">
        <v>314</v>
      </c>
      <c r="R34" s="12">
        <v>5482</v>
      </c>
      <c r="S34" s="12">
        <v>17321</v>
      </c>
      <c r="T34" s="12">
        <v>26</v>
      </c>
      <c r="U34" s="12">
        <v>867</v>
      </c>
      <c r="V34" s="12">
        <v>91</v>
      </c>
      <c r="W34" s="12">
        <v>4151</v>
      </c>
    </row>
    <row r="35" spans="1:23" ht="14.25" hidden="1" x14ac:dyDescent="0.2">
      <c r="O35" s="11" t="s">
        <v>341</v>
      </c>
      <c r="P35" s="12">
        <v>48</v>
      </c>
      <c r="Q35" s="12">
        <v>318</v>
      </c>
      <c r="R35" s="12">
        <v>5534</v>
      </c>
      <c r="S35" s="12">
        <v>17737</v>
      </c>
      <c r="T35" s="12">
        <v>27</v>
      </c>
      <c r="U35" s="12">
        <v>885</v>
      </c>
      <c r="V35" s="12">
        <v>92</v>
      </c>
      <c r="W35" s="12">
        <v>4309</v>
      </c>
    </row>
    <row r="36" spans="1:23" ht="14.25" hidden="1" x14ac:dyDescent="0.2">
      <c r="O36" s="11" t="s">
        <v>342</v>
      </c>
      <c r="P36" s="12">
        <v>48</v>
      </c>
      <c r="Q36" s="12">
        <v>321</v>
      </c>
      <c r="R36" s="12">
        <v>5573</v>
      </c>
      <c r="S36" s="12">
        <v>18002</v>
      </c>
      <c r="T36" s="12">
        <v>26</v>
      </c>
      <c r="U36" s="12">
        <v>896</v>
      </c>
      <c r="V36" s="12">
        <v>96</v>
      </c>
      <c r="W36" s="12">
        <v>4441</v>
      </c>
    </row>
    <row r="37" spans="1:23" ht="14.25" hidden="1" x14ac:dyDescent="0.2">
      <c r="O37" s="11" t="s">
        <v>343</v>
      </c>
      <c r="P37" s="12">
        <v>48</v>
      </c>
      <c r="Q37" s="12">
        <v>321</v>
      </c>
      <c r="R37" s="12">
        <v>5597</v>
      </c>
      <c r="S37" s="12">
        <v>17886</v>
      </c>
      <c r="T37" s="12">
        <v>27</v>
      </c>
      <c r="U37" s="12">
        <v>903</v>
      </c>
      <c r="V37" s="12">
        <v>99</v>
      </c>
      <c r="W37" s="12">
        <v>4517</v>
      </c>
    </row>
    <row r="38" spans="1:23" ht="14.25" hidden="1" x14ac:dyDescent="0.2">
      <c r="O38" s="11" t="s">
        <v>344</v>
      </c>
      <c r="P38" s="12">
        <v>47</v>
      </c>
      <c r="Q38" s="12">
        <v>326</v>
      </c>
      <c r="R38" s="12">
        <v>5581</v>
      </c>
      <c r="S38" s="12">
        <v>17525</v>
      </c>
      <c r="T38" s="12">
        <v>26</v>
      </c>
      <c r="U38" s="12">
        <v>904</v>
      </c>
      <c r="V38" s="12">
        <v>99</v>
      </c>
      <c r="W38" s="12">
        <v>4537</v>
      </c>
    </row>
    <row r="39" spans="1:23" ht="14.25" hidden="1" x14ac:dyDescent="0.2">
      <c r="A39" s="20" t="s">
        <v>517</v>
      </c>
      <c r="O39" s="11"/>
      <c r="P39" s="12"/>
      <c r="Q39" s="12"/>
      <c r="R39" s="12"/>
      <c r="S39" s="12">
        <v>16980</v>
      </c>
      <c r="T39" s="12">
        <v>26</v>
      </c>
      <c r="U39" s="12">
        <v>899</v>
      </c>
      <c r="V39" s="12">
        <v>97</v>
      </c>
      <c r="W39" s="12">
        <v>4556</v>
      </c>
    </row>
    <row r="40" spans="1:23" ht="14.25" hidden="1" x14ac:dyDescent="0.2">
      <c r="A40" s="20" t="s">
        <v>54</v>
      </c>
      <c r="O40" s="11"/>
      <c r="P40" s="12"/>
      <c r="Q40" s="12"/>
      <c r="R40" s="12"/>
      <c r="S40" s="12">
        <v>17230</v>
      </c>
      <c r="T40" s="12">
        <v>25</v>
      </c>
      <c r="U40" s="12">
        <v>897</v>
      </c>
      <c r="V40" s="12">
        <v>98</v>
      </c>
      <c r="W40" s="12">
        <v>4542</v>
      </c>
    </row>
    <row r="41" spans="1:23" ht="14.25" hidden="1" x14ac:dyDescent="0.2">
      <c r="O41" s="11"/>
      <c r="P41" s="12"/>
      <c r="Q41" s="12"/>
      <c r="R41" s="12"/>
      <c r="S41" s="12">
        <v>16966</v>
      </c>
      <c r="T41" s="12">
        <v>25</v>
      </c>
      <c r="U41" s="12">
        <v>862</v>
      </c>
      <c r="V41" s="12">
        <v>99</v>
      </c>
      <c r="W41" s="12">
        <v>4218</v>
      </c>
    </row>
    <row r="42" spans="1:23" ht="14.25" hidden="1" x14ac:dyDescent="0.2">
      <c r="A42" s="20" t="s">
        <v>518</v>
      </c>
      <c r="O42" s="11"/>
      <c r="P42" s="12"/>
      <c r="Q42" s="12"/>
      <c r="R42" s="12"/>
      <c r="S42" s="12">
        <v>16771</v>
      </c>
      <c r="T42" s="12">
        <v>25</v>
      </c>
      <c r="U42" s="12">
        <v>848</v>
      </c>
      <c r="V42" s="12">
        <v>98</v>
      </c>
      <c r="W42" s="12">
        <v>4238</v>
      </c>
    </row>
    <row r="43" spans="1:23" ht="14.25" hidden="1" x14ac:dyDescent="0.2">
      <c r="A43" s="20" t="s">
        <v>524</v>
      </c>
      <c r="O43" s="11"/>
      <c r="P43" s="12"/>
      <c r="Q43" s="12"/>
      <c r="R43" s="12"/>
      <c r="S43" s="12">
        <v>16525</v>
      </c>
      <c r="T43" s="12">
        <v>25</v>
      </c>
      <c r="U43" s="12">
        <v>848</v>
      </c>
      <c r="V43" s="12">
        <v>98</v>
      </c>
      <c r="W43" s="12">
        <v>4241</v>
      </c>
    </row>
    <row r="44" spans="1:23" ht="14.25" hidden="1" x14ac:dyDescent="0.2">
      <c r="A44" s="20" t="s">
        <v>525</v>
      </c>
      <c r="O44" s="11"/>
      <c r="P44" s="12"/>
      <c r="Q44" s="12"/>
      <c r="R44" s="12"/>
      <c r="S44" s="12">
        <v>16857</v>
      </c>
      <c r="T44" s="12">
        <v>25</v>
      </c>
      <c r="U44" s="12">
        <v>839</v>
      </c>
      <c r="V44" s="12">
        <v>98</v>
      </c>
      <c r="W44" s="12">
        <v>4233</v>
      </c>
    </row>
    <row r="45" spans="1:23" ht="14.25" hidden="1" x14ac:dyDescent="0.2">
      <c r="O45" s="11"/>
      <c r="P45" s="12"/>
      <c r="Q45" s="12"/>
      <c r="R45" s="12"/>
      <c r="S45" s="12">
        <v>17177</v>
      </c>
      <c r="T45" s="12">
        <v>26</v>
      </c>
      <c r="U45" s="12">
        <v>840</v>
      </c>
      <c r="V45" s="12">
        <v>98</v>
      </c>
      <c r="W45" s="12">
        <v>4218</v>
      </c>
    </row>
    <row r="46" spans="1:23" ht="14.25" hidden="1" x14ac:dyDescent="0.2">
      <c r="O46" s="11"/>
      <c r="P46" s="12"/>
      <c r="Q46" s="12"/>
      <c r="R46" s="12"/>
      <c r="S46" s="12">
        <v>17722</v>
      </c>
      <c r="T46" s="12">
        <v>26</v>
      </c>
      <c r="U46" s="12">
        <v>860</v>
      </c>
      <c r="V46" s="12">
        <v>97</v>
      </c>
      <c r="W46" s="12">
        <v>4352</v>
      </c>
    </row>
    <row r="47" spans="1:23" ht="14.25" hidden="1" x14ac:dyDescent="0.2">
      <c r="O47" s="11"/>
      <c r="P47" s="12"/>
      <c r="Q47" s="12"/>
      <c r="R47" s="12"/>
      <c r="S47" s="12">
        <v>17986</v>
      </c>
      <c r="T47" s="12">
        <v>26</v>
      </c>
      <c r="U47" s="12">
        <v>874</v>
      </c>
      <c r="V47" s="12">
        <v>100</v>
      </c>
      <c r="W47" s="12">
        <v>4553</v>
      </c>
    </row>
    <row r="48" spans="1:23" ht="14.25" hidden="1" x14ac:dyDescent="0.2">
      <c r="B48" s="75" t="s">
        <v>521</v>
      </c>
      <c r="O48" s="93"/>
      <c r="P48" s="94"/>
      <c r="Q48" s="94"/>
      <c r="R48" s="12"/>
      <c r="S48" s="12">
        <v>18194</v>
      </c>
      <c r="T48" s="12">
        <v>26</v>
      </c>
      <c r="U48" s="12">
        <v>885</v>
      </c>
      <c r="V48" s="12">
        <v>101</v>
      </c>
      <c r="W48" s="12">
        <v>4675</v>
      </c>
    </row>
    <row r="49" spans="1:23" hidden="1" x14ac:dyDescent="0.2">
      <c r="B49" s="75" t="s">
        <v>384</v>
      </c>
      <c r="D49" s="20" t="s">
        <v>385</v>
      </c>
      <c r="F49" s="20" t="s">
        <v>386</v>
      </c>
      <c r="H49" s="20" t="s">
        <v>387</v>
      </c>
      <c r="J49" s="76" t="s">
        <v>384</v>
      </c>
      <c r="K49" s="68"/>
      <c r="L49" s="68" t="s">
        <v>385</v>
      </c>
      <c r="M49" s="68"/>
      <c r="N49" s="68" t="s">
        <v>386</v>
      </c>
      <c r="O49" s="68"/>
      <c r="P49" s="68" t="s">
        <v>387</v>
      </c>
      <c r="Q49" s="68"/>
      <c r="R49" s="95"/>
      <c r="S49" s="12">
        <v>18189</v>
      </c>
      <c r="T49" s="12">
        <v>27</v>
      </c>
      <c r="U49" s="12">
        <v>893</v>
      </c>
      <c r="V49" s="12">
        <v>102</v>
      </c>
      <c r="W49" s="12">
        <v>4746</v>
      </c>
    </row>
    <row r="50" spans="1:23" hidden="1" x14ac:dyDescent="0.2">
      <c r="B50" s="75" t="s">
        <v>522</v>
      </c>
      <c r="C50" s="20" t="s">
        <v>523</v>
      </c>
      <c r="D50" s="20" t="s">
        <v>522</v>
      </c>
      <c r="E50" s="20" t="s">
        <v>523</v>
      </c>
      <c r="F50" s="20" t="s">
        <v>522</v>
      </c>
      <c r="G50" s="20" t="s">
        <v>523</v>
      </c>
      <c r="H50" s="20" t="s">
        <v>522</v>
      </c>
      <c r="I50" s="20" t="s">
        <v>523</v>
      </c>
      <c r="J50" s="76" t="s">
        <v>522</v>
      </c>
      <c r="K50" s="68" t="s">
        <v>523</v>
      </c>
      <c r="L50" s="68" t="s">
        <v>522</v>
      </c>
      <c r="M50" s="68" t="s">
        <v>523</v>
      </c>
      <c r="N50" s="68" t="s">
        <v>522</v>
      </c>
      <c r="O50" s="68" t="s">
        <v>523</v>
      </c>
      <c r="P50" s="68" t="s">
        <v>522</v>
      </c>
      <c r="Q50" s="68" t="s">
        <v>523</v>
      </c>
      <c r="R50" s="95"/>
      <c r="S50" s="12">
        <v>17827</v>
      </c>
      <c r="T50" s="12">
        <v>27</v>
      </c>
      <c r="U50" s="12">
        <v>896</v>
      </c>
      <c r="V50" s="12">
        <v>103</v>
      </c>
      <c r="W50" s="12">
        <v>4775</v>
      </c>
    </row>
    <row r="51" spans="1:23" hidden="1" x14ac:dyDescent="0.2">
      <c r="A51" s="20" t="s">
        <v>314</v>
      </c>
      <c r="B51" s="75">
        <v>47</v>
      </c>
      <c r="C51" s="20">
        <v>299</v>
      </c>
      <c r="D51" s="20">
        <v>5277</v>
      </c>
      <c r="E51" s="20">
        <v>15109</v>
      </c>
      <c r="F51" s="20">
        <v>28</v>
      </c>
      <c r="G51" s="20">
        <v>986</v>
      </c>
      <c r="H51" s="20">
        <v>91</v>
      </c>
      <c r="I51" s="20">
        <v>3741</v>
      </c>
      <c r="J51" s="96">
        <v>46.25</v>
      </c>
      <c r="K51" s="96">
        <v>302.91666666666703</v>
      </c>
      <c r="L51" s="96">
        <v>5401</v>
      </c>
      <c r="M51" s="96">
        <v>15976.5</v>
      </c>
      <c r="N51" s="96">
        <v>27.75</v>
      </c>
      <c r="O51" s="96">
        <v>974.25</v>
      </c>
      <c r="P51" s="96">
        <v>93.1666666666667</v>
      </c>
      <c r="Q51" s="96">
        <v>3951.9166666666702</v>
      </c>
      <c r="R51" s="97">
        <f>SUM(J51:Q51)</f>
        <v>26773.750000000007</v>
      </c>
      <c r="S51" s="12">
        <v>17431</v>
      </c>
      <c r="T51" s="12">
        <v>27</v>
      </c>
      <c r="U51" s="12">
        <v>894</v>
      </c>
      <c r="V51" s="12">
        <v>104</v>
      </c>
      <c r="W51" s="12">
        <v>4776</v>
      </c>
    </row>
    <row r="52" spans="1:23" hidden="1" x14ac:dyDescent="0.2">
      <c r="A52" s="20" t="s">
        <v>315</v>
      </c>
      <c r="B52" s="75">
        <v>46</v>
      </c>
      <c r="C52" s="20">
        <v>303</v>
      </c>
      <c r="D52" s="20">
        <v>5306</v>
      </c>
      <c r="E52" s="20">
        <v>15433</v>
      </c>
      <c r="F52" s="20">
        <v>27</v>
      </c>
      <c r="G52" s="20">
        <v>984</v>
      </c>
      <c r="H52" s="20">
        <v>92</v>
      </c>
      <c r="I52" s="20">
        <v>3779</v>
      </c>
      <c r="J52" s="96">
        <v>46.6666666666667</v>
      </c>
      <c r="K52" s="96">
        <v>316.5</v>
      </c>
      <c r="L52" s="96">
        <v>5468.75</v>
      </c>
      <c r="M52" s="96">
        <v>16711.5</v>
      </c>
      <c r="N52" s="96">
        <v>26.5</v>
      </c>
      <c r="O52" s="96">
        <v>909.5</v>
      </c>
      <c r="P52" s="96">
        <v>91.3333333333333</v>
      </c>
      <c r="Q52" s="96">
        <v>4124.9166666666697</v>
      </c>
      <c r="R52" s="97">
        <f>SUM(J52:Q52)</f>
        <v>27695.666666666672</v>
      </c>
      <c r="S52" s="12">
        <v>17346</v>
      </c>
      <c r="T52" s="12">
        <v>27</v>
      </c>
      <c r="U52" s="12">
        <v>884</v>
      </c>
      <c r="V52" s="12">
        <v>102</v>
      </c>
      <c r="W52" s="12">
        <v>4633</v>
      </c>
    </row>
    <row r="53" spans="1:23" hidden="1" x14ac:dyDescent="0.2">
      <c r="A53" s="20" t="s">
        <v>316</v>
      </c>
      <c r="B53" s="75">
        <v>46</v>
      </c>
      <c r="C53" s="20">
        <v>304</v>
      </c>
      <c r="D53" s="20">
        <v>5370</v>
      </c>
      <c r="E53" s="20">
        <v>15753</v>
      </c>
      <c r="F53" s="20">
        <v>28</v>
      </c>
      <c r="G53" s="20">
        <v>967</v>
      </c>
      <c r="H53" s="20">
        <v>92</v>
      </c>
      <c r="I53" s="20">
        <v>3823</v>
      </c>
      <c r="J53" s="96">
        <v>47.6666666666667</v>
      </c>
      <c r="K53" s="96">
        <v>321.83333333333297</v>
      </c>
      <c r="L53" s="96">
        <v>5521.75</v>
      </c>
      <c r="M53" s="96">
        <v>17200.916666666701</v>
      </c>
      <c r="N53" s="96">
        <v>25.8333333333333</v>
      </c>
      <c r="O53" s="96">
        <v>875.58333333333303</v>
      </c>
      <c r="P53" s="96">
        <v>95.6666666666667</v>
      </c>
      <c r="Q53" s="96">
        <v>4321.1666666666697</v>
      </c>
      <c r="R53" s="97">
        <f>SUM(J53:Q53)</f>
        <v>28410.416666666701</v>
      </c>
      <c r="S53" s="12">
        <v>16979</v>
      </c>
      <c r="T53" s="12">
        <v>26</v>
      </c>
      <c r="U53" s="12">
        <v>851</v>
      </c>
      <c r="V53" s="12">
        <v>101</v>
      </c>
      <c r="W53" s="12">
        <v>4391</v>
      </c>
    </row>
    <row r="54" spans="1:23" hidden="1" x14ac:dyDescent="0.2">
      <c r="A54" s="20" t="s">
        <v>317</v>
      </c>
      <c r="B54" s="75">
        <v>46</v>
      </c>
      <c r="C54" s="20">
        <v>306</v>
      </c>
      <c r="D54" s="20">
        <v>5411</v>
      </c>
      <c r="E54" s="20">
        <v>16362</v>
      </c>
      <c r="F54" s="20">
        <v>28</v>
      </c>
      <c r="G54" s="20">
        <v>986</v>
      </c>
      <c r="H54" s="20">
        <v>93</v>
      </c>
      <c r="I54" s="20">
        <v>3933</v>
      </c>
      <c r="J54" s="96">
        <v>48.8333333333333</v>
      </c>
      <c r="K54" s="96">
        <v>342.5</v>
      </c>
      <c r="L54" s="96">
        <v>5621.4166666666697</v>
      </c>
      <c r="M54" s="96">
        <v>17464.416666666701</v>
      </c>
      <c r="N54" s="96">
        <v>26.1666666666667</v>
      </c>
      <c r="O54" s="96">
        <v>867.66666666666697</v>
      </c>
      <c r="P54" s="96">
        <v>100.5</v>
      </c>
      <c r="Q54" s="96">
        <v>4503.0833333333303</v>
      </c>
      <c r="R54" s="97">
        <f>SUM(J54:Q54)</f>
        <v>28974.583333333372</v>
      </c>
      <c r="S54" s="12">
        <v>17164</v>
      </c>
      <c r="T54" s="12">
        <v>26</v>
      </c>
      <c r="U54" s="12">
        <v>847</v>
      </c>
      <c r="V54" s="12">
        <v>100</v>
      </c>
      <c r="W54" s="12">
        <v>4350</v>
      </c>
    </row>
    <row r="55" spans="1:23" hidden="1" x14ac:dyDescent="0.2">
      <c r="A55" s="20" t="s">
        <v>318</v>
      </c>
      <c r="B55" s="75">
        <v>47</v>
      </c>
      <c r="C55" s="20">
        <v>305</v>
      </c>
      <c r="D55" s="20">
        <v>5431</v>
      </c>
      <c r="E55" s="20">
        <v>16705</v>
      </c>
      <c r="F55" s="20">
        <v>28</v>
      </c>
      <c r="G55" s="20">
        <v>989</v>
      </c>
      <c r="H55" s="20">
        <v>94</v>
      </c>
      <c r="I55" s="20">
        <v>4047</v>
      </c>
      <c r="J55" s="96">
        <v>47.9166666666667</v>
      </c>
      <c r="K55" s="96">
        <v>350.08333333333297</v>
      </c>
      <c r="L55" s="96">
        <v>5533.25</v>
      </c>
      <c r="M55" s="96">
        <v>16438.083333333299</v>
      </c>
      <c r="N55" s="96">
        <v>25.9166666666667</v>
      </c>
      <c r="O55" s="96">
        <v>845.83333333333303</v>
      </c>
      <c r="P55" s="96">
        <v>101.333333333333</v>
      </c>
      <c r="Q55" s="96">
        <v>4461</v>
      </c>
      <c r="R55" s="97">
        <f>SUM(J55:Q55)</f>
        <v>27803.416666666631</v>
      </c>
      <c r="S55" s="12">
        <v>16701</v>
      </c>
      <c r="T55" s="12">
        <v>25</v>
      </c>
      <c r="U55" s="12">
        <v>849</v>
      </c>
      <c r="V55" s="12">
        <v>100</v>
      </c>
      <c r="W55" s="12">
        <v>4335</v>
      </c>
    </row>
    <row r="56" spans="1:23" ht="14.25" hidden="1" x14ac:dyDescent="0.2">
      <c r="A56" s="20" t="s">
        <v>319</v>
      </c>
      <c r="B56" s="75">
        <v>47</v>
      </c>
      <c r="C56" s="20">
        <v>305</v>
      </c>
      <c r="D56" s="20">
        <v>5449</v>
      </c>
      <c r="E56" s="20">
        <v>16657</v>
      </c>
      <c r="F56" s="20">
        <v>29</v>
      </c>
      <c r="G56" s="20">
        <v>992</v>
      </c>
      <c r="H56" s="20">
        <v>95</v>
      </c>
      <c r="I56" s="20">
        <v>4128</v>
      </c>
      <c r="O56" s="98"/>
      <c r="P56" s="12"/>
      <c r="Q56" s="12"/>
      <c r="R56" s="12"/>
      <c r="S56" s="12">
        <v>16918</v>
      </c>
      <c r="T56" s="12">
        <v>25</v>
      </c>
      <c r="U56" s="12">
        <v>845</v>
      </c>
      <c r="V56" s="12">
        <v>100</v>
      </c>
      <c r="W56" s="12">
        <v>4323</v>
      </c>
    </row>
    <row r="57" spans="1:23" ht="14.25" hidden="1" x14ac:dyDescent="0.2">
      <c r="A57" s="20" t="s">
        <v>320</v>
      </c>
      <c r="B57" s="75">
        <v>48</v>
      </c>
      <c r="C57" s="20">
        <v>305</v>
      </c>
      <c r="D57" s="20">
        <v>5470</v>
      </c>
      <c r="E57" s="20">
        <v>16492</v>
      </c>
      <c r="F57" s="20">
        <v>29</v>
      </c>
      <c r="G57" s="20">
        <v>1002</v>
      </c>
      <c r="H57" s="20">
        <v>95</v>
      </c>
      <c r="I57" s="20">
        <v>4168</v>
      </c>
      <c r="O57" s="11"/>
      <c r="P57" s="12"/>
      <c r="Q57" s="12"/>
      <c r="R57" s="12"/>
      <c r="S57" s="12">
        <v>17411</v>
      </c>
      <c r="T57" s="12">
        <v>26</v>
      </c>
      <c r="U57" s="12">
        <v>851</v>
      </c>
      <c r="V57" s="12">
        <v>100</v>
      </c>
      <c r="W57" s="12">
        <v>4370</v>
      </c>
    </row>
    <row r="58" spans="1:23" ht="14.25" hidden="1" x14ac:dyDescent="0.2">
      <c r="A58" s="20" t="s">
        <v>321</v>
      </c>
      <c r="B58" s="75">
        <v>45</v>
      </c>
      <c r="C58" s="20">
        <v>306</v>
      </c>
      <c r="D58" s="20">
        <v>5455</v>
      </c>
      <c r="E58" s="20">
        <v>15969</v>
      </c>
      <c r="F58" s="20">
        <v>28</v>
      </c>
      <c r="G58" s="20">
        <v>996</v>
      </c>
      <c r="H58" s="20">
        <v>96</v>
      </c>
      <c r="I58" s="20">
        <v>4140</v>
      </c>
      <c r="O58" s="11"/>
      <c r="P58" s="12"/>
      <c r="Q58" s="12"/>
      <c r="R58" s="12"/>
      <c r="S58" s="12">
        <v>16510</v>
      </c>
      <c r="T58" s="12">
        <v>26</v>
      </c>
      <c r="U58" s="12">
        <v>853</v>
      </c>
      <c r="V58" s="12">
        <v>98</v>
      </c>
      <c r="W58" s="12">
        <v>4371</v>
      </c>
    </row>
    <row r="59" spans="1:23" ht="14.25" hidden="1" x14ac:dyDescent="0.2">
      <c r="A59" s="20" t="s">
        <v>322</v>
      </c>
      <c r="B59" s="75">
        <v>45</v>
      </c>
      <c r="C59" s="20">
        <v>306</v>
      </c>
      <c r="D59" s="20">
        <v>5443</v>
      </c>
      <c r="E59" s="20">
        <v>15955</v>
      </c>
      <c r="F59" s="20">
        <v>28</v>
      </c>
      <c r="G59" s="20">
        <v>978</v>
      </c>
      <c r="H59" s="20">
        <v>94</v>
      </c>
      <c r="I59" s="20">
        <v>4011</v>
      </c>
      <c r="O59" s="11"/>
      <c r="P59" s="12"/>
      <c r="Q59" s="12"/>
      <c r="R59" s="12"/>
      <c r="S59" s="12">
        <v>16365</v>
      </c>
      <c r="T59" s="12">
        <v>26</v>
      </c>
      <c r="U59" s="12">
        <v>863</v>
      </c>
      <c r="V59" s="12">
        <v>100</v>
      </c>
      <c r="W59" s="12">
        <v>4379</v>
      </c>
    </row>
    <row r="60" spans="1:23" hidden="1" x14ac:dyDescent="0.2">
      <c r="A60" s="20" t="s">
        <v>323</v>
      </c>
      <c r="B60" s="75">
        <v>46</v>
      </c>
      <c r="C60" s="20">
        <v>308</v>
      </c>
      <c r="D60" s="20">
        <v>5426</v>
      </c>
      <c r="E60" s="20">
        <v>15905</v>
      </c>
      <c r="F60" s="20">
        <v>28</v>
      </c>
      <c r="G60" s="20">
        <v>943</v>
      </c>
      <c r="H60" s="20">
        <v>93</v>
      </c>
      <c r="I60" s="20">
        <v>3893</v>
      </c>
    </row>
    <row r="61" spans="1:23" hidden="1" x14ac:dyDescent="0.2">
      <c r="A61" s="20" t="s">
        <v>324</v>
      </c>
      <c r="B61" s="75">
        <v>46</v>
      </c>
      <c r="C61" s="20">
        <v>291</v>
      </c>
      <c r="D61" s="20">
        <v>5395</v>
      </c>
      <c r="E61" s="20">
        <v>15798</v>
      </c>
      <c r="F61" s="20">
        <v>26</v>
      </c>
      <c r="G61" s="20">
        <v>936</v>
      </c>
      <c r="H61" s="20">
        <v>91</v>
      </c>
      <c r="I61" s="20">
        <v>3871</v>
      </c>
    </row>
    <row r="62" spans="1:23" hidden="1" x14ac:dyDescent="0.2">
      <c r="A62" s="20" t="s">
        <v>325</v>
      </c>
      <c r="B62" s="75">
        <v>46</v>
      </c>
      <c r="C62" s="20">
        <v>297</v>
      </c>
      <c r="D62" s="20">
        <v>5379</v>
      </c>
      <c r="E62" s="20">
        <v>15580</v>
      </c>
      <c r="F62" s="20">
        <v>26</v>
      </c>
      <c r="G62" s="20">
        <v>932</v>
      </c>
      <c r="H62" s="20">
        <v>92</v>
      </c>
      <c r="I62" s="20">
        <v>3889</v>
      </c>
    </row>
    <row r="63" spans="1:23" hidden="1" x14ac:dyDescent="0.2">
      <c r="A63" s="20" t="s">
        <v>326</v>
      </c>
      <c r="B63" s="75">
        <v>46</v>
      </c>
      <c r="C63" s="20">
        <v>305</v>
      </c>
      <c r="D63" s="20">
        <v>5368</v>
      </c>
      <c r="E63" s="20">
        <v>15853</v>
      </c>
      <c r="F63" s="20">
        <v>26</v>
      </c>
      <c r="G63" s="20">
        <v>913</v>
      </c>
      <c r="H63" s="20">
        <v>91</v>
      </c>
      <c r="I63" s="20">
        <v>3860</v>
      </c>
    </row>
    <row r="64" spans="1:23" hidden="1" x14ac:dyDescent="0.2">
      <c r="A64" s="20" t="s">
        <v>327</v>
      </c>
      <c r="B64" s="75">
        <v>46</v>
      </c>
      <c r="C64" s="20">
        <v>309</v>
      </c>
      <c r="D64" s="20">
        <v>5382</v>
      </c>
      <c r="E64" s="20">
        <v>16334</v>
      </c>
      <c r="F64" s="20">
        <v>25</v>
      </c>
      <c r="G64" s="20">
        <v>928</v>
      </c>
      <c r="H64" s="20">
        <v>91</v>
      </c>
      <c r="I64" s="20">
        <v>3872</v>
      </c>
    </row>
    <row r="65" spans="1:9" hidden="1" x14ac:dyDescent="0.2">
      <c r="A65" s="20" t="s">
        <v>328</v>
      </c>
      <c r="B65" s="75">
        <v>46</v>
      </c>
      <c r="C65" s="20">
        <v>313</v>
      </c>
      <c r="D65" s="20">
        <v>5432</v>
      </c>
      <c r="E65" s="20">
        <v>16733</v>
      </c>
      <c r="F65" s="20">
        <v>25</v>
      </c>
      <c r="G65" s="20">
        <v>930</v>
      </c>
      <c r="H65" s="20">
        <v>91</v>
      </c>
      <c r="I65" s="20">
        <v>3898</v>
      </c>
    </row>
    <row r="66" spans="1:9" hidden="1" x14ac:dyDescent="0.2">
      <c r="A66" s="20" t="s">
        <v>329</v>
      </c>
      <c r="B66" s="75">
        <v>46</v>
      </c>
      <c r="C66" s="20">
        <v>320</v>
      </c>
      <c r="D66" s="20">
        <v>5500</v>
      </c>
      <c r="E66" s="20">
        <v>17221</v>
      </c>
      <c r="F66" s="20">
        <v>26</v>
      </c>
      <c r="G66" s="20">
        <v>952</v>
      </c>
      <c r="H66" s="20">
        <v>92</v>
      </c>
      <c r="I66" s="20">
        <v>4104</v>
      </c>
    </row>
    <row r="67" spans="1:9" hidden="1" x14ac:dyDescent="0.2">
      <c r="A67" s="20" t="s">
        <v>330</v>
      </c>
      <c r="B67" s="75">
        <v>46</v>
      </c>
      <c r="C67" s="20">
        <v>317</v>
      </c>
      <c r="D67" s="20">
        <v>5546</v>
      </c>
      <c r="E67" s="20">
        <v>17373</v>
      </c>
      <c r="F67" s="20">
        <v>27</v>
      </c>
      <c r="G67" s="20">
        <v>916</v>
      </c>
      <c r="H67" s="20">
        <v>91</v>
      </c>
      <c r="I67" s="20">
        <v>4232</v>
      </c>
    </row>
    <row r="68" spans="1:9" hidden="1" x14ac:dyDescent="0.2">
      <c r="A68" s="20" t="s">
        <v>331</v>
      </c>
      <c r="B68" s="75">
        <v>46</v>
      </c>
      <c r="C68" s="20">
        <v>321</v>
      </c>
      <c r="D68" s="20">
        <v>5546</v>
      </c>
      <c r="E68" s="20">
        <v>17300</v>
      </c>
      <c r="F68" s="20">
        <v>27</v>
      </c>
      <c r="G68" s="20">
        <v>920</v>
      </c>
      <c r="H68" s="20">
        <v>91</v>
      </c>
      <c r="I68" s="20">
        <v>4314</v>
      </c>
    </row>
    <row r="69" spans="1:9" hidden="1" x14ac:dyDescent="0.2">
      <c r="A69" s="20" t="s">
        <v>332</v>
      </c>
      <c r="B69" s="75">
        <v>47</v>
      </c>
      <c r="C69" s="20">
        <v>320</v>
      </c>
      <c r="D69" s="20">
        <v>5545</v>
      </c>
      <c r="E69" s="20">
        <v>17106</v>
      </c>
      <c r="F69" s="20">
        <v>27</v>
      </c>
      <c r="G69" s="20">
        <v>921</v>
      </c>
      <c r="H69" s="20">
        <v>95</v>
      </c>
      <c r="I69" s="20">
        <v>4341</v>
      </c>
    </row>
    <row r="70" spans="1:9" hidden="1" x14ac:dyDescent="0.2">
      <c r="A70" s="20" t="s">
        <v>333</v>
      </c>
      <c r="B70" s="75">
        <v>48</v>
      </c>
      <c r="C70" s="20">
        <v>319</v>
      </c>
      <c r="D70" s="20">
        <v>5504</v>
      </c>
      <c r="E70" s="20">
        <v>16679</v>
      </c>
      <c r="F70" s="20">
        <v>27</v>
      </c>
      <c r="G70" s="20">
        <v>922</v>
      </c>
      <c r="H70" s="20">
        <v>91</v>
      </c>
      <c r="I70" s="20">
        <v>4352</v>
      </c>
    </row>
    <row r="71" spans="1:9" hidden="1" x14ac:dyDescent="0.2">
      <c r="A71" s="20" t="s">
        <v>334</v>
      </c>
      <c r="B71" s="75">
        <v>48</v>
      </c>
      <c r="C71" s="20">
        <v>317</v>
      </c>
      <c r="D71" s="20">
        <v>5501</v>
      </c>
      <c r="E71" s="20">
        <v>16644</v>
      </c>
      <c r="F71" s="20">
        <v>27</v>
      </c>
      <c r="G71" s="20">
        <v>916</v>
      </c>
      <c r="H71" s="20">
        <v>92</v>
      </c>
      <c r="I71" s="20">
        <v>4336</v>
      </c>
    </row>
    <row r="72" spans="1:9" hidden="1" x14ac:dyDescent="0.2">
      <c r="A72" s="20" t="s">
        <v>335</v>
      </c>
      <c r="B72" s="75">
        <v>47</v>
      </c>
      <c r="C72" s="20">
        <v>319</v>
      </c>
      <c r="D72" s="20">
        <v>5460</v>
      </c>
      <c r="E72" s="20">
        <v>16591</v>
      </c>
      <c r="F72" s="20">
        <v>27</v>
      </c>
      <c r="G72" s="20">
        <v>875</v>
      </c>
      <c r="H72" s="20">
        <v>91</v>
      </c>
      <c r="I72" s="20">
        <v>4130</v>
      </c>
    </row>
    <row r="73" spans="1:9" hidden="1" x14ac:dyDescent="0.2">
      <c r="A73" s="20" t="s">
        <v>336</v>
      </c>
      <c r="B73" s="75">
        <v>47</v>
      </c>
      <c r="C73" s="20">
        <v>322</v>
      </c>
      <c r="D73" s="20">
        <v>5424</v>
      </c>
      <c r="E73" s="20">
        <v>16531</v>
      </c>
      <c r="F73" s="20">
        <v>27</v>
      </c>
      <c r="G73" s="20">
        <v>861</v>
      </c>
      <c r="H73" s="20">
        <v>90</v>
      </c>
      <c r="I73" s="20">
        <v>3994</v>
      </c>
    </row>
    <row r="74" spans="1:9" hidden="1" x14ac:dyDescent="0.2">
      <c r="A74" s="20" t="s">
        <v>337</v>
      </c>
      <c r="B74" s="75">
        <v>47</v>
      </c>
      <c r="C74" s="20">
        <v>316</v>
      </c>
      <c r="D74" s="20">
        <v>5417</v>
      </c>
      <c r="E74" s="20">
        <v>16173</v>
      </c>
      <c r="F74" s="20">
        <v>27</v>
      </c>
      <c r="G74" s="20">
        <v>860</v>
      </c>
      <c r="H74" s="20">
        <v>90</v>
      </c>
      <c r="I74" s="20">
        <v>4066</v>
      </c>
    </row>
    <row r="75" spans="1:9" hidden="1" x14ac:dyDescent="0.2">
      <c r="A75" s="20" t="s">
        <v>338</v>
      </c>
      <c r="B75" s="75">
        <v>47</v>
      </c>
      <c r="C75" s="20">
        <v>316</v>
      </c>
      <c r="D75" s="20">
        <v>5400</v>
      </c>
      <c r="E75" s="20">
        <v>16521</v>
      </c>
      <c r="F75" s="20">
        <v>26</v>
      </c>
      <c r="G75" s="20">
        <v>850</v>
      </c>
      <c r="H75" s="20">
        <v>90</v>
      </c>
      <c r="I75" s="20">
        <v>4040</v>
      </c>
    </row>
    <row r="76" spans="1:9" hidden="1" x14ac:dyDescent="0.2">
      <c r="A76" s="20" t="s">
        <v>339</v>
      </c>
      <c r="B76" s="75">
        <v>48</v>
      </c>
      <c r="C76" s="20">
        <v>318</v>
      </c>
      <c r="D76" s="20">
        <v>5429</v>
      </c>
      <c r="E76" s="20">
        <v>16947</v>
      </c>
      <c r="F76" s="20">
        <v>26</v>
      </c>
      <c r="G76" s="20">
        <v>848</v>
      </c>
      <c r="H76" s="20">
        <v>91</v>
      </c>
      <c r="I76" s="20">
        <v>4064</v>
      </c>
    </row>
    <row r="77" spans="1:9" hidden="1" x14ac:dyDescent="0.2">
      <c r="A77" s="20" t="s">
        <v>340</v>
      </c>
      <c r="B77" s="75">
        <v>48</v>
      </c>
      <c r="C77" s="20">
        <v>314</v>
      </c>
      <c r="D77" s="20">
        <v>5482</v>
      </c>
      <c r="E77" s="20">
        <v>17321</v>
      </c>
      <c r="F77" s="20">
        <v>26</v>
      </c>
      <c r="G77" s="20">
        <v>867</v>
      </c>
      <c r="H77" s="20">
        <v>91</v>
      </c>
      <c r="I77" s="20">
        <v>4151</v>
      </c>
    </row>
    <row r="78" spans="1:9" hidden="1" x14ac:dyDescent="0.2">
      <c r="A78" s="20" t="s">
        <v>341</v>
      </c>
      <c r="B78" s="75">
        <v>48</v>
      </c>
      <c r="C78" s="20">
        <v>318</v>
      </c>
      <c r="D78" s="20">
        <v>5534</v>
      </c>
      <c r="E78" s="20">
        <v>17737</v>
      </c>
      <c r="F78" s="20">
        <v>27</v>
      </c>
      <c r="G78" s="20">
        <v>885</v>
      </c>
      <c r="H78" s="20">
        <v>92</v>
      </c>
      <c r="I78" s="20">
        <v>4309</v>
      </c>
    </row>
    <row r="79" spans="1:9" hidden="1" x14ac:dyDescent="0.2">
      <c r="A79" s="20" t="s">
        <v>342</v>
      </c>
      <c r="B79" s="75">
        <v>48</v>
      </c>
      <c r="C79" s="20">
        <v>321</v>
      </c>
      <c r="D79" s="20">
        <v>5573</v>
      </c>
      <c r="E79" s="20">
        <v>18002</v>
      </c>
      <c r="F79" s="20">
        <v>26</v>
      </c>
      <c r="G79" s="20">
        <v>896</v>
      </c>
      <c r="H79" s="20">
        <v>96</v>
      </c>
      <c r="I79" s="20">
        <v>4441</v>
      </c>
    </row>
    <row r="80" spans="1:9" hidden="1" x14ac:dyDescent="0.2">
      <c r="A80" s="20" t="s">
        <v>343</v>
      </c>
      <c r="B80" s="75">
        <v>48</v>
      </c>
      <c r="C80" s="20">
        <v>321</v>
      </c>
      <c r="D80" s="20">
        <v>5597</v>
      </c>
      <c r="E80" s="20">
        <v>17886</v>
      </c>
      <c r="F80" s="20">
        <v>27</v>
      </c>
      <c r="G80" s="20">
        <v>903</v>
      </c>
      <c r="H80" s="20">
        <v>99</v>
      </c>
      <c r="I80" s="20">
        <v>4517</v>
      </c>
    </row>
    <row r="81" spans="1:9" hidden="1" x14ac:dyDescent="0.2">
      <c r="A81" s="20" t="s">
        <v>344</v>
      </c>
      <c r="B81" s="75">
        <v>47</v>
      </c>
      <c r="C81" s="20">
        <v>326</v>
      </c>
      <c r="D81" s="20">
        <v>5581</v>
      </c>
      <c r="E81" s="20">
        <v>17525</v>
      </c>
      <c r="F81" s="20">
        <v>26</v>
      </c>
      <c r="G81" s="20">
        <v>904</v>
      </c>
      <c r="H81" s="20">
        <v>99</v>
      </c>
      <c r="I81" s="20">
        <v>4537</v>
      </c>
    </row>
    <row r="82" spans="1:9" hidden="1" x14ac:dyDescent="0.2">
      <c r="A82" s="20" t="s">
        <v>345</v>
      </c>
      <c r="B82" s="75">
        <v>47</v>
      </c>
      <c r="C82" s="20">
        <v>325</v>
      </c>
      <c r="D82" s="20">
        <v>5569</v>
      </c>
      <c r="E82" s="20">
        <v>16980</v>
      </c>
      <c r="F82" s="20">
        <v>26</v>
      </c>
      <c r="G82" s="20">
        <v>899</v>
      </c>
      <c r="H82" s="20">
        <v>97</v>
      </c>
      <c r="I82" s="20">
        <v>4556</v>
      </c>
    </row>
    <row r="83" spans="1:9" hidden="1" x14ac:dyDescent="0.2">
      <c r="A83" s="20" t="s">
        <v>346</v>
      </c>
      <c r="B83" s="75">
        <v>47</v>
      </c>
      <c r="C83" s="20">
        <v>328</v>
      </c>
      <c r="D83" s="20">
        <v>5579</v>
      </c>
      <c r="E83" s="20">
        <v>17230</v>
      </c>
      <c r="F83" s="20">
        <v>25</v>
      </c>
      <c r="G83" s="20">
        <v>897</v>
      </c>
      <c r="H83" s="20">
        <v>98</v>
      </c>
      <c r="I83" s="20">
        <v>4542</v>
      </c>
    </row>
    <row r="84" spans="1:9" hidden="1" x14ac:dyDescent="0.2">
      <c r="A84" s="20" t="s">
        <v>347</v>
      </c>
      <c r="B84" s="75">
        <v>47</v>
      </c>
      <c r="C84" s="20">
        <v>326</v>
      </c>
      <c r="D84" s="20">
        <v>5524</v>
      </c>
      <c r="E84" s="20">
        <v>16966</v>
      </c>
      <c r="F84" s="20">
        <v>25</v>
      </c>
      <c r="G84" s="20">
        <v>862</v>
      </c>
      <c r="H84" s="20">
        <v>99</v>
      </c>
      <c r="I84" s="20">
        <v>4218</v>
      </c>
    </row>
    <row r="85" spans="1:9" hidden="1" x14ac:dyDescent="0.2">
      <c r="A85" s="20" t="s">
        <v>348</v>
      </c>
      <c r="B85" s="75">
        <v>48</v>
      </c>
      <c r="C85" s="20">
        <v>323</v>
      </c>
      <c r="D85" s="20">
        <v>5487</v>
      </c>
      <c r="E85" s="20">
        <v>16771</v>
      </c>
      <c r="F85" s="20">
        <v>25</v>
      </c>
      <c r="G85" s="20">
        <v>848</v>
      </c>
      <c r="H85" s="20">
        <v>98</v>
      </c>
      <c r="I85" s="20">
        <v>4238</v>
      </c>
    </row>
    <row r="86" spans="1:9" hidden="1" x14ac:dyDescent="0.2">
      <c r="A86" s="20" t="s">
        <v>349</v>
      </c>
      <c r="B86" s="75">
        <v>49</v>
      </c>
      <c r="C86" s="20">
        <v>326</v>
      </c>
      <c r="D86" s="20">
        <v>5506</v>
      </c>
      <c r="E86" s="20">
        <v>16525</v>
      </c>
      <c r="F86" s="20">
        <v>25</v>
      </c>
      <c r="G86" s="20">
        <v>848</v>
      </c>
      <c r="H86" s="20">
        <v>98</v>
      </c>
      <c r="I86" s="20">
        <v>4241</v>
      </c>
    </row>
    <row r="87" spans="1:9" hidden="1" x14ac:dyDescent="0.2">
      <c r="A87" s="20" t="s">
        <v>350</v>
      </c>
      <c r="B87" s="75">
        <v>49</v>
      </c>
      <c r="C87" s="20">
        <v>330</v>
      </c>
      <c r="D87" s="20">
        <v>5486</v>
      </c>
      <c r="E87" s="20">
        <v>16857</v>
      </c>
      <c r="F87" s="20">
        <v>25</v>
      </c>
      <c r="G87" s="20">
        <v>839</v>
      </c>
      <c r="H87" s="20">
        <v>98</v>
      </c>
      <c r="I87" s="20">
        <v>4233</v>
      </c>
    </row>
    <row r="88" spans="1:9" hidden="1" x14ac:dyDescent="0.2">
      <c r="A88" s="20" t="s">
        <v>351</v>
      </c>
      <c r="B88" s="75">
        <v>48</v>
      </c>
      <c r="C88" s="20">
        <v>330</v>
      </c>
      <c r="D88" s="20">
        <v>5525</v>
      </c>
      <c r="E88" s="20">
        <v>17177</v>
      </c>
      <c r="F88" s="20">
        <v>26</v>
      </c>
      <c r="G88" s="20">
        <v>840</v>
      </c>
      <c r="H88" s="20">
        <v>98</v>
      </c>
      <c r="I88" s="20">
        <v>4218</v>
      </c>
    </row>
    <row r="89" spans="1:9" hidden="1" x14ac:dyDescent="0.2">
      <c r="A89" s="20" t="s">
        <v>352</v>
      </c>
      <c r="B89" s="75">
        <v>48</v>
      </c>
      <c r="C89" s="20">
        <v>333</v>
      </c>
      <c r="D89" s="20">
        <v>5600</v>
      </c>
      <c r="E89" s="20">
        <v>17722</v>
      </c>
      <c r="F89" s="20">
        <v>26</v>
      </c>
      <c r="G89" s="20">
        <v>860</v>
      </c>
      <c r="H89" s="20">
        <v>97</v>
      </c>
      <c r="I89" s="20">
        <v>4352</v>
      </c>
    </row>
    <row r="90" spans="1:9" hidden="1" x14ac:dyDescent="0.2">
      <c r="A90" s="20" t="s">
        <v>353</v>
      </c>
      <c r="B90" s="75">
        <v>48</v>
      </c>
      <c r="C90" s="20">
        <v>332</v>
      </c>
      <c r="D90" s="20">
        <v>5656</v>
      </c>
      <c r="E90" s="20">
        <v>17986</v>
      </c>
      <c r="F90" s="20">
        <v>26</v>
      </c>
      <c r="G90" s="20">
        <v>874</v>
      </c>
      <c r="H90" s="20">
        <v>100</v>
      </c>
      <c r="I90" s="20">
        <v>4553</v>
      </c>
    </row>
    <row r="91" spans="1:9" hidden="1" x14ac:dyDescent="0.2">
      <c r="A91" s="20" t="s">
        <v>354</v>
      </c>
      <c r="B91" s="75">
        <v>49</v>
      </c>
      <c r="C91" s="20">
        <v>332</v>
      </c>
      <c r="D91" s="20">
        <v>5693</v>
      </c>
      <c r="E91" s="20">
        <v>18194</v>
      </c>
      <c r="F91" s="20">
        <v>26</v>
      </c>
      <c r="G91" s="20">
        <v>885</v>
      </c>
      <c r="H91" s="20">
        <v>101</v>
      </c>
      <c r="I91" s="20">
        <v>4675</v>
      </c>
    </row>
    <row r="92" spans="1:9" hidden="1" x14ac:dyDescent="0.2">
      <c r="A92" s="20" t="s">
        <v>355</v>
      </c>
      <c r="B92" s="75">
        <v>51</v>
      </c>
      <c r="C92" s="20">
        <v>349</v>
      </c>
      <c r="D92" s="20">
        <v>5716</v>
      </c>
      <c r="E92" s="20">
        <v>18189</v>
      </c>
      <c r="F92" s="20">
        <v>27</v>
      </c>
      <c r="G92" s="20">
        <v>893</v>
      </c>
      <c r="H92" s="20">
        <v>102</v>
      </c>
      <c r="I92" s="20">
        <v>4746</v>
      </c>
    </row>
    <row r="93" spans="1:9" hidden="1" x14ac:dyDescent="0.2">
      <c r="A93" s="20" t="s">
        <v>356</v>
      </c>
      <c r="B93" s="75">
        <v>50</v>
      </c>
      <c r="C93" s="20">
        <v>352</v>
      </c>
      <c r="D93" s="20">
        <v>5682</v>
      </c>
      <c r="E93" s="20">
        <v>17827</v>
      </c>
      <c r="F93" s="20">
        <v>27</v>
      </c>
      <c r="G93" s="20">
        <v>896</v>
      </c>
      <c r="H93" s="20">
        <v>103</v>
      </c>
      <c r="I93" s="20">
        <v>4775</v>
      </c>
    </row>
    <row r="94" spans="1:9" hidden="1" x14ac:dyDescent="0.2">
      <c r="A94" s="20" t="s">
        <v>357</v>
      </c>
      <c r="B94" s="75">
        <v>49</v>
      </c>
      <c r="C94" s="20">
        <v>356</v>
      </c>
      <c r="D94" s="20">
        <v>5677</v>
      </c>
      <c r="E94" s="20">
        <v>17431</v>
      </c>
      <c r="F94" s="20">
        <v>27</v>
      </c>
      <c r="G94" s="20">
        <v>894</v>
      </c>
      <c r="H94" s="20">
        <v>104</v>
      </c>
      <c r="I94" s="20">
        <v>4776</v>
      </c>
    </row>
    <row r="95" spans="1:9" hidden="1" x14ac:dyDescent="0.2">
      <c r="A95" s="20" t="s">
        <v>358</v>
      </c>
      <c r="B95" s="75">
        <v>49</v>
      </c>
      <c r="C95" s="20">
        <v>357</v>
      </c>
      <c r="D95" s="20">
        <v>5662</v>
      </c>
      <c r="E95" s="20">
        <v>17346</v>
      </c>
      <c r="F95" s="20">
        <v>27</v>
      </c>
      <c r="G95" s="20">
        <v>884</v>
      </c>
      <c r="H95" s="20">
        <v>102</v>
      </c>
      <c r="I95" s="20">
        <v>4633</v>
      </c>
    </row>
    <row r="96" spans="1:9" hidden="1" x14ac:dyDescent="0.2">
      <c r="A96" s="20" t="s">
        <v>359</v>
      </c>
      <c r="B96" s="75">
        <v>49</v>
      </c>
      <c r="C96" s="20">
        <v>352</v>
      </c>
      <c r="D96" s="20">
        <v>5593</v>
      </c>
      <c r="E96" s="20">
        <v>16979</v>
      </c>
      <c r="F96" s="20">
        <v>26</v>
      </c>
      <c r="G96" s="20">
        <v>851</v>
      </c>
      <c r="H96" s="20">
        <v>101</v>
      </c>
      <c r="I96" s="20">
        <v>4391</v>
      </c>
    </row>
    <row r="97" spans="1:9" hidden="1" x14ac:dyDescent="0.2">
      <c r="A97" s="20" t="s">
        <v>360</v>
      </c>
      <c r="B97" s="75">
        <v>48</v>
      </c>
      <c r="C97" s="20">
        <v>347</v>
      </c>
      <c r="D97" s="20">
        <v>5603</v>
      </c>
      <c r="E97" s="20">
        <v>17164</v>
      </c>
      <c r="F97" s="20">
        <v>26</v>
      </c>
      <c r="G97" s="20">
        <v>847</v>
      </c>
      <c r="H97" s="20">
        <v>100</v>
      </c>
      <c r="I97" s="20">
        <v>4350</v>
      </c>
    </row>
    <row r="98" spans="1:9" hidden="1" x14ac:dyDescent="0.2">
      <c r="A98" s="20" t="s">
        <v>361</v>
      </c>
      <c r="B98" s="75">
        <v>48</v>
      </c>
      <c r="C98" s="20">
        <v>340</v>
      </c>
      <c r="D98" s="20">
        <v>5564</v>
      </c>
      <c r="E98" s="20">
        <v>16701</v>
      </c>
      <c r="F98" s="20">
        <v>25</v>
      </c>
      <c r="G98" s="20">
        <v>849</v>
      </c>
      <c r="H98" s="20">
        <v>100</v>
      </c>
      <c r="I98" s="20">
        <v>4335</v>
      </c>
    </row>
    <row r="99" spans="1:9" hidden="1" x14ac:dyDescent="0.2">
      <c r="A99" s="20" t="s">
        <v>362</v>
      </c>
      <c r="B99" s="75">
        <v>47</v>
      </c>
      <c r="C99" s="20">
        <v>349</v>
      </c>
      <c r="D99" s="20">
        <v>5541</v>
      </c>
      <c r="E99" s="20">
        <v>16918</v>
      </c>
      <c r="F99" s="20">
        <v>25</v>
      </c>
      <c r="G99" s="20">
        <v>845</v>
      </c>
      <c r="H99" s="20">
        <v>100</v>
      </c>
      <c r="I99" s="20">
        <v>4323</v>
      </c>
    </row>
    <row r="100" spans="1:9" hidden="1" x14ac:dyDescent="0.2">
      <c r="A100" s="20" t="s">
        <v>363</v>
      </c>
      <c r="B100" s="75">
        <v>47</v>
      </c>
      <c r="C100" s="20">
        <v>355</v>
      </c>
      <c r="D100" s="20">
        <v>5571</v>
      </c>
      <c r="E100" s="20">
        <v>17411</v>
      </c>
      <c r="F100" s="20">
        <v>26</v>
      </c>
      <c r="G100" s="20">
        <v>851</v>
      </c>
      <c r="H100" s="20">
        <v>100</v>
      </c>
      <c r="I100" s="20">
        <v>4370</v>
      </c>
    </row>
    <row r="101" spans="1:9" hidden="1" x14ac:dyDescent="0.2">
      <c r="A101" s="20" t="s">
        <v>364</v>
      </c>
      <c r="B101" s="75">
        <v>49</v>
      </c>
      <c r="C101" s="20">
        <v>347</v>
      </c>
      <c r="D101" s="20">
        <v>5533</v>
      </c>
      <c r="E101" s="20">
        <v>16510</v>
      </c>
      <c r="F101" s="20">
        <v>26</v>
      </c>
      <c r="G101" s="20">
        <v>853</v>
      </c>
      <c r="H101" s="20">
        <v>98</v>
      </c>
      <c r="I101" s="20">
        <v>4371</v>
      </c>
    </row>
    <row r="102" spans="1:9" hidden="1" x14ac:dyDescent="0.2">
      <c r="A102" s="20" t="s">
        <v>448</v>
      </c>
      <c r="B102" s="75">
        <v>46</v>
      </c>
      <c r="C102" s="20">
        <v>344</v>
      </c>
      <c r="D102" s="20">
        <v>5478</v>
      </c>
      <c r="E102" s="20">
        <v>16365</v>
      </c>
      <c r="F102" s="20">
        <v>26</v>
      </c>
      <c r="G102" s="20">
        <v>863</v>
      </c>
      <c r="H102" s="20">
        <v>100</v>
      </c>
      <c r="I102" s="20">
        <v>4379</v>
      </c>
    </row>
    <row r="103" spans="1:9" hidden="1" x14ac:dyDescent="0.2">
      <c r="A103" s="20" t="s">
        <v>526</v>
      </c>
      <c r="B103" s="75">
        <v>46</v>
      </c>
      <c r="C103" s="20">
        <v>346</v>
      </c>
      <c r="D103" s="20">
        <v>5500</v>
      </c>
      <c r="E103" s="20">
        <v>16699</v>
      </c>
      <c r="F103" s="20">
        <v>26</v>
      </c>
      <c r="G103" s="20">
        <v>864</v>
      </c>
      <c r="H103" s="20">
        <v>101</v>
      </c>
      <c r="I103" s="20">
        <v>4387</v>
      </c>
    </row>
    <row r="104" spans="1:9" hidden="1" x14ac:dyDescent="0.2">
      <c r="A104" s="20" t="s">
        <v>527</v>
      </c>
      <c r="B104" s="75">
        <v>45</v>
      </c>
      <c r="C104" s="20">
        <v>351</v>
      </c>
      <c r="D104" s="20">
        <v>5550</v>
      </c>
      <c r="E104" s="20">
        <v>16736</v>
      </c>
      <c r="F104" s="20">
        <v>26</v>
      </c>
      <c r="G104" s="20">
        <v>872</v>
      </c>
      <c r="H104" s="20">
        <v>102</v>
      </c>
      <c r="I104" s="20">
        <v>4537</v>
      </c>
    </row>
    <row r="105" spans="1:9" hidden="1" x14ac:dyDescent="0.2">
      <c r="A105" s="20" t="s">
        <v>528</v>
      </c>
      <c r="B105" s="75">
        <v>47</v>
      </c>
      <c r="C105" s="20">
        <v>353</v>
      </c>
      <c r="D105" s="20">
        <v>5598</v>
      </c>
      <c r="E105" s="20">
        <v>16616</v>
      </c>
      <c r="F105" s="20">
        <v>26</v>
      </c>
      <c r="G105" s="20">
        <v>846</v>
      </c>
      <c r="H105" s="20">
        <v>101</v>
      </c>
      <c r="I105" s="20">
        <v>4591</v>
      </c>
    </row>
    <row r="106" spans="1:9" hidden="1" x14ac:dyDescent="0.2">
      <c r="A106" s="20" t="s">
        <v>529</v>
      </c>
      <c r="B106" s="75">
        <v>49</v>
      </c>
      <c r="C106" s="20">
        <v>357</v>
      </c>
      <c r="D106" s="20">
        <v>5586</v>
      </c>
      <c r="E106" s="20">
        <v>16496</v>
      </c>
      <c r="F106" s="20">
        <v>26</v>
      </c>
      <c r="G106" s="20">
        <v>848</v>
      </c>
      <c r="H106" s="20">
        <v>102</v>
      </c>
      <c r="I106" s="20">
        <v>4633</v>
      </c>
    </row>
    <row r="107" spans="1:9" hidden="1" x14ac:dyDescent="0.2">
      <c r="A107" s="20" t="s">
        <v>530</v>
      </c>
      <c r="B107" s="75">
        <v>48</v>
      </c>
      <c r="C107" s="20">
        <v>355</v>
      </c>
      <c r="D107" s="20">
        <v>5551</v>
      </c>
      <c r="E107" s="20">
        <v>16231</v>
      </c>
      <c r="F107" s="20">
        <v>26</v>
      </c>
      <c r="G107" s="20">
        <v>840</v>
      </c>
      <c r="H107" s="20">
        <v>104</v>
      </c>
      <c r="I107" s="20">
        <v>4607</v>
      </c>
    </row>
    <row r="108" spans="1:9" hidden="1" x14ac:dyDescent="0.2">
      <c r="A108" s="20" t="s">
        <v>531</v>
      </c>
      <c r="B108" s="75">
        <v>50</v>
      </c>
      <c r="C108" s="20">
        <v>356</v>
      </c>
      <c r="D108" s="20">
        <v>5531</v>
      </c>
      <c r="E108" s="20">
        <v>15940</v>
      </c>
      <c r="F108" s="20">
        <v>26</v>
      </c>
      <c r="G108" s="20">
        <v>838</v>
      </c>
      <c r="H108" s="20">
        <v>104</v>
      </c>
      <c r="I108" s="20">
        <v>4573</v>
      </c>
    </row>
    <row r="109" spans="1:9" hidden="1" x14ac:dyDescent="0.2">
      <c r="A109" s="20" t="s">
        <v>532</v>
      </c>
      <c r="B109" s="75">
        <v>51</v>
      </c>
      <c r="C109" s="20">
        <v>345</v>
      </c>
      <c r="D109" s="20">
        <v>5488</v>
      </c>
      <c r="E109" s="20">
        <v>15804</v>
      </c>
      <c r="F109" s="20">
        <v>26</v>
      </c>
      <c r="G109" s="20">
        <v>818</v>
      </c>
      <c r="H109" s="20">
        <v>102</v>
      </c>
      <c r="I109" s="20">
        <v>4366</v>
      </c>
    </row>
    <row r="110" spans="1:9" hidden="1" x14ac:dyDescent="0.2">
      <c r="A110" s="20" t="s">
        <v>533</v>
      </c>
      <c r="B110" s="75">
        <v>50</v>
      </c>
      <c r="C110" s="20">
        <v>343</v>
      </c>
      <c r="D110" s="20">
        <v>5472</v>
      </c>
      <c r="E110" s="20">
        <v>15531</v>
      </c>
      <c r="F110" s="20">
        <v>26</v>
      </c>
      <c r="G110" s="20">
        <v>812</v>
      </c>
      <c r="H110" s="20">
        <v>102</v>
      </c>
      <c r="I110" s="20">
        <v>4395</v>
      </c>
    </row>
    <row r="111" spans="1:9" hidden="1" x14ac:dyDescent="0.2">
      <c r="A111" s="20" t="s">
        <v>534</v>
      </c>
      <c r="B111" s="75">
        <v>49</v>
      </c>
      <c r="C111" s="20">
        <v>344</v>
      </c>
      <c r="D111" s="20">
        <v>5453</v>
      </c>
      <c r="E111" s="20">
        <v>15617</v>
      </c>
      <c r="F111" s="20">
        <v>26</v>
      </c>
      <c r="G111" s="20">
        <v>798</v>
      </c>
      <c r="H111" s="20">
        <v>102</v>
      </c>
      <c r="I111" s="20">
        <v>4353</v>
      </c>
    </row>
    <row r="112" spans="1:9" hidden="1" x14ac:dyDescent="0.2">
      <c r="A112" s="20" t="s">
        <v>535</v>
      </c>
      <c r="B112" s="75">
        <v>47</v>
      </c>
      <c r="C112" s="20">
        <v>349</v>
      </c>
      <c r="D112" s="20">
        <v>5469</v>
      </c>
      <c r="E112" s="20">
        <v>15828</v>
      </c>
      <c r="F112" s="20">
        <v>26</v>
      </c>
      <c r="G112" s="20">
        <v>796</v>
      </c>
      <c r="H112" s="20">
        <v>103</v>
      </c>
      <c r="I112" s="20">
        <v>4329</v>
      </c>
    </row>
    <row r="113" spans="1:9" hidden="1" x14ac:dyDescent="0.2">
      <c r="A113" s="20" t="s">
        <v>536</v>
      </c>
      <c r="B113" s="75">
        <v>45</v>
      </c>
      <c r="C113" s="20">
        <v>347</v>
      </c>
      <c r="D113" s="20">
        <v>5483</v>
      </c>
      <c r="E113" s="20">
        <v>15868</v>
      </c>
      <c r="F113" s="20">
        <v>28</v>
      </c>
      <c r="G113" s="20">
        <v>795</v>
      </c>
      <c r="H113" s="20">
        <v>101</v>
      </c>
      <c r="I113" s="20">
        <v>4366</v>
      </c>
    </row>
    <row r="114" spans="1:9" hidden="1" x14ac:dyDescent="0.2">
      <c r="A114" s="20" t="s">
        <v>537</v>
      </c>
      <c r="B114" s="75">
        <v>46</v>
      </c>
      <c r="C114" s="20">
        <v>351</v>
      </c>
      <c r="D114" s="20">
        <v>5504</v>
      </c>
      <c r="E114" s="20">
        <v>15975</v>
      </c>
      <c r="F114" s="20">
        <v>28</v>
      </c>
      <c r="G114" s="20">
        <v>798</v>
      </c>
      <c r="H114" s="20">
        <v>102</v>
      </c>
      <c r="I114" s="20">
        <v>4521</v>
      </c>
    </row>
    <row r="115" spans="1:9" hidden="1" x14ac:dyDescent="0.2"/>
    <row r="116" spans="1:9" hidden="1" x14ac:dyDescent="0.2">
      <c r="A116" s="20" t="s">
        <v>84</v>
      </c>
    </row>
    <row r="117" spans="1:9" hidden="1" x14ac:dyDescent="0.2">
      <c r="A117" s="20" t="s">
        <v>538</v>
      </c>
    </row>
    <row r="118" spans="1:9" hidden="1" x14ac:dyDescent="0.2">
      <c r="A118" s="20" t="s">
        <v>539</v>
      </c>
    </row>
    <row r="119" spans="1:9" hidden="1" x14ac:dyDescent="0.2"/>
    <row r="120" spans="1:9" hidden="1" x14ac:dyDescent="0.2"/>
    <row r="121" spans="1:9" hidden="1" x14ac:dyDescent="0.2">
      <c r="A121" s="20" t="s">
        <v>416</v>
      </c>
    </row>
    <row r="122" spans="1:9" hidden="1" x14ac:dyDescent="0.2"/>
    <row r="123" spans="1:9" hidden="1" x14ac:dyDescent="0.2">
      <c r="A123" s="20" t="s">
        <v>95</v>
      </c>
    </row>
    <row r="124" spans="1:9" hidden="1" x14ac:dyDescent="0.2"/>
  </sheetData>
  <mergeCells count="30">
    <mergeCell ref="P29:W29"/>
    <mergeCell ref="P30:Q30"/>
    <mergeCell ref="R30:S30"/>
    <mergeCell ref="T30:U30"/>
    <mergeCell ref="V30:W30"/>
    <mergeCell ref="O22:W22"/>
    <mergeCell ref="O23:W23"/>
    <mergeCell ref="O24:W24"/>
    <mergeCell ref="O25:W25"/>
    <mergeCell ref="B28:C28"/>
    <mergeCell ref="D28:E28"/>
    <mergeCell ref="F28:G28"/>
    <mergeCell ref="H28:I28"/>
    <mergeCell ref="J28:L28"/>
    <mergeCell ref="A4:A8"/>
    <mergeCell ref="A9:A13"/>
    <mergeCell ref="A14:M14"/>
    <mergeCell ref="O20:W20"/>
    <mergeCell ref="B21:C21"/>
    <mergeCell ref="D21:E21"/>
    <mergeCell ref="F21:G21"/>
    <mergeCell ref="H21:I21"/>
    <mergeCell ref="O21:W21"/>
    <mergeCell ref="A1:M1"/>
    <mergeCell ref="A2:B3"/>
    <mergeCell ref="C2:D2"/>
    <mergeCell ref="E2:F2"/>
    <mergeCell ref="G2:H2"/>
    <mergeCell ref="I2:J2"/>
    <mergeCell ref="K2:M2"/>
  </mergeCells>
  <pageMargins left="0.74791666666666701" right="0.74791666666666701" top="0.98402777777777795" bottom="0.98402777777777795" header="0.51180555555555496" footer="0.51180555555555496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  <pageSetUpPr fitToPage="1"/>
  </sheetPr>
  <dimension ref="A1:AMJ45"/>
  <sheetViews>
    <sheetView zoomScale="85" zoomScaleNormal="85" workbookViewId="0">
      <selection activeCell="A31" sqref="A31:C31"/>
    </sheetView>
  </sheetViews>
  <sheetFormatPr baseColWidth="10" defaultColWidth="11.42578125" defaultRowHeight="12.75" x14ac:dyDescent="0.2"/>
  <cols>
    <col min="1" max="1" width="65" style="20" customWidth="1"/>
    <col min="2" max="1024" width="11.42578125" style="20"/>
  </cols>
  <sheetData>
    <row r="1" spans="1:6" x14ac:dyDescent="0.2">
      <c r="A1" s="324" t="s">
        <v>540</v>
      </c>
      <c r="B1" s="324"/>
      <c r="C1" s="324"/>
      <c r="D1" s="324"/>
      <c r="E1" s="324"/>
    </row>
    <row r="2" spans="1:6" x14ac:dyDescent="0.2">
      <c r="A2" s="68"/>
      <c r="B2" s="45">
        <v>2017</v>
      </c>
      <c r="C2" s="45">
        <v>2018</v>
      </c>
      <c r="D2" s="45" t="s">
        <v>541</v>
      </c>
      <c r="E2" s="45" t="s">
        <v>542</v>
      </c>
    </row>
    <row r="3" spans="1:6" x14ac:dyDescent="0.2">
      <c r="A3" s="99" t="s">
        <v>372</v>
      </c>
      <c r="B3" s="100">
        <f>SUM(B4:B7)</f>
        <v>24737</v>
      </c>
      <c r="C3" s="100">
        <f>SUM(C4:C7)</f>
        <v>26470</v>
      </c>
      <c r="D3" s="100">
        <f>C3-B3</f>
        <v>1733</v>
      </c>
      <c r="E3" s="85">
        <f>D3/B3</f>
        <v>7.005699963617254E-2</v>
      </c>
    </row>
    <row r="4" spans="1:6" x14ac:dyDescent="0.2">
      <c r="A4" s="47" t="s">
        <v>368</v>
      </c>
      <c r="B4" s="101">
        <v>368</v>
      </c>
      <c r="C4" s="101">
        <v>393</v>
      </c>
      <c r="D4" s="78">
        <f>C4-B4</f>
        <v>25</v>
      </c>
      <c r="E4" s="84">
        <f>D4/B4</f>
        <v>6.7934782608695649E-2</v>
      </c>
    </row>
    <row r="5" spans="1:6" x14ac:dyDescent="0.2">
      <c r="A5" s="47" t="s">
        <v>369</v>
      </c>
      <c r="B5" s="101">
        <v>19110</v>
      </c>
      <c r="C5" s="101">
        <v>20901</v>
      </c>
      <c r="D5" s="78">
        <f>C5-B5</f>
        <v>1791</v>
      </c>
      <c r="E5" s="84">
        <f>D5/B5</f>
        <v>9.3720565149136584E-2</v>
      </c>
    </row>
    <row r="6" spans="1:6" x14ac:dyDescent="0.2">
      <c r="A6" s="47" t="s">
        <v>370</v>
      </c>
      <c r="B6" s="101">
        <v>944</v>
      </c>
      <c r="C6" s="101">
        <v>862</v>
      </c>
      <c r="D6" s="78">
        <f>C6-B6</f>
        <v>-82</v>
      </c>
      <c r="E6" s="84">
        <f>D6/B6</f>
        <v>-8.6864406779661021E-2</v>
      </c>
    </row>
    <row r="7" spans="1:6" x14ac:dyDescent="0.2">
      <c r="A7" s="47" t="s">
        <v>371</v>
      </c>
      <c r="B7" s="101">
        <v>4315</v>
      </c>
      <c r="C7" s="101">
        <v>4314</v>
      </c>
      <c r="D7" s="78">
        <f>C7-B7</f>
        <v>-1</v>
      </c>
      <c r="E7" s="84">
        <f>D7/B7</f>
        <v>-2.3174971031286211E-4</v>
      </c>
    </row>
    <row r="8" spans="1:6" x14ac:dyDescent="0.2">
      <c r="A8" s="311" t="s">
        <v>468</v>
      </c>
      <c r="B8" s="311"/>
      <c r="C8" s="311"/>
      <c r="D8" s="311"/>
      <c r="E8" s="311"/>
      <c r="F8" s="102"/>
    </row>
    <row r="10" spans="1:6" hidden="1" x14ac:dyDescent="0.2">
      <c r="A10" s="103" t="s">
        <v>543</v>
      </c>
    </row>
    <row r="11" spans="1:6" hidden="1" x14ac:dyDescent="0.2">
      <c r="B11" s="104"/>
      <c r="C11" s="104"/>
    </row>
    <row r="12" spans="1:6" hidden="1" x14ac:dyDescent="0.2">
      <c r="B12" s="104"/>
      <c r="C12" s="29"/>
    </row>
    <row r="13" spans="1:6" hidden="1" x14ac:dyDescent="0.2">
      <c r="B13" s="105"/>
      <c r="C13" s="29"/>
    </row>
    <row r="14" spans="1:6" hidden="1" x14ac:dyDescent="0.2">
      <c r="B14" s="105"/>
      <c r="C14" s="29"/>
    </row>
    <row r="15" spans="1:6" hidden="1" x14ac:dyDescent="0.2">
      <c r="B15" s="105"/>
      <c r="C15" s="29"/>
    </row>
    <row r="16" spans="1:6" hidden="1" x14ac:dyDescent="0.2">
      <c r="B16" s="105"/>
      <c r="C16" s="29"/>
    </row>
    <row r="17" spans="1:3" hidden="1" x14ac:dyDescent="0.2"/>
    <row r="18" spans="1:3" hidden="1" x14ac:dyDescent="0.2"/>
    <row r="19" spans="1:3" ht="12.75" hidden="1" customHeight="1" x14ac:dyDescent="0.2">
      <c r="A19" s="312" t="s">
        <v>544</v>
      </c>
      <c r="B19" s="312"/>
      <c r="C19" s="312"/>
    </row>
    <row r="20" spans="1:3" hidden="1" x14ac:dyDescent="0.2">
      <c r="A20" s="313" t="s">
        <v>475</v>
      </c>
      <c r="B20" s="313"/>
      <c r="C20" s="313"/>
    </row>
    <row r="21" spans="1:3" hidden="1" x14ac:dyDescent="0.2">
      <c r="A21" s="314"/>
      <c r="B21" s="314"/>
      <c r="C21" s="314"/>
    </row>
    <row r="22" spans="1:3" hidden="1" x14ac:dyDescent="0.2">
      <c r="A22" s="315" t="s">
        <v>57</v>
      </c>
      <c r="B22" s="315"/>
      <c r="C22" s="315"/>
    </row>
    <row r="23" spans="1:3" hidden="1" x14ac:dyDescent="0.2">
      <c r="A23" s="315" t="s">
        <v>479</v>
      </c>
      <c r="B23" s="315"/>
      <c r="C23" s="315"/>
    </row>
    <row r="24" spans="1:3" hidden="1" x14ac:dyDescent="0.2">
      <c r="A24" s="315" t="s">
        <v>545</v>
      </c>
      <c r="B24" s="315"/>
      <c r="C24" s="315"/>
    </row>
    <row r="25" spans="1:3" hidden="1" x14ac:dyDescent="0.2">
      <c r="A25"/>
      <c r="B25"/>
      <c r="C25"/>
    </row>
    <row r="26" spans="1:3" hidden="1" x14ac:dyDescent="0.2">
      <c r="A26"/>
      <c r="B26"/>
      <c r="C26"/>
    </row>
    <row r="27" spans="1:3" hidden="1" x14ac:dyDescent="0.2">
      <c r="A27"/>
      <c r="B27"/>
      <c r="C27"/>
    </row>
    <row r="28" spans="1:3" ht="15" hidden="1" x14ac:dyDescent="0.25">
      <c r="A28" s="7"/>
      <c r="B28" s="7" t="s">
        <v>444</v>
      </c>
      <c r="C28" s="7" t="s">
        <v>443</v>
      </c>
    </row>
    <row r="29" spans="1:3" hidden="1" x14ac:dyDescent="0.2">
      <c r="A29"/>
      <c r="B29" s="8" t="s">
        <v>546</v>
      </c>
      <c r="C29" s="8" t="s">
        <v>546</v>
      </c>
    </row>
    <row r="30" spans="1:3" ht="14.25" hidden="1" x14ac:dyDescent="0.2">
      <c r="A30" s="11" t="s">
        <v>482</v>
      </c>
      <c r="B30" s="12">
        <v>393</v>
      </c>
      <c r="C30" s="12">
        <v>368</v>
      </c>
    </row>
    <row r="31" spans="1:3" ht="14.25" hidden="1" x14ac:dyDescent="0.2">
      <c r="A31" s="11" t="s">
        <v>483</v>
      </c>
      <c r="B31" s="12">
        <v>20901</v>
      </c>
      <c r="C31" s="12">
        <v>19110</v>
      </c>
    </row>
    <row r="32" spans="1:3" ht="14.25" hidden="1" x14ac:dyDescent="0.2">
      <c r="A32" s="11" t="s">
        <v>484</v>
      </c>
      <c r="B32" s="12">
        <v>862</v>
      </c>
      <c r="C32" s="12">
        <v>944</v>
      </c>
    </row>
    <row r="33" spans="1:3" ht="14.25" hidden="1" x14ac:dyDescent="0.2">
      <c r="A33" s="11" t="s">
        <v>485</v>
      </c>
      <c r="B33" s="12">
        <v>4314</v>
      </c>
      <c r="C33" s="12">
        <v>4315</v>
      </c>
    </row>
    <row r="34" spans="1:3" hidden="1" x14ac:dyDescent="0.2">
      <c r="A34"/>
      <c r="B34"/>
      <c r="C34"/>
    </row>
    <row r="35" spans="1:3" hidden="1" x14ac:dyDescent="0.2">
      <c r="A35" s="317" t="s">
        <v>84</v>
      </c>
      <c r="B35" s="317"/>
      <c r="C35" s="317"/>
    </row>
    <row r="36" spans="1:3" hidden="1" x14ac:dyDescent="0.2">
      <c r="A36" s="317" t="s">
        <v>499</v>
      </c>
      <c r="B36" s="317"/>
      <c r="C36" s="317"/>
    </row>
    <row r="37" spans="1:3" hidden="1" x14ac:dyDescent="0.2">
      <c r="A37" s="317" t="s">
        <v>500</v>
      </c>
      <c r="B37" s="317"/>
      <c r="C37" s="317"/>
    </row>
    <row r="38" spans="1:3" hidden="1" x14ac:dyDescent="0.2">
      <c r="A38" s="317" t="s">
        <v>501</v>
      </c>
      <c r="B38" s="317"/>
      <c r="C38" s="317"/>
    </row>
    <row r="39" spans="1:3" hidden="1" x14ac:dyDescent="0.2">
      <c r="A39" s="317" t="s">
        <v>502</v>
      </c>
      <c r="B39" s="317"/>
      <c r="C39" s="317"/>
    </row>
    <row r="40" spans="1:3" hidden="1" x14ac:dyDescent="0.2">
      <c r="A40" s="317"/>
      <c r="B40" s="317"/>
      <c r="C40" s="317"/>
    </row>
    <row r="41" spans="1:3" hidden="1" x14ac:dyDescent="0.2">
      <c r="A41" s="317" t="s">
        <v>547</v>
      </c>
      <c r="B41" s="317"/>
      <c r="C41" s="317"/>
    </row>
    <row r="42" spans="1:3" hidden="1" x14ac:dyDescent="0.2">
      <c r="A42"/>
      <c r="B42"/>
      <c r="C42"/>
    </row>
    <row r="43" spans="1:3" hidden="1" x14ac:dyDescent="0.2">
      <c r="A43" s="317" t="s">
        <v>97</v>
      </c>
      <c r="B43" s="317"/>
      <c r="C43" s="317"/>
    </row>
    <row r="44" spans="1:3" hidden="1" x14ac:dyDescent="0.2">
      <c r="A44" s="317"/>
      <c r="B44" s="317"/>
      <c r="C44" s="317"/>
    </row>
    <row r="45" spans="1:3" hidden="1" x14ac:dyDescent="0.2">
      <c r="A45" s="317" t="s">
        <v>98</v>
      </c>
      <c r="B45" s="317"/>
      <c r="C45" s="317"/>
    </row>
  </sheetData>
  <mergeCells count="18">
    <mergeCell ref="A43:C43"/>
    <mergeCell ref="A44:C44"/>
    <mergeCell ref="A45:C45"/>
    <mergeCell ref="A37:C37"/>
    <mergeCell ref="A38:C38"/>
    <mergeCell ref="A39:C39"/>
    <mergeCell ref="A40:C40"/>
    <mergeCell ref="A41:C41"/>
    <mergeCell ref="A22:C22"/>
    <mergeCell ref="A23:C23"/>
    <mergeCell ref="A24:C24"/>
    <mergeCell ref="A35:C35"/>
    <mergeCell ref="A36:C36"/>
    <mergeCell ref="A1:E1"/>
    <mergeCell ref="A8:E8"/>
    <mergeCell ref="A19:C19"/>
    <mergeCell ref="A20:C20"/>
    <mergeCell ref="A21:C21"/>
  </mergeCells>
  <pageMargins left="0.74791666666666701" right="0.74791666666666701" top="0.98402777777777795" bottom="0.9840277777777779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29</vt:i4>
      </vt:variant>
    </vt:vector>
  </HeadingPairs>
  <TitlesOfParts>
    <vt:vector size="29" baseType="lpstr">
      <vt:lpstr>Índex de quadres i gràfics</vt:lpstr>
      <vt:lpstr>G1</vt:lpstr>
      <vt:lpstr>No incluir</vt:lpstr>
      <vt:lpstr>G2</vt:lpstr>
      <vt:lpstr>Q1</vt:lpstr>
      <vt:lpstr>G3</vt:lpstr>
      <vt:lpstr>Q2</vt:lpstr>
      <vt:lpstr>Q3</vt:lpstr>
      <vt:lpstr>Q4</vt:lpstr>
      <vt:lpstr>Q5</vt:lpstr>
      <vt:lpstr>Q6</vt:lpstr>
      <vt:lpstr>Q7</vt:lpstr>
      <vt:lpstr>Q8</vt:lpstr>
      <vt:lpstr>Q9</vt:lpstr>
      <vt:lpstr>G4</vt:lpstr>
      <vt:lpstr>QA1</vt:lpstr>
      <vt:lpstr>QA2</vt:lpstr>
      <vt:lpstr>QA3-GA1-GA4</vt:lpstr>
      <vt:lpstr>QA4</vt:lpstr>
      <vt:lpstr>QA5</vt:lpstr>
      <vt:lpstr>QA6</vt:lpstr>
      <vt:lpstr>ocupados industria no incluir</vt:lpstr>
      <vt:lpstr>QA7</vt:lpstr>
      <vt:lpstr>QA8</vt:lpstr>
      <vt:lpstr>QA9</vt:lpstr>
      <vt:lpstr>Tabla dinámica</vt:lpstr>
      <vt:lpstr>Datos mina</vt:lpstr>
      <vt:lpstr>Hoja1</vt:lpstr>
      <vt:lpstr>Hoja2</vt:lpstr>
    </vt:vector>
  </TitlesOfParts>
  <Company>Ajuntament de Palma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mbonnail</dc:creator>
  <dc:description/>
  <cp:lastModifiedBy>Anna Grau Casajust</cp:lastModifiedBy>
  <cp:revision>2</cp:revision>
  <cp:lastPrinted>2020-06-01T11:40:32Z</cp:lastPrinted>
  <dcterms:created xsi:type="dcterms:W3CDTF">2018-07-10T11:11:28Z</dcterms:created>
  <dcterms:modified xsi:type="dcterms:W3CDTF">2021-10-26T10:00:13Z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0x0101001920208C84B25F42982A2E810039F13E</vt:lpwstr>
  </property>
</Properties>
</file>