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drawings/drawing2.xml" ContentType="application/vnd.openxmlformats-officedocument.drawing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11"/>
  <workbookPr codeName="ThisWorkbook" defaultThemeVersion="124226"/>
  <xr:revisionPtr revIDLastSave="0" documentId="11_14BD03AD26C6746B2FA4FDD4B2A22A7361F09A26" xr6:coauthVersionLast="47" xr6:coauthVersionMax="47" xr10:uidLastSave="{00000000-0000-0000-0000-000000000000}"/>
  <bookViews>
    <workbookView xWindow="2580" yWindow="135" windowWidth="14340" windowHeight="12510" firstSheet="1" activeTab="1" xr2:uid="{00000000-000D-0000-FFFF-FFFF00000000}"/>
  </bookViews>
  <sheets>
    <sheet name="L12" sheetId="2" r:id="rId1"/>
    <sheet name="L34" sheetId="1" r:id="rId2"/>
  </sheets>
  <definedNames>
    <definedName name="_2014_Base_de_datos_emisiones_corregidas" localSheetId="0">'L12'!$A$25:$M$61</definedName>
    <definedName name="_2014_Base_de_datos_emisiones_corregidas" localSheetId="1">'L34'!$A$25:$M$61</definedName>
    <definedName name="_2014_Base_de_datos_emisiones_corregidas_1" localSheetId="0">'L12'!$A$93:$M$129</definedName>
    <definedName name="_2014_Base_de_datos_emisiones_corregidas_1" localSheetId="1">'L34'!$A$93:$M$129</definedName>
    <definedName name="_xlnm.Print_Area" localSheetId="0">'L12'!$A$1:$O$434</definedName>
    <definedName name="_xlnm.Print_Area" localSheetId="1">'L34'!$A$1:$O$434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47" i="2" l="1"/>
  <c r="L247" i="2"/>
  <c r="K247" i="2"/>
  <c r="J247" i="2"/>
  <c r="I247" i="2"/>
  <c r="H247" i="2"/>
  <c r="G247" i="2"/>
  <c r="F247" i="2"/>
  <c r="E247" i="2"/>
  <c r="D247" i="2"/>
  <c r="C247" i="2"/>
  <c r="B247" i="2"/>
  <c r="M246" i="2"/>
  <c r="L246" i="2"/>
  <c r="K246" i="2"/>
  <c r="J246" i="2"/>
  <c r="I246" i="2"/>
  <c r="H246" i="2"/>
  <c r="G246" i="2"/>
  <c r="F246" i="2"/>
  <c r="E246" i="2"/>
  <c r="D246" i="2"/>
  <c r="C246" i="2"/>
  <c r="B246" i="2"/>
  <c r="M245" i="2"/>
  <c r="L245" i="2"/>
  <c r="K245" i="2"/>
  <c r="J245" i="2"/>
  <c r="I245" i="2"/>
  <c r="H245" i="2"/>
  <c r="G245" i="2"/>
  <c r="F245" i="2"/>
  <c r="E245" i="2"/>
  <c r="D245" i="2"/>
  <c r="C245" i="2"/>
  <c r="B245" i="2"/>
  <c r="M244" i="2"/>
  <c r="L244" i="2"/>
  <c r="K244" i="2"/>
  <c r="J244" i="2"/>
  <c r="I244" i="2"/>
  <c r="H244" i="2"/>
  <c r="G244" i="2"/>
  <c r="F244" i="2"/>
  <c r="E244" i="2"/>
  <c r="D244" i="2"/>
  <c r="C244" i="2"/>
  <c r="B244" i="2"/>
  <c r="M243" i="2"/>
  <c r="L243" i="2"/>
  <c r="K243" i="2"/>
  <c r="J243" i="2"/>
  <c r="I243" i="2"/>
  <c r="H243" i="2"/>
  <c r="G243" i="2"/>
  <c r="F243" i="2"/>
  <c r="E243" i="2"/>
  <c r="D243" i="2"/>
  <c r="C243" i="2"/>
  <c r="B243" i="2"/>
  <c r="M242" i="2"/>
  <c r="L242" i="2"/>
  <c r="K242" i="2"/>
  <c r="J242" i="2"/>
  <c r="I242" i="2"/>
  <c r="H242" i="2"/>
  <c r="G242" i="2"/>
  <c r="F242" i="2"/>
  <c r="E242" i="2"/>
  <c r="D242" i="2"/>
  <c r="C242" i="2"/>
  <c r="B242" i="2"/>
  <c r="M241" i="2"/>
  <c r="L241" i="2"/>
  <c r="K241" i="2"/>
  <c r="J241" i="2"/>
  <c r="I241" i="2"/>
  <c r="H241" i="2"/>
  <c r="G241" i="2"/>
  <c r="F241" i="2"/>
  <c r="E241" i="2"/>
  <c r="D241" i="2"/>
  <c r="C241" i="2"/>
  <c r="B241" i="2"/>
  <c r="M240" i="2"/>
  <c r="L240" i="2"/>
  <c r="K240" i="2"/>
  <c r="J240" i="2"/>
  <c r="I240" i="2"/>
  <c r="H240" i="2"/>
  <c r="G240" i="2"/>
  <c r="F240" i="2"/>
  <c r="E240" i="2"/>
  <c r="D240" i="2"/>
  <c r="C240" i="2"/>
  <c r="B240" i="2"/>
  <c r="M239" i="2"/>
  <c r="L239" i="2"/>
  <c r="K239" i="2"/>
  <c r="J239" i="2"/>
  <c r="I239" i="2"/>
  <c r="H239" i="2"/>
  <c r="G239" i="2"/>
  <c r="F239" i="2"/>
  <c r="E239" i="2"/>
  <c r="D239" i="2"/>
  <c r="C239" i="2"/>
  <c r="B239" i="2"/>
  <c r="M238" i="2"/>
  <c r="L238" i="2"/>
  <c r="K238" i="2"/>
  <c r="J238" i="2"/>
  <c r="I238" i="2"/>
  <c r="H238" i="2"/>
  <c r="G238" i="2"/>
  <c r="F238" i="2"/>
  <c r="E238" i="2"/>
  <c r="D238" i="2"/>
  <c r="C238" i="2"/>
  <c r="B238" i="2"/>
  <c r="M237" i="2"/>
  <c r="L237" i="2"/>
  <c r="K237" i="2"/>
  <c r="J237" i="2"/>
  <c r="I237" i="2"/>
  <c r="H237" i="2"/>
  <c r="G237" i="2"/>
  <c r="F237" i="2"/>
  <c r="E237" i="2"/>
  <c r="D237" i="2"/>
  <c r="C237" i="2"/>
  <c r="B237" i="2"/>
  <c r="M236" i="2"/>
  <c r="L236" i="2"/>
  <c r="K236" i="2"/>
  <c r="J236" i="2"/>
  <c r="I236" i="2"/>
  <c r="H236" i="2"/>
  <c r="G236" i="2"/>
  <c r="F236" i="2"/>
  <c r="E236" i="2"/>
  <c r="D236" i="2"/>
  <c r="C236" i="2"/>
  <c r="B236" i="2"/>
  <c r="M235" i="2"/>
  <c r="L235" i="2"/>
  <c r="K235" i="2"/>
  <c r="J235" i="2"/>
  <c r="I235" i="2"/>
  <c r="H235" i="2"/>
  <c r="G235" i="2"/>
  <c r="F235" i="2"/>
  <c r="E235" i="2"/>
  <c r="D235" i="2"/>
  <c r="C235" i="2"/>
  <c r="B235" i="2"/>
  <c r="M234" i="2"/>
  <c r="L234" i="2"/>
  <c r="K234" i="2"/>
  <c r="J234" i="2"/>
  <c r="I234" i="2"/>
  <c r="H234" i="2"/>
  <c r="G234" i="2"/>
  <c r="F234" i="2"/>
  <c r="E234" i="2"/>
  <c r="D234" i="2"/>
  <c r="C234" i="2"/>
  <c r="B234" i="2"/>
  <c r="M233" i="2"/>
  <c r="L233" i="2"/>
  <c r="K233" i="2"/>
  <c r="J233" i="2"/>
  <c r="I233" i="2"/>
  <c r="H233" i="2"/>
  <c r="G233" i="2"/>
  <c r="F233" i="2"/>
  <c r="E233" i="2"/>
  <c r="D233" i="2"/>
  <c r="C233" i="2"/>
  <c r="B233" i="2"/>
  <c r="M232" i="2"/>
  <c r="L232" i="2"/>
  <c r="K232" i="2"/>
  <c r="J232" i="2"/>
  <c r="I232" i="2"/>
  <c r="H232" i="2"/>
  <c r="G232" i="2"/>
  <c r="F232" i="2"/>
  <c r="E232" i="2"/>
  <c r="D232" i="2"/>
  <c r="C232" i="2"/>
  <c r="B232" i="2"/>
  <c r="M231" i="2"/>
  <c r="L231" i="2"/>
  <c r="K231" i="2"/>
  <c r="J231" i="2"/>
  <c r="I231" i="2"/>
  <c r="H231" i="2"/>
  <c r="G231" i="2"/>
  <c r="F231" i="2"/>
  <c r="E231" i="2"/>
  <c r="D231" i="2"/>
  <c r="C231" i="2"/>
  <c r="B231" i="2"/>
  <c r="M230" i="2"/>
  <c r="L230" i="2"/>
  <c r="K230" i="2"/>
  <c r="J230" i="2"/>
  <c r="I230" i="2"/>
  <c r="H230" i="2"/>
  <c r="G230" i="2"/>
  <c r="F230" i="2"/>
  <c r="E230" i="2"/>
  <c r="D230" i="2"/>
  <c r="C230" i="2"/>
  <c r="B230" i="2"/>
  <c r="M229" i="2"/>
  <c r="L229" i="2"/>
  <c r="K229" i="2"/>
  <c r="J229" i="2"/>
  <c r="I229" i="2"/>
  <c r="H229" i="2"/>
  <c r="G229" i="2"/>
  <c r="F229" i="2"/>
  <c r="E229" i="2"/>
  <c r="D229" i="2"/>
  <c r="C229" i="2"/>
  <c r="B229" i="2"/>
  <c r="M228" i="2"/>
  <c r="L228" i="2"/>
  <c r="K228" i="2"/>
  <c r="J228" i="2"/>
  <c r="I228" i="2"/>
  <c r="H228" i="2"/>
  <c r="G228" i="2"/>
  <c r="F228" i="2"/>
  <c r="E228" i="2"/>
  <c r="D228" i="2"/>
  <c r="C228" i="2"/>
  <c r="B228" i="2"/>
  <c r="M227" i="2"/>
  <c r="L227" i="2"/>
  <c r="K227" i="2"/>
  <c r="J227" i="2"/>
  <c r="I227" i="2"/>
  <c r="H227" i="2"/>
  <c r="G227" i="2"/>
  <c r="F227" i="2"/>
  <c r="E227" i="2"/>
  <c r="D227" i="2"/>
  <c r="C227" i="2"/>
  <c r="B227" i="2"/>
  <c r="M226" i="2"/>
  <c r="L226" i="2"/>
  <c r="K226" i="2"/>
  <c r="J226" i="2"/>
  <c r="I226" i="2"/>
  <c r="H226" i="2"/>
  <c r="G226" i="2"/>
  <c r="F226" i="2"/>
  <c r="E226" i="2"/>
  <c r="D226" i="2"/>
  <c r="C226" i="2"/>
  <c r="B226" i="2"/>
  <c r="M225" i="2"/>
  <c r="L225" i="2"/>
  <c r="K225" i="2"/>
  <c r="J225" i="2"/>
  <c r="I225" i="2"/>
  <c r="H225" i="2"/>
  <c r="G225" i="2"/>
  <c r="F225" i="2"/>
  <c r="E225" i="2"/>
  <c r="D225" i="2"/>
  <c r="C225" i="2"/>
  <c r="B225" i="2"/>
  <c r="M224" i="2"/>
  <c r="L224" i="2"/>
  <c r="K224" i="2"/>
  <c r="J224" i="2"/>
  <c r="I224" i="2"/>
  <c r="H224" i="2"/>
  <c r="G224" i="2"/>
  <c r="F224" i="2"/>
  <c r="E224" i="2"/>
  <c r="D224" i="2"/>
  <c r="C224" i="2"/>
  <c r="B224" i="2"/>
  <c r="M223" i="2"/>
  <c r="L223" i="2"/>
  <c r="K223" i="2"/>
  <c r="J223" i="2"/>
  <c r="I223" i="2"/>
  <c r="H223" i="2"/>
  <c r="G223" i="2"/>
  <c r="F223" i="2"/>
  <c r="E223" i="2"/>
  <c r="D223" i="2"/>
  <c r="C223" i="2"/>
  <c r="B223" i="2"/>
  <c r="M222" i="2"/>
  <c r="L222" i="2"/>
  <c r="K222" i="2"/>
  <c r="J222" i="2"/>
  <c r="I222" i="2"/>
  <c r="H222" i="2"/>
  <c r="G222" i="2"/>
  <c r="F222" i="2"/>
  <c r="E222" i="2"/>
  <c r="D222" i="2"/>
  <c r="C222" i="2"/>
  <c r="B222" i="2"/>
  <c r="M221" i="2"/>
  <c r="L221" i="2"/>
  <c r="K221" i="2"/>
  <c r="J221" i="2"/>
  <c r="I221" i="2"/>
  <c r="H221" i="2"/>
  <c r="G221" i="2"/>
  <c r="F221" i="2"/>
  <c r="E221" i="2"/>
  <c r="D221" i="2"/>
  <c r="C221" i="2"/>
  <c r="B221" i="2"/>
  <c r="M220" i="2"/>
  <c r="L220" i="2"/>
  <c r="K220" i="2"/>
  <c r="J220" i="2"/>
  <c r="I220" i="2"/>
  <c r="H220" i="2"/>
  <c r="G220" i="2"/>
  <c r="F220" i="2"/>
  <c r="E220" i="2"/>
  <c r="D220" i="2"/>
  <c r="C220" i="2"/>
  <c r="B220" i="2"/>
  <c r="M187" i="2"/>
  <c r="L187" i="2"/>
  <c r="K187" i="2"/>
  <c r="J187" i="2"/>
  <c r="I187" i="2"/>
  <c r="H187" i="2"/>
  <c r="G187" i="2"/>
  <c r="F187" i="2"/>
  <c r="E187" i="2"/>
  <c r="D187" i="2"/>
  <c r="C187" i="2"/>
  <c r="B187" i="2"/>
  <c r="M186" i="2"/>
  <c r="L186" i="2"/>
  <c r="K186" i="2"/>
  <c r="J186" i="2"/>
  <c r="I186" i="2"/>
  <c r="H186" i="2"/>
  <c r="G186" i="2"/>
  <c r="F186" i="2"/>
  <c r="E186" i="2"/>
  <c r="D186" i="2"/>
  <c r="C186" i="2"/>
  <c r="B186" i="2"/>
  <c r="M185" i="2"/>
  <c r="L185" i="2"/>
  <c r="K185" i="2"/>
  <c r="J185" i="2"/>
  <c r="I185" i="2"/>
  <c r="H185" i="2"/>
  <c r="G185" i="2"/>
  <c r="F185" i="2"/>
  <c r="E185" i="2"/>
  <c r="D185" i="2"/>
  <c r="C185" i="2"/>
  <c r="B185" i="2"/>
  <c r="M184" i="2"/>
  <c r="L184" i="2"/>
  <c r="K184" i="2"/>
  <c r="J184" i="2"/>
  <c r="I184" i="2"/>
  <c r="H184" i="2"/>
  <c r="G184" i="2"/>
  <c r="F184" i="2"/>
  <c r="E184" i="2"/>
  <c r="D184" i="2"/>
  <c r="C184" i="2"/>
  <c r="B184" i="2"/>
  <c r="M183" i="2"/>
  <c r="L183" i="2"/>
  <c r="K183" i="2"/>
  <c r="J183" i="2"/>
  <c r="I183" i="2"/>
  <c r="H183" i="2"/>
  <c r="G183" i="2"/>
  <c r="F183" i="2"/>
  <c r="E183" i="2"/>
  <c r="D183" i="2"/>
  <c r="C183" i="2"/>
  <c r="B183" i="2"/>
  <c r="M182" i="2"/>
  <c r="L182" i="2"/>
  <c r="K182" i="2"/>
  <c r="J182" i="2"/>
  <c r="I182" i="2"/>
  <c r="H182" i="2"/>
  <c r="G182" i="2"/>
  <c r="F182" i="2"/>
  <c r="E182" i="2"/>
  <c r="D182" i="2"/>
  <c r="C182" i="2"/>
  <c r="B182" i="2"/>
  <c r="M181" i="2"/>
  <c r="L181" i="2"/>
  <c r="K181" i="2"/>
  <c r="J181" i="2"/>
  <c r="I181" i="2"/>
  <c r="H181" i="2"/>
  <c r="G181" i="2"/>
  <c r="F181" i="2"/>
  <c r="E181" i="2"/>
  <c r="D181" i="2"/>
  <c r="C181" i="2"/>
  <c r="B181" i="2"/>
  <c r="M180" i="2"/>
  <c r="L180" i="2"/>
  <c r="K180" i="2"/>
  <c r="J180" i="2"/>
  <c r="I180" i="2"/>
  <c r="H180" i="2"/>
  <c r="G180" i="2"/>
  <c r="F180" i="2"/>
  <c r="E180" i="2"/>
  <c r="D180" i="2"/>
  <c r="C180" i="2"/>
  <c r="B180" i="2"/>
  <c r="M179" i="2"/>
  <c r="L179" i="2"/>
  <c r="K179" i="2"/>
  <c r="J179" i="2"/>
  <c r="I179" i="2"/>
  <c r="H179" i="2"/>
  <c r="G179" i="2"/>
  <c r="F179" i="2"/>
  <c r="E179" i="2"/>
  <c r="D179" i="2"/>
  <c r="C179" i="2"/>
  <c r="B179" i="2"/>
  <c r="M178" i="2"/>
  <c r="L178" i="2"/>
  <c r="K178" i="2"/>
  <c r="J178" i="2"/>
  <c r="I178" i="2"/>
  <c r="H178" i="2"/>
  <c r="G178" i="2"/>
  <c r="F178" i="2"/>
  <c r="E178" i="2"/>
  <c r="D178" i="2"/>
  <c r="C178" i="2"/>
  <c r="B178" i="2"/>
  <c r="M177" i="2"/>
  <c r="L177" i="2"/>
  <c r="K177" i="2"/>
  <c r="J177" i="2"/>
  <c r="I177" i="2"/>
  <c r="H177" i="2"/>
  <c r="G177" i="2"/>
  <c r="F177" i="2"/>
  <c r="E177" i="2"/>
  <c r="D177" i="2"/>
  <c r="C177" i="2"/>
  <c r="B177" i="2"/>
  <c r="M176" i="2"/>
  <c r="L176" i="2"/>
  <c r="K176" i="2"/>
  <c r="J176" i="2"/>
  <c r="I176" i="2"/>
  <c r="H176" i="2"/>
  <c r="G176" i="2"/>
  <c r="F176" i="2"/>
  <c r="E176" i="2"/>
  <c r="D176" i="2"/>
  <c r="C176" i="2"/>
  <c r="B176" i="2"/>
  <c r="M175" i="2"/>
  <c r="L175" i="2"/>
  <c r="K175" i="2"/>
  <c r="J175" i="2"/>
  <c r="I175" i="2"/>
  <c r="H175" i="2"/>
  <c r="G175" i="2"/>
  <c r="F175" i="2"/>
  <c r="E175" i="2"/>
  <c r="D175" i="2"/>
  <c r="C175" i="2"/>
  <c r="B175" i="2"/>
  <c r="M174" i="2"/>
  <c r="L174" i="2"/>
  <c r="K174" i="2"/>
  <c r="J174" i="2"/>
  <c r="I174" i="2"/>
  <c r="H174" i="2"/>
  <c r="G174" i="2"/>
  <c r="F174" i="2"/>
  <c r="E174" i="2"/>
  <c r="D174" i="2"/>
  <c r="C174" i="2"/>
  <c r="B174" i="2"/>
  <c r="M173" i="2"/>
  <c r="L173" i="2"/>
  <c r="K173" i="2"/>
  <c r="J173" i="2"/>
  <c r="I173" i="2"/>
  <c r="H173" i="2"/>
  <c r="G173" i="2"/>
  <c r="F173" i="2"/>
  <c r="E173" i="2"/>
  <c r="D173" i="2"/>
  <c r="C173" i="2"/>
  <c r="B173" i="2"/>
  <c r="M172" i="2"/>
  <c r="L172" i="2"/>
  <c r="K172" i="2"/>
  <c r="J172" i="2"/>
  <c r="I172" i="2"/>
  <c r="H172" i="2"/>
  <c r="G172" i="2"/>
  <c r="F172" i="2"/>
  <c r="E172" i="2"/>
  <c r="D172" i="2"/>
  <c r="C172" i="2"/>
  <c r="B172" i="2"/>
  <c r="M171" i="2"/>
  <c r="L171" i="2"/>
  <c r="K171" i="2"/>
  <c r="J171" i="2"/>
  <c r="I171" i="2"/>
  <c r="H171" i="2"/>
  <c r="G171" i="2"/>
  <c r="F171" i="2"/>
  <c r="E171" i="2"/>
  <c r="D171" i="2"/>
  <c r="C171" i="2"/>
  <c r="B171" i="2"/>
  <c r="M170" i="2"/>
  <c r="L170" i="2"/>
  <c r="K170" i="2"/>
  <c r="J170" i="2"/>
  <c r="I170" i="2"/>
  <c r="H170" i="2"/>
  <c r="G170" i="2"/>
  <c r="F170" i="2"/>
  <c r="E170" i="2"/>
  <c r="D170" i="2"/>
  <c r="C170" i="2"/>
  <c r="B170" i="2"/>
  <c r="M169" i="2"/>
  <c r="L169" i="2"/>
  <c r="K169" i="2"/>
  <c r="J169" i="2"/>
  <c r="I169" i="2"/>
  <c r="H169" i="2"/>
  <c r="G169" i="2"/>
  <c r="F169" i="2"/>
  <c r="E169" i="2"/>
  <c r="D169" i="2"/>
  <c r="C169" i="2"/>
  <c r="B169" i="2"/>
  <c r="M168" i="2"/>
  <c r="L168" i="2"/>
  <c r="K168" i="2"/>
  <c r="J168" i="2"/>
  <c r="I168" i="2"/>
  <c r="H168" i="2"/>
  <c r="G168" i="2"/>
  <c r="F168" i="2"/>
  <c r="E168" i="2"/>
  <c r="D168" i="2"/>
  <c r="C168" i="2"/>
  <c r="B168" i="2"/>
  <c r="M167" i="2"/>
  <c r="L167" i="2"/>
  <c r="K167" i="2"/>
  <c r="J167" i="2"/>
  <c r="I167" i="2"/>
  <c r="H167" i="2"/>
  <c r="G167" i="2"/>
  <c r="F167" i="2"/>
  <c r="E167" i="2"/>
  <c r="D167" i="2"/>
  <c r="C167" i="2"/>
  <c r="B167" i="2"/>
  <c r="M166" i="2"/>
  <c r="L166" i="2"/>
  <c r="K166" i="2"/>
  <c r="J166" i="2"/>
  <c r="I166" i="2"/>
  <c r="H166" i="2"/>
  <c r="G166" i="2"/>
  <c r="F166" i="2"/>
  <c r="E166" i="2"/>
  <c r="D166" i="2"/>
  <c r="C166" i="2"/>
  <c r="B166" i="2"/>
  <c r="M165" i="2"/>
  <c r="L165" i="2"/>
  <c r="K165" i="2"/>
  <c r="J165" i="2"/>
  <c r="I165" i="2"/>
  <c r="H165" i="2"/>
  <c r="G165" i="2"/>
  <c r="F165" i="2"/>
  <c r="E165" i="2"/>
  <c r="D165" i="2"/>
  <c r="C165" i="2"/>
  <c r="B165" i="2"/>
  <c r="M164" i="2"/>
  <c r="L164" i="2"/>
  <c r="K164" i="2"/>
  <c r="J164" i="2"/>
  <c r="I164" i="2"/>
  <c r="H164" i="2"/>
  <c r="G164" i="2"/>
  <c r="F164" i="2"/>
  <c r="E164" i="2"/>
  <c r="D164" i="2"/>
  <c r="C164" i="2"/>
  <c r="B164" i="2"/>
  <c r="M163" i="2"/>
  <c r="L163" i="2"/>
  <c r="K163" i="2"/>
  <c r="J163" i="2"/>
  <c r="I163" i="2"/>
  <c r="H163" i="2"/>
  <c r="G163" i="2"/>
  <c r="F163" i="2"/>
  <c r="E163" i="2"/>
  <c r="D163" i="2"/>
  <c r="C163" i="2"/>
  <c r="B163" i="2"/>
  <c r="M162" i="2"/>
  <c r="L162" i="2"/>
  <c r="K162" i="2"/>
  <c r="J162" i="2"/>
  <c r="I162" i="2"/>
  <c r="H162" i="2"/>
  <c r="G162" i="2"/>
  <c r="F162" i="2"/>
  <c r="E162" i="2"/>
  <c r="D162" i="2"/>
  <c r="C162" i="2"/>
  <c r="B162" i="2"/>
  <c r="M161" i="2"/>
  <c r="L161" i="2"/>
  <c r="K161" i="2"/>
  <c r="J161" i="2"/>
  <c r="I161" i="2"/>
  <c r="H161" i="2"/>
  <c r="G161" i="2"/>
  <c r="F161" i="2"/>
  <c r="E161" i="2"/>
  <c r="D161" i="2"/>
  <c r="C161" i="2"/>
  <c r="B161" i="2"/>
  <c r="M160" i="2"/>
  <c r="L160" i="2"/>
  <c r="K160" i="2"/>
  <c r="J160" i="2"/>
  <c r="I160" i="2"/>
  <c r="H160" i="2"/>
  <c r="G160" i="2"/>
  <c r="F160" i="2"/>
  <c r="E160" i="2"/>
  <c r="D160" i="2"/>
  <c r="C160" i="2"/>
  <c r="B160" i="2"/>
  <c r="N129" i="2"/>
  <c r="N128" i="2"/>
  <c r="N127" i="2"/>
  <c r="N126" i="2"/>
  <c r="N125" i="2"/>
  <c r="N124" i="2"/>
  <c r="N123" i="2"/>
  <c r="N122" i="2"/>
  <c r="N121" i="2"/>
  <c r="N247" i="2" s="1"/>
  <c r="N119" i="2"/>
  <c r="N246" i="2" s="1"/>
  <c r="N118" i="2"/>
  <c r="N245" i="2" s="1"/>
  <c r="N117" i="2"/>
  <c r="N244" i="2" s="1"/>
  <c r="N116" i="2"/>
  <c r="N243" i="2" s="1"/>
  <c r="N115" i="2"/>
  <c r="N242" i="2" s="1"/>
  <c r="N114" i="2"/>
  <c r="N241" i="2" s="1"/>
  <c r="N113" i="2"/>
  <c r="N240" i="2" s="1"/>
  <c r="N112" i="2"/>
  <c r="N239" i="2" s="1"/>
  <c r="N111" i="2"/>
  <c r="N238" i="2" s="1"/>
  <c r="N110" i="2"/>
  <c r="N237" i="2" s="1"/>
  <c r="N109" i="2"/>
  <c r="N236" i="2" s="1"/>
  <c r="N108" i="2"/>
  <c r="N235" i="2" s="1"/>
  <c r="N107" i="2"/>
  <c r="N234" i="2" s="1"/>
  <c r="N106" i="2"/>
  <c r="N233" i="2" s="1"/>
  <c r="N105" i="2"/>
  <c r="N232" i="2" s="1"/>
  <c r="N104" i="2"/>
  <c r="N231" i="2" s="1"/>
  <c r="N103" i="2"/>
  <c r="N230" i="2" s="1"/>
  <c r="N102" i="2"/>
  <c r="N229" i="2" s="1"/>
  <c r="N101" i="2"/>
  <c r="N228" i="2" s="1"/>
  <c r="N100" i="2"/>
  <c r="N227" i="2" s="1"/>
  <c r="N99" i="2"/>
  <c r="N226" i="2" s="1"/>
  <c r="N98" i="2"/>
  <c r="N225" i="2" s="1"/>
  <c r="N97" i="2"/>
  <c r="N224" i="2" s="1"/>
  <c r="N96" i="2"/>
  <c r="N223" i="2" s="1"/>
  <c r="N95" i="2"/>
  <c r="N222" i="2" s="1"/>
  <c r="N94" i="2"/>
  <c r="N221" i="2" s="1"/>
  <c r="N93" i="2"/>
  <c r="N220" i="2" s="1"/>
  <c r="N61" i="2"/>
  <c r="N60" i="2"/>
  <c r="N59" i="2"/>
  <c r="N58" i="2"/>
  <c r="N57" i="2"/>
  <c r="N55" i="2"/>
  <c r="N54" i="2"/>
  <c r="N53" i="2"/>
  <c r="N52" i="2"/>
  <c r="N187" i="2" s="1"/>
  <c r="N51" i="2"/>
  <c r="N186" i="2" s="1"/>
  <c r="N47" i="2"/>
  <c r="N182" i="2" s="1"/>
  <c r="N46" i="2"/>
  <c r="N181" i="2" s="1"/>
  <c r="N45" i="2"/>
  <c r="N180" i="2" s="1"/>
  <c r="N44" i="2"/>
  <c r="N179" i="2" s="1"/>
  <c r="N43" i="2"/>
  <c r="N178" i="2" s="1"/>
  <c r="N42" i="2"/>
  <c r="N177" i="2" s="1"/>
  <c r="N41" i="2"/>
  <c r="N176" i="2" s="1"/>
  <c r="N40" i="2"/>
  <c r="N175" i="2" s="1"/>
  <c r="N39" i="2"/>
  <c r="N174" i="2" s="1"/>
  <c r="N38" i="2"/>
  <c r="N173" i="2" s="1"/>
  <c r="N37" i="2"/>
  <c r="N172" i="2" s="1"/>
  <c r="N36" i="2"/>
  <c r="N171" i="2" s="1"/>
  <c r="N35" i="2"/>
  <c r="N170" i="2" s="1"/>
  <c r="N34" i="2"/>
  <c r="N169" i="2" s="1"/>
  <c r="N33" i="2"/>
  <c r="N168" i="2" s="1"/>
  <c r="N32" i="2"/>
  <c r="N167" i="2" s="1"/>
  <c r="N31" i="2"/>
  <c r="N166" i="2" s="1"/>
  <c r="N30" i="2"/>
  <c r="N165" i="2" s="1"/>
  <c r="N29" i="2"/>
  <c r="N164" i="2" s="1"/>
  <c r="N28" i="2"/>
  <c r="N163" i="2" s="1"/>
  <c r="N27" i="2"/>
  <c r="N162" i="2" s="1"/>
  <c r="N26" i="2"/>
  <c r="N161" i="2" s="1"/>
  <c r="N25" i="2"/>
  <c r="N160" i="2" s="1"/>
  <c r="J20" i="2"/>
  <c r="J88" i="2" s="1"/>
  <c r="G20" i="2"/>
  <c r="A166" i="2" l="1"/>
  <c r="A165" i="2" s="1"/>
  <c r="A164" i="2" s="1"/>
  <c r="A163" i="2" s="1"/>
  <c r="A162" i="2" s="1"/>
  <c r="A161" i="2" s="1"/>
  <c r="A160" i="2" s="1"/>
  <c r="G156" i="2" s="1"/>
  <c r="G88" i="2"/>
  <c r="A167" i="2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J156" i="2"/>
  <c r="A250" i="2" s="1"/>
  <c r="B250" i="2" s="1"/>
  <c r="C250" i="2" s="1"/>
  <c r="D250" i="2" s="1"/>
  <c r="E250" i="2" s="1"/>
  <c r="F250" i="2" s="1"/>
  <c r="G250" i="2" s="1"/>
  <c r="N183" i="2"/>
  <c r="N185" i="2"/>
  <c r="J216" i="2"/>
  <c r="A188" i="2"/>
  <c r="A226" i="2"/>
  <c r="A248" i="2"/>
  <c r="B248" i="2" s="1"/>
  <c r="C248" i="2" s="1"/>
  <c r="D248" i="2" s="1"/>
  <c r="E248" i="2" s="1"/>
  <c r="F248" i="2" s="1"/>
  <c r="G248" i="2" s="1"/>
  <c r="N184" i="2"/>
  <c r="I250" i="2" l="1"/>
  <c r="J250" i="2" s="1"/>
  <c r="K250" i="2" s="1"/>
  <c r="L250" i="2" s="1"/>
  <c r="M250" i="2" s="1"/>
  <c r="N250" i="2" s="1"/>
  <c r="H250" i="2"/>
  <c r="A249" i="2"/>
  <c r="B249" i="2" s="1"/>
  <c r="C249" i="2" s="1"/>
  <c r="D249" i="2" s="1"/>
  <c r="E249" i="2" s="1"/>
  <c r="F249" i="2" s="1"/>
  <c r="G249" i="2" s="1"/>
  <c r="I248" i="2"/>
  <c r="J248" i="2" s="1"/>
  <c r="K248" i="2" s="1"/>
  <c r="L248" i="2" s="1"/>
  <c r="M248" i="2" s="1"/>
  <c r="N248" i="2" s="1"/>
  <c r="H248" i="2"/>
  <c r="A227" i="2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247" i="2" s="1"/>
  <c r="A225" i="2"/>
  <c r="A224" i="2" s="1"/>
  <c r="A223" i="2" s="1"/>
  <c r="A222" i="2" s="1"/>
  <c r="A221" i="2" s="1"/>
  <c r="A220" i="2" s="1"/>
  <c r="G216" i="2" s="1"/>
  <c r="A189" i="2"/>
  <c r="A190" i="2"/>
  <c r="N188" i="2"/>
  <c r="J188" i="2"/>
  <c r="F188" i="2"/>
  <c r="B188" i="2"/>
  <c r="M188" i="2"/>
  <c r="I188" i="2"/>
  <c r="E188" i="2"/>
  <c r="L188" i="2"/>
  <c r="H188" i="2"/>
  <c r="D188" i="2"/>
  <c r="K188" i="2"/>
  <c r="G188" i="2"/>
  <c r="C188" i="2"/>
  <c r="N242" i="1"/>
  <c r="N234" i="1"/>
  <c r="N236" i="1"/>
  <c r="N178" i="1"/>
  <c r="B160" i="1"/>
  <c r="B166" i="1"/>
  <c r="N161" i="1"/>
  <c r="N173" i="1"/>
  <c r="N166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N220" i="1"/>
  <c r="G20" i="1"/>
  <c r="A166" i="1"/>
  <c r="J20" i="1"/>
  <c r="J156" i="1"/>
  <c r="B178" i="1"/>
  <c r="B172" i="1"/>
  <c r="C160" i="1"/>
  <c r="D160" i="1"/>
  <c r="E160" i="1"/>
  <c r="F160" i="1"/>
  <c r="G160" i="1"/>
  <c r="I160" i="1"/>
  <c r="J160" i="1"/>
  <c r="K160" i="1"/>
  <c r="L160" i="1"/>
  <c r="M160" i="1"/>
  <c r="B161" i="1"/>
  <c r="C161" i="1"/>
  <c r="D161" i="1"/>
  <c r="E161" i="1"/>
  <c r="F161" i="1"/>
  <c r="G161" i="1"/>
  <c r="I161" i="1"/>
  <c r="J161" i="1"/>
  <c r="K161" i="1"/>
  <c r="L161" i="1"/>
  <c r="M161" i="1"/>
  <c r="B162" i="1"/>
  <c r="C162" i="1"/>
  <c r="D162" i="1"/>
  <c r="E162" i="1"/>
  <c r="F162" i="1"/>
  <c r="G162" i="1"/>
  <c r="I162" i="1"/>
  <c r="J162" i="1"/>
  <c r="K162" i="1"/>
  <c r="L162" i="1"/>
  <c r="M162" i="1"/>
  <c r="N162" i="1"/>
  <c r="B163" i="1"/>
  <c r="C163" i="1"/>
  <c r="D163" i="1"/>
  <c r="E163" i="1"/>
  <c r="F163" i="1"/>
  <c r="G163" i="1"/>
  <c r="I163" i="1"/>
  <c r="J163" i="1"/>
  <c r="K163" i="1"/>
  <c r="L163" i="1"/>
  <c r="M163" i="1"/>
  <c r="N163" i="1"/>
  <c r="B164" i="1"/>
  <c r="C164" i="1"/>
  <c r="D164" i="1"/>
  <c r="E164" i="1"/>
  <c r="F164" i="1"/>
  <c r="G164" i="1"/>
  <c r="I164" i="1"/>
  <c r="J164" i="1"/>
  <c r="K164" i="1"/>
  <c r="L164" i="1"/>
  <c r="M164" i="1"/>
  <c r="N164" i="1"/>
  <c r="B165" i="1"/>
  <c r="C165" i="1"/>
  <c r="D165" i="1"/>
  <c r="E165" i="1"/>
  <c r="F165" i="1"/>
  <c r="G165" i="1"/>
  <c r="I165" i="1"/>
  <c r="J165" i="1"/>
  <c r="K165" i="1"/>
  <c r="L165" i="1"/>
  <c r="M165" i="1"/>
  <c r="N165" i="1"/>
  <c r="C166" i="1"/>
  <c r="D166" i="1"/>
  <c r="E166" i="1"/>
  <c r="F166" i="1"/>
  <c r="G166" i="1"/>
  <c r="I166" i="1"/>
  <c r="J166" i="1"/>
  <c r="K166" i="1"/>
  <c r="L166" i="1"/>
  <c r="M166" i="1"/>
  <c r="B167" i="1"/>
  <c r="C167" i="1"/>
  <c r="D167" i="1"/>
  <c r="E167" i="1"/>
  <c r="F167" i="1"/>
  <c r="G167" i="1"/>
  <c r="I167" i="1"/>
  <c r="J167" i="1"/>
  <c r="K167" i="1"/>
  <c r="L167" i="1"/>
  <c r="M167" i="1"/>
  <c r="N167" i="1"/>
  <c r="B168" i="1"/>
  <c r="C168" i="1"/>
  <c r="D168" i="1"/>
  <c r="E168" i="1"/>
  <c r="F168" i="1"/>
  <c r="G168" i="1"/>
  <c r="I168" i="1"/>
  <c r="J168" i="1"/>
  <c r="K168" i="1"/>
  <c r="L168" i="1"/>
  <c r="M168" i="1"/>
  <c r="N168" i="1"/>
  <c r="B169" i="1"/>
  <c r="C169" i="1"/>
  <c r="D169" i="1"/>
  <c r="E169" i="1"/>
  <c r="F169" i="1"/>
  <c r="G169" i="1"/>
  <c r="I169" i="1"/>
  <c r="J169" i="1"/>
  <c r="K169" i="1"/>
  <c r="L169" i="1"/>
  <c r="M169" i="1"/>
  <c r="N169" i="1"/>
  <c r="B170" i="1"/>
  <c r="C170" i="1"/>
  <c r="D170" i="1"/>
  <c r="E170" i="1"/>
  <c r="F170" i="1"/>
  <c r="G170" i="1"/>
  <c r="I170" i="1"/>
  <c r="J170" i="1"/>
  <c r="K170" i="1"/>
  <c r="L170" i="1"/>
  <c r="M170" i="1"/>
  <c r="N170" i="1"/>
  <c r="B171" i="1"/>
  <c r="C171" i="1"/>
  <c r="D171" i="1"/>
  <c r="E171" i="1"/>
  <c r="F171" i="1"/>
  <c r="G171" i="1"/>
  <c r="I171" i="1"/>
  <c r="J171" i="1"/>
  <c r="K171" i="1"/>
  <c r="L171" i="1"/>
  <c r="M171" i="1"/>
  <c r="N171" i="1"/>
  <c r="C172" i="1"/>
  <c r="D172" i="1"/>
  <c r="E172" i="1"/>
  <c r="F172" i="1"/>
  <c r="G172" i="1"/>
  <c r="I172" i="1"/>
  <c r="J172" i="1"/>
  <c r="K172" i="1"/>
  <c r="L172" i="1"/>
  <c r="M172" i="1"/>
  <c r="N172" i="1"/>
  <c r="B173" i="1"/>
  <c r="C173" i="1"/>
  <c r="D173" i="1"/>
  <c r="E173" i="1"/>
  <c r="F173" i="1"/>
  <c r="G173" i="1"/>
  <c r="I173" i="1"/>
  <c r="J173" i="1"/>
  <c r="K173" i="1"/>
  <c r="L173" i="1"/>
  <c r="M173" i="1"/>
  <c r="B174" i="1"/>
  <c r="C174" i="1"/>
  <c r="D174" i="1"/>
  <c r="E174" i="1"/>
  <c r="F174" i="1"/>
  <c r="G174" i="1"/>
  <c r="I174" i="1"/>
  <c r="J174" i="1"/>
  <c r="K174" i="1"/>
  <c r="L174" i="1"/>
  <c r="M174" i="1"/>
  <c r="N174" i="1"/>
  <c r="B175" i="1"/>
  <c r="C175" i="1"/>
  <c r="D175" i="1"/>
  <c r="E175" i="1"/>
  <c r="F175" i="1"/>
  <c r="G175" i="1"/>
  <c r="I175" i="1"/>
  <c r="J175" i="1"/>
  <c r="K175" i="1"/>
  <c r="L175" i="1"/>
  <c r="M175" i="1"/>
  <c r="N175" i="1"/>
  <c r="B176" i="1"/>
  <c r="C176" i="1"/>
  <c r="D176" i="1"/>
  <c r="E176" i="1"/>
  <c r="F176" i="1"/>
  <c r="G176" i="1"/>
  <c r="I176" i="1"/>
  <c r="J176" i="1"/>
  <c r="K176" i="1"/>
  <c r="L176" i="1"/>
  <c r="M176" i="1"/>
  <c r="N176" i="1"/>
  <c r="B177" i="1"/>
  <c r="C177" i="1"/>
  <c r="D177" i="1"/>
  <c r="E177" i="1"/>
  <c r="F177" i="1"/>
  <c r="G177" i="1"/>
  <c r="I177" i="1"/>
  <c r="J177" i="1"/>
  <c r="K177" i="1"/>
  <c r="L177" i="1"/>
  <c r="M177" i="1"/>
  <c r="N177" i="1"/>
  <c r="C178" i="1"/>
  <c r="D178" i="1"/>
  <c r="E178" i="1"/>
  <c r="F178" i="1"/>
  <c r="G178" i="1"/>
  <c r="I178" i="1"/>
  <c r="J178" i="1"/>
  <c r="K178" i="1"/>
  <c r="L178" i="1"/>
  <c r="M178" i="1"/>
  <c r="B179" i="1"/>
  <c r="C179" i="1"/>
  <c r="D179" i="1"/>
  <c r="E179" i="1"/>
  <c r="F179" i="1"/>
  <c r="G179" i="1"/>
  <c r="I179" i="1"/>
  <c r="J179" i="1"/>
  <c r="K179" i="1"/>
  <c r="L179" i="1"/>
  <c r="M179" i="1"/>
  <c r="N179" i="1"/>
  <c r="B180" i="1"/>
  <c r="C180" i="1"/>
  <c r="D180" i="1"/>
  <c r="E180" i="1"/>
  <c r="F180" i="1"/>
  <c r="G180" i="1"/>
  <c r="I180" i="1"/>
  <c r="J180" i="1"/>
  <c r="K180" i="1"/>
  <c r="L180" i="1"/>
  <c r="M180" i="1"/>
  <c r="N180" i="1"/>
  <c r="B181" i="1"/>
  <c r="C181" i="1"/>
  <c r="D181" i="1"/>
  <c r="E181" i="1"/>
  <c r="F181" i="1"/>
  <c r="G181" i="1"/>
  <c r="I181" i="1"/>
  <c r="J181" i="1"/>
  <c r="K181" i="1"/>
  <c r="L181" i="1"/>
  <c r="M181" i="1"/>
  <c r="N181" i="1"/>
  <c r="B182" i="1"/>
  <c r="C182" i="1"/>
  <c r="D182" i="1"/>
  <c r="E182" i="1"/>
  <c r="F182" i="1"/>
  <c r="G182" i="1"/>
  <c r="I182" i="1"/>
  <c r="J182" i="1"/>
  <c r="K182" i="1"/>
  <c r="L182" i="1"/>
  <c r="M182" i="1"/>
  <c r="N182" i="1"/>
  <c r="B183" i="1"/>
  <c r="C183" i="1"/>
  <c r="D183" i="1"/>
  <c r="E183" i="1"/>
  <c r="F183" i="1"/>
  <c r="G183" i="1"/>
  <c r="I183" i="1"/>
  <c r="J183" i="1"/>
  <c r="K183" i="1"/>
  <c r="L183" i="1"/>
  <c r="M183" i="1"/>
  <c r="N183" i="1"/>
  <c r="B184" i="1"/>
  <c r="C184" i="1"/>
  <c r="D184" i="1"/>
  <c r="E184" i="1"/>
  <c r="F184" i="1"/>
  <c r="G184" i="1"/>
  <c r="I184" i="1"/>
  <c r="J184" i="1"/>
  <c r="K184" i="1"/>
  <c r="L184" i="1"/>
  <c r="M184" i="1"/>
  <c r="N184" i="1"/>
  <c r="B185" i="1"/>
  <c r="C185" i="1"/>
  <c r="D185" i="1"/>
  <c r="E185" i="1"/>
  <c r="F185" i="1"/>
  <c r="G185" i="1"/>
  <c r="I185" i="1"/>
  <c r="J185" i="1"/>
  <c r="K185" i="1"/>
  <c r="L185" i="1"/>
  <c r="M185" i="1"/>
  <c r="N185" i="1"/>
  <c r="B186" i="1"/>
  <c r="C186" i="1"/>
  <c r="D186" i="1"/>
  <c r="E186" i="1"/>
  <c r="F186" i="1"/>
  <c r="G186" i="1"/>
  <c r="I186" i="1"/>
  <c r="J186" i="1"/>
  <c r="K186" i="1"/>
  <c r="L186" i="1"/>
  <c r="M186" i="1"/>
  <c r="N186" i="1"/>
  <c r="B187" i="1"/>
  <c r="C187" i="1"/>
  <c r="D187" i="1"/>
  <c r="E187" i="1"/>
  <c r="F187" i="1"/>
  <c r="G187" i="1"/>
  <c r="I187" i="1"/>
  <c r="J187" i="1"/>
  <c r="K187" i="1"/>
  <c r="L187" i="1"/>
  <c r="M187" i="1"/>
  <c r="N187" i="1"/>
  <c r="B220" i="1"/>
  <c r="C220" i="1"/>
  <c r="D220" i="1"/>
  <c r="E220" i="1"/>
  <c r="F220" i="1"/>
  <c r="G220" i="1"/>
  <c r="I220" i="1"/>
  <c r="J220" i="1"/>
  <c r="K220" i="1"/>
  <c r="L220" i="1"/>
  <c r="M220" i="1"/>
  <c r="B221" i="1"/>
  <c r="C221" i="1"/>
  <c r="D221" i="1"/>
  <c r="E221" i="1"/>
  <c r="F221" i="1"/>
  <c r="G221" i="1"/>
  <c r="I221" i="1"/>
  <c r="J221" i="1"/>
  <c r="K221" i="1"/>
  <c r="L221" i="1"/>
  <c r="M221" i="1"/>
  <c r="B222" i="1"/>
  <c r="C222" i="1"/>
  <c r="D222" i="1"/>
  <c r="E222" i="1"/>
  <c r="F222" i="1"/>
  <c r="G222" i="1"/>
  <c r="I222" i="1"/>
  <c r="J222" i="1"/>
  <c r="K222" i="1"/>
  <c r="L222" i="1"/>
  <c r="M222" i="1"/>
  <c r="N222" i="1"/>
  <c r="B223" i="1"/>
  <c r="C223" i="1"/>
  <c r="D223" i="1"/>
  <c r="E223" i="1"/>
  <c r="F223" i="1"/>
  <c r="G223" i="1"/>
  <c r="I223" i="1"/>
  <c r="J223" i="1"/>
  <c r="K223" i="1"/>
  <c r="L223" i="1"/>
  <c r="M223" i="1"/>
  <c r="N223" i="1"/>
  <c r="B224" i="1"/>
  <c r="C224" i="1"/>
  <c r="D224" i="1"/>
  <c r="E224" i="1"/>
  <c r="F224" i="1"/>
  <c r="G224" i="1"/>
  <c r="I224" i="1"/>
  <c r="J224" i="1"/>
  <c r="K224" i="1"/>
  <c r="L224" i="1"/>
  <c r="M224" i="1"/>
  <c r="N224" i="1"/>
  <c r="B225" i="1"/>
  <c r="C225" i="1"/>
  <c r="D225" i="1"/>
  <c r="E225" i="1"/>
  <c r="F225" i="1"/>
  <c r="G225" i="1"/>
  <c r="I225" i="1"/>
  <c r="J225" i="1"/>
  <c r="K225" i="1"/>
  <c r="L225" i="1"/>
  <c r="M225" i="1"/>
  <c r="N225" i="1"/>
  <c r="B226" i="1"/>
  <c r="C226" i="1"/>
  <c r="D226" i="1"/>
  <c r="E226" i="1"/>
  <c r="F226" i="1"/>
  <c r="G226" i="1"/>
  <c r="I226" i="1"/>
  <c r="J226" i="1"/>
  <c r="K226" i="1"/>
  <c r="L226" i="1"/>
  <c r="M226" i="1"/>
  <c r="N226" i="1"/>
  <c r="B227" i="1"/>
  <c r="C227" i="1"/>
  <c r="D227" i="1"/>
  <c r="E227" i="1"/>
  <c r="F227" i="1"/>
  <c r="G227" i="1"/>
  <c r="I227" i="1"/>
  <c r="J227" i="1"/>
  <c r="K227" i="1"/>
  <c r="L227" i="1"/>
  <c r="M227" i="1"/>
  <c r="N227" i="1"/>
  <c r="B228" i="1"/>
  <c r="C228" i="1"/>
  <c r="D228" i="1"/>
  <c r="E228" i="1"/>
  <c r="F228" i="1"/>
  <c r="G228" i="1"/>
  <c r="I228" i="1"/>
  <c r="J228" i="1"/>
  <c r="K228" i="1"/>
  <c r="L228" i="1"/>
  <c r="M228" i="1"/>
  <c r="N228" i="1"/>
  <c r="B229" i="1"/>
  <c r="C229" i="1"/>
  <c r="D229" i="1"/>
  <c r="E229" i="1"/>
  <c r="F229" i="1"/>
  <c r="G229" i="1"/>
  <c r="I229" i="1"/>
  <c r="J229" i="1"/>
  <c r="K229" i="1"/>
  <c r="L229" i="1"/>
  <c r="M229" i="1"/>
  <c r="N229" i="1"/>
  <c r="B230" i="1"/>
  <c r="C230" i="1"/>
  <c r="D230" i="1"/>
  <c r="E230" i="1"/>
  <c r="F230" i="1"/>
  <c r="G230" i="1"/>
  <c r="I230" i="1"/>
  <c r="J230" i="1"/>
  <c r="K230" i="1"/>
  <c r="L230" i="1"/>
  <c r="M230" i="1"/>
  <c r="N230" i="1"/>
  <c r="B231" i="1"/>
  <c r="C231" i="1"/>
  <c r="D231" i="1"/>
  <c r="E231" i="1"/>
  <c r="F231" i="1"/>
  <c r="G231" i="1"/>
  <c r="I231" i="1"/>
  <c r="J231" i="1"/>
  <c r="K231" i="1"/>
  <c r="L231" i="1"/>
  <c r="M231" i="1"/>
  <c r="N231" i="1"/>
  <c r="B232" i="1"/>
  <c r="C232" i="1"/>
  <c r="D232" i="1"/>
  <c r="E232" i="1"/>
  <c r="F232" i="1"/>
  <c r="G232" i="1"/>
  <c r="I232" i="1"/>
  <c r="J232" i="1"/>
  <c r="K232" i="1"/>
  <c r="L232" i="1"/>
  <c r="M232" i="1"/>
  <c r="N232" i="1"/>
  <c r="B233" i="1"/>
  <c r="C233" i="1"/>
  <c r="D233" i="1"/>
  <c r="E233" i="1"/>
  <c r="F233" i="1"/>
  <c r="G233" i="1"/>
  <c r="I233" i="1"/>
  <c r="J233" i="1"/>
  <c r="K233" i="1"/>
  <c r="L233" i="1"/>
  <c r="M233" i="1"/>
  <c r="N233" i="1"/>
  <c r="B234" i="1"/>
  <c r="C234" i="1"/>
  <c r="D234" i="1"/>
  <c r="E234" i="1"/>
  <c r="F234" i="1"/>
  <c r="G234" i="1"/>
  <c r="I234" i="1"/>
  <c r="J234" i="1"/>
  <c r="K234" i="1"/>
  <c r="L234" i="1"/>
  <c r="M234" i="1"/>
  <c r="B235" i="1"/>
  <c r="C235" i="1"/>
  <c r="D235" i="1"/>
  <c r="E235" i="1"/>
  <c r="F235" i="1"/>
  <c r="G235" i="1"/>
  <c r="I235" i="1"/>
  <c r="J235" i="1"/>
  <c r="K235" i="1"/>
  <c r="L235" i="1"/>
  <c r="M235" i="1"/>
  <c r="N235" i="1"/>
  <c r="B236" i="1"/>
  <c r="C236" i="1"/>
  <c r="D236" i="1"/>
  <c r="E236" i="1"/>
  <c r="F236" i="1"/>
  <c r="G236" i="1"/>
  <c r="I236" i="1"/>
  <c r="J236" i="1"/>
  <c r="K236" i="1"/>
  <c r="L236" i="1"/>
  <c r="M236" i="1"/>
  <c r="B237" i="1"/>
  <c r="C237" i="1"/>
  <c r="D237" i="1"/>
  <c r="E237" i="1"/>
  <c r="F237" i="1"/>
  <c r="G237" i="1"/>
  <c r="I237" i="1"/>
  <c r="J237" i="1"/>
  <c r="K237" i="1"/>
  <c r="L237" i="1"/>
  <c r="M237" i="1"/>
  <c r="N237" i="1"/>
  <c r="B238" i="1"/>
  <c r="C238" i="1"/>
  <c r="D238" i="1"/>
  <c r="E238" i="1"/>
  <c r="F238" i="1"/>
  <c r="G238" i="1"/>
  <c r="I238" i="1"/>
  <c r="J238" i="1"/>
  <c r="K238" i="1"/>
  <c r="L238" i="1"/>
  <c r="M238" i="1"/>
  <c r="N238" i="1"/>
  <c r="B239" i="1"/>
  <c r="C239" i="1"/>
  <c r="D239" i="1"/>
  <c r="E239" i="1"/>
  <c r="F239" i="1"/>
  <c r="G239" i="1"/>
  <c r="I239" i="1"/>
  <c r="J239" i="1"/>
  <c r="K239" i="1"/>
  <c r="L239" i="1"/>
  <c r="M239" i="1"/>
  <c r="N239" i="1"/>
  <c r="B240" i="1"/>
  <c r="C240" i="1"/>
  <c r="D240" i="1"/>
  <c r="E240" i="1"/>
  <c r="F240" i="1"/>
  <c r="G240" i="1"/>
  <c r="I240" i="1"/>
  <c r="J240" i="1"/>
  <c r="K240" i="1"/>
  <c r="L240" i="1"/>
  <c r="M240" i="1"/>
  <c r="N240" i="1"/>
  <c r="B241" i="1"/>
  <c r="C241" i="1"/>
  <c r="D241" i="1"/>
  <c r="E241" i="1"/>
  <c r="F241" i="1"/>
  <c r="G241" i="1"/>
  <c r="I241" i="1"/>
  <c r="J241" i="1"/>
  <c r="K241" i="1"/>
  <c r="L241" i="1"/>
  <c r="M241" i="1"/>
  <c r="N241" i="1"/>
  <c r="B242" i="1"/>
  <c r="C242" i="1"/>
  <c r="D242" i="1"/>
  <c r="E242" i="1"/>
  <c r="F242" i="1"/>
  <c r="G242" i="1"/>
  <c r="I242" i="1"/>
  <c r="J242" i="1"/>
  <c r="K242" i="1"/>
  <c r="L242" i="1"/>
  <c r="M242" i="1"/>
  <c r="B243" i="1"/>
  <c r="C243" i="1"/>
  <c r="D243" i="1"/>
  <c r="E243" i="1"/>
  <c r="F243" i="1"/>
  <c r="G243" i="1"/>
  <c r="I243" i="1"/>
  <c r="J243" i="1"/>
  <c r="K243" i="1"/>
  <c r="L243" i="1"/>
  <c r="M243" i="1"/>
  <c r="N243" i="1"/>
  <c r="B244" i="1"/>
  <c r="C244" i="1"/>
  <c r="D244" i="1"/>
  <c r="E244" i="1"/>
  <c r="F244" i="1"/>
  <c r="G244" i="1"/>
  <c r="I244" i="1"/>
  <c r="J244" i="1"/>
  <c r="K244" i="1"/>
  <c r="L244" i="1"/>
  <c r="M244" i="1"/>
  <c r="N244" i="1"/>
  <c r="B245" i="1"/>
  <c r="C245" i="1"/>
  <c r="D245" i="1"/>
  <c r="E245" i="1"/>
  <c r="F245" i="1"/>
  <c r="G245" i="1"/>
  <c r="I245" i="1"/>
  <c r="J245" i="1"/>
  <c r="K245" i="1"/>
  <c r="L245" i="1"/>
  <c r="M245" i="1"/>
  <c r="N245" i="1"/>
  <c r="B246" i="1"/>
  <c r="C246" i="1"/>
  <c r="D246" i="1"/>
  <c r="E246" i="1"/>
  <c r="F246" i="1"/>
  <c r="G246" i="1"/>
  <c r="I246" i="1"/>
  <c r="J246" i="1"/>
  <c r="K246" i="1"/>
  <c r="L246" i="1"/>
  <c r="M246" i="1"/>
  <c r="N246" i="1"/>
  <c r="B247" i="1"/>
  <c r="C247" i="1"/>
  <c r="D247" i="1"/>
  <c r="E247" i="1"/>
  <c r="F247" i="1"/>
  <c r="G247" i="1"/>
  <c r="I247" i="1"/>
  <c r="J247" i="1"/>
  <c r="K247" i="1"/>
  <c r="L247" i="1"/>
  <c r="M247" i="1"/>
  <c r="N247" i="1"/>
  <c r="G88" i="1"/>
  <c r="J216" i="1"/>
  <c r="J88" i="1"/>
  <c r="N221" i="1"/>
  <c r="N160" i="1"/>
  <c r="A189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226" i="1"/>
  <c r="A190" i="1"/>
  <c r="A165" i="1"/>
  <c r="A164" i="1"/>
  <c r="A163" i="1"/>
  <c r="A162" i="1"/>
  <c r="A161" i="1"/>
  <c r="A160" i="1"/>
  <c r="G156" i="1"/>
  <c r="A249" i="1"/>
  <c r="B249" i="1"/>
  <c r="C249" i="1"/>
  <c r="D249" i="1"/>
  <c r="E249" i="1"/>
  <c r="F249" i="1"/>
  <c r="G249" i="1"/>
  <c r="A188" i="1"/>
  <c r="A248" i="1"/>
  <c r="B248" i="1"/>
  <c r="C248" i="1"/>
  <c r="D248" i="1"/>
  <c r="E248" i="1"/>
  <c r="F248" i="1"/>
  <c r="G248" i="1"/>
  <c r="A250" i="1"/>
  <c r="B250" i="1"/>
  <c r="C250" i="1"/>
  <c r="D250" i="1"/>
  <c r="E250" i="1"/>
  <c r="F250" i="1"/>
  <c r="G250" i="1"/>
  <c r="K190" i="1"/>
  <c r="F190" i="1"/>
  <c r="M190" i="1"/>
  <c r="J190" i="1"/>
  <c r="G190" i="1"/>
  <c r="C190" i="1"/>
  <c r="E190" i="1"/>
  <c r="I190" i="1"/>
  <c r="L190" i="1"/>
  <c r="H190" i="1"/>
  <c r="B190" i="1"/>
  <c r="D190" i="1"/>
  <c r="N190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25" i="1"/>
  <c r="A224" i="1"/>
  <c r="A223" i="1"/>
  <c r="A222" i="1"/>
  <c r="A221" i="1"/>
  <c r="A220" i="1"/>
  <c r="G216" i="1"/>
  <c r="G188" i="1"/>
  <c r="I188" i="1"/>
  <c r="H188" i="1"/>
  <c r="J188" i="1"/>
  <c r="B188" i="1"/>
  <c r="L188" i="1"/>
  <c r="M188" i="1"/>
  <c r="F188" i="1"/>
  <c r="K188" i="1"/>
  <c r="C188" i="1"/>
  <c r="N188" i="1"/>
  <c r="E188" i="1"/>
  <c r="D188" i="1"/>
  <c r="G189" i="1"/>
  <c r="N189" i="1"/>
  <c r="D189" i="1"/>
  <c r="H189" i="1"/>
  <c r="F189" i="1"/>
  <c r="M189" i="1"/>
  <c r="C189" i="1"/>
  <c r="K189" i="1"/>
  <c r="B189" i="1"/>
  <c r="E189" i="1"/>
  <c r="I189" i="1"/>
  <c r="J189" i="1"/>
  <c r="L189" i="1"/>
  <c r="I250" i="1"/>
  <c r="J250" i="1"/>
  <c r="K250" i="1"/>
  <c r="L250" i="1"/>
  <c r="M250" i="1"/>
  <c r="N250" i="1"/>
  <c r="H250" i="1"/>
  <c r="I248" i="1"/>
  <c r="J248" i="1"/>
  <c r="K248" i="1"/>
  <c r="L248" i="1"/>
  <c r="M248" i="1"/>
  <c r="N248" i="1"/>
  <c r="H248" i="1"/>
  <c r="H249" i="1"/>
  <c r="I249" i="1"/>
  <c r="J249" i="1"/>
  <c r="K249" i="1"/>
  <c r="L249" i="1"/>
  <c r="M249" i="1"/>
  <c r="N249" i="1"/>
  <c r="L189" i="2" l="1"/>
  <c r="H189" i="2"/>
  <c r="D189" i="2"/>
  <c r="K189" i="2"/>
  <c r="G189" i="2"/>
  <c r="C189" i="2"/>
  <c r="N189" i="2"/>
  <c r="J189" i="2"/>
  <c r="F189" i="2"/>
  <c r="B189" i="2"/>
  <c r="M189" i="2"/>
  <c r="I189" i="2"/>
  <c r="E189" i="2"/>
  <c r="H249" i="2"/>
  <c r="I249" i="2"/>
  <c r="J249" i="2" s="1"/>
  <c r="K249" i="2" s="1"/>
  <c r="L249" i="2" s="1"/>
  <c r="M249" i="2" s="1"/>
  <c r="N249" i="2" s="1"/>
  <c r="N190" i="2"/>
  <c r="J190" i="2"/>
  <c r="F190" i="2"/>
  <c r="B190" i="2"/>
  <c r="M190" i="2"/>
  <c r="I190" i="2"/>
  <c r="E190" i="2"/>
  <c r="L190" i="2"/>
  <c r="H190" i="2"/>
  <c r="D190" i="2"/>
  <c r="K190" i="2"/>
  <c r="G190" i="2"/>
  <c r="C190" i="2"/>
</calcChain>
</file>

<file path=xl/sharedStrings.xml><?xml version="1.0" encoding="utf-8"?>
<sst xmlns="http://schemas.openxmlformats.org/spreadsheetml/2006/main" count="536" uniqueCount="58">
  <si>
    <t>INFORME MENSUAL DE LOS PARÁMETROS DE EMISIÓN EN CONTINUO DE LA PLANTA DE VALORIZACIÓN ENERGÉTICA DE RESIDUOS URBANOS DE MALLORCA</t>
  </si>
  <si>
    <t>MEDIAS DIARIAS DE LOS PARÁMETROS DE EMISIÓN EN CONTINUO</t>
  </si>
  <si>
    <t>PLANTA DE VALORIZACIÓN ENERGÉTICA DE RESIDUOS URBANOS DE MALLORCA</t>
  </si>
  <si>
    <t>INFORME MENSUAL  DE</t>
  </si>
  <si>
    <t>HASTA</t>
  </si>
  <si>
    <t>PARÁMETROS  LÍNEA 1</t>
  </si>
  <si>
    <t>FECHA</t>
  </si>
  <si>
    <t>HCl</t>
  </si>
  <si>
    <t>CO</t>
  </si>
  <si>
    <t xml:space="preserve"> Partículas</t>
  </si>
  <si>
    <r>
      <t>SO</t>
    </r>
    <r>
      <rPr>
        <b/>
        <vertAlign val="subscript"/>
        <sz val="16"/>
        <rFont val="Arial"/>
        <family val="2"/>
      </rPr>
      <t>2</t>
    </r>
  </si>
  <si>
    <t>NOx</t>
  </si>
  <si>
    <t>TOC</t>
  </si>
  <si>
    <r>
      <t>NH</t>
    </r>
    <r>
      <rPr>
        <b/>
        <vertAlign val="subscript"/>
        <sz val="16"/>
        <rFont val="Arial"/>
        <family val="2"/>
      </rPr>
      <t>3</t>
    </r>
  </si>
  <si>
    <r>
      <t>O</t>
    </r>
    <r>
      <rPr>
        <b/>
        <vertAlign val="subscript"/>
        <sz val="16"/>
        <rFont val="Arial"/>
        <family val="2"/>
      </rPr>
      <t>2</t>
    </r>
    <r>
      <rPr>
        <b/>
        <sz val="16"/>
        <rFont val="Arial"/>
        <family val="2"/>
      </rPr>
      <t xml:space="preserve">  </t>
    </r>
  </si>
  <si>
    <t>Temperatura</t>
  </si>
  <si>
    <t>Presión</t>
  </si>
  <si>
    <t>Caudal</t>
  </si>
  <si>
    <r>
      <t xml:space="preserve"> H</t>
    </r>
    <r>
      <rPr>
        <b/>
        <vertAlign val="subscript"/>
        <sz val="16"/>
        <rFont val="Arial"/>
        <family val="2"/>
      </rPr>
      <t>2</t>
    </r>
    <r>
      <rPr>
        <b/>
        <sz val="16"/>
        <rFont val="Arial"/>
        <family val="2"/>
      </rPr>
      <t xml:space="preserve">O   </t>
    </r>
  </si>
  <si>
    <r>
      <t>CO</t>
    </r>
    <r>
      <rPr>
        <b/>
        <vertAlign val="subscript"/>
        <sz val="16"/>
        <rFont val="Arial"/>
        <family val="2"/>
      </rPr>
      <t>2</t>
    </r>
  </si>
  <si>
    <r>
      <t>(mg/Nm</t>
    </r>
    <r>
      <rPr>
        <b/>
        <vertAlign val="superscript"/>
        <sz val="16"/>
        <rFont val="Arial"/>
        <family val="2"/>
      </rPr>
      <t>3</t>
    </r>
    <r>
      <rPr>
        <b/>
        <sz val="16"/>
        <rFont val="Arial"/>
        <family val="2"/>
      </rPr>
      <t>)</t>
    </r>
  </si>
  <si>
    <t xml:space="preserve"> (Vol.%) </t>
  </si>
  <si>
    <t>(°C)</t>
  </si>
  <si>
    <t xml:space="preserve">(mbar) </t>
  </si>
  <si>
    <r>
      <t>(Nm</t>
    </r>
    <r>
      <rPr>
        <b/>
        <vertAlign val="superscript"/>
        <sz val="16"/>
        <rFont val="Arial"/>
        <family val="2"/>
      </rPr>
      <t>3</t>
    </r>
    <r>
      <rPr>
        <b/>
        <sz val="16"/>
        <rFont val="Arial"/>
        <family val="2"/>
      </rPr>
      <t>/h)</t>
    </r>
  </si>
  <si>
    <t xml:space="preserve">(Vol.%) </t>
  </si>
  <si>
    <t>(% calculado)</t>
  </si>
  <si>
    <t>Límite</t>
  </si>
  <si>
    <t>NV</t>
  </si>
  <si>
    <t>LÍMITE LEGAL</t>
  </si>
  <si>
    <t>SO2</t>
  </si>
  <si>
    <t>HF</t>
  </si>
  <si>
    <t>Nox</t>
  </si>
  <si>
    <t>NH3</t>
  </si>
  <si>
    <t>ND</t>
  </si>
  <si>
    <t>PARADA</t>
  </si>
  <si>
    <t>Límites establecidos según Autorización Ambiental Integrada de la instalación</t>
  </si>
  <si>
    <t>Los valores medios indicados en la tabla se obtienen según  lo establecido en el artículo 37 del RD 815/2013</t>
  </si>
  <si>
    <t>NV: Media Diaria no válida según  lo establecido en el artículo 37 del RD 815/2013</t>
  </si>
  <si>
    <t>ND: No Dato</t>
  </si>
  <si>
    <t>Media afectada por horas de parada o de funcionamiento anormal en las que es de aplicación el límite diario establecido en el RD 815/2013</t>
  </si>
  <si>
    <t>PARÁMETROS   LÍNEA 2</t>
  </si>
  <si>
    <t>NV 0</t>
  </si>
  <si>
    <t>MEDIAS DE 7 DÍAS MÓVILES</t>
  </si>
  <si>
    <t>PARÁMETROS LÍNEA 1</t>
  </si>
  <si>
    <t>FECHA INICIO</t>
  </si>
  <si>
    <t>1</t>
  </si>
  <si>
    <t>1. Las medias no corresponden a 7 días completos</t>
  </si>
  <si>
    <t>PARÁMETROS LÍNEA 2</t>
  </si>
  <si>
    <t>INFORME MENSUAL DE LOS PARÁMETROS DE EMISIÓN EN CONTINUO DE LA PLANTA DE VALORIZACIÓN ENERGÉTICA DE RESIDUOS URBANOS DE MALLORCA
(GRÁFICOS LÍNEA 1)</t>
  </si>
  <si>
    <t>INFORME MENSUAL DE LOS PARÁMETROS DE EMISIÓN EN CONTINUO DE LA PLANTA DE VALORIZACIÓN ENERGÉTICA DE RESIDUOS URBANOS DE MALLORCA
(GRÁFICOS LÍNEA 2)</t>
  </si>
  <si>
    <t>INFORME MENSUAL DE LOS PARÁMETROS DE EMISIÓN EN CONTINUO DE LA AMPLIACIÓN DE LA PLANTA DE VALORIZACIÓN ENERGÉTICA DE RESIDUOS URBANOS DE MALLORCA</t>
  </si>
  <si>
    <t>PARÁMETROS  LÍNEA 3</t>
  </si>
  <si>
    <t>PARÁMETROS   LÍNEA 4</t>
  </si>
  <si>
    <t>PARÁMETROS LÍNEA 3</t>
  </si>
  <si>
    <t>PARÁMETROS LÍNEA 4</t>
  </si>
  <si>
    <t>INFORME MENSUAL DE LOS PARÁMETROS DE EMISIÓN EN CONTINUO DE LA AMPLIACIÓN DE LA PLANTA DE VALORIZACIÓN ENERGÉTICA DE RESIDUOS URBANOS DE MALLORCA
(GRÁFICOS LÍNEA 3)</t>
  </si>
  <si>
    <t>INFORME MENSUAL DE LOS PARÁMETROS DE EMISIÓN EN CONTINUO DE LA AMPLIACIÓN DE LA PLANTA DE VALORIZACIÓN ENERGÉTICA DE RESIDUOS URBANOS DE MALLORCA
(GRÁFICOS LÍNEA 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</si>
</sst>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d/m/yy"/>
    <numFmt numFmtId="166" formatCode="#,##0.0"/>
    <numFmt numFmtId="167" formatCode="dd\-mm\-yy"/>
    <numFmt numFmtId="168" formatCode="_-* #,##0.00\ [$€]_-;\-* #,##0.00\ [$€]_-;_-* &quot;-&quot;??\ [$€]_-;_-@_-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6"/>
      <name val="Arial"/>
      <family val="2"/>
    </font>
    <font>
      <b/>
      <i/>
      <sz val="16"/>
      <name val="Arial"/>
      <family val="2"/>
    </font>
    <font>
      <sz val="16"/>
      <name val="Arial"/>
      <family val="2"/>
    </font>
    <font>
      <b/>
      <vertAlign val="subscript"/>
      <sz val="16"/>
      <name val="Arial"/>
      <family val="2"/>
    </font>
    <font>
      <b/>
      <vertAlign val="superscript"/>
      <sz val="16"/>
      <name val="Arial"/>
      <family val="2"/>
    </font>
    <font>
      <sz val="16"/>
      <color indexed="8"/>
      <name val="Arial"/>
      <family val="2"/>
    </font>
    <font>
      <sz val="14"/>
      <name val="Arial"/>
      <family val="2"/>
    </font>
    <font>
      <b/>
      <i/>
      <sz val="14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name val="CG Times (W1)"/>
    </font>
    <font>
      <sz val="14"/>
      <name val="CG Times (W1)"/>
      <family val="1"/>
    </font>
    <font>
      <sz val="10"/>
      <name val="CG Times (W1)"/>
      <family val="1"/>
    </font>
    <font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</fills>
  <borders count="3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8" fontId="1" fillId="0" borderId="0" applyFont="0" applyFill="0" applyBorder="0" applyAlignment="0" applyProtection="0"/>
    <xf numFmtId="0" fontId="1" fillId="0" borderId="0"/>
  </cellStyleXfs>
  <cellXfs count="330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0" xfId="0" applyFont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5" fillId="0" borderId="0" xfId="0" applyFont="1"/>
    <xf numFmtId="0" fontId="5" fillId="0" borderId="0" xfId="0" applyFont="1" applyAlignment="1">
      <alignment horizontal="center"/>
    </xf>
    <xf numFmtId="164" fontId="5" fillId="0" borderId="0" xfId="0" applyNumberFormat="1" applyFont="1" applyAlignment="1">
      <alignment horizontal="center"/>
    </xf>
    <xf numFmtId="167" fontId="5" fillId="0" borderId="17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" fontId="5" fillId="0" borderId="7" xfId="0" applyNumberFormat="1" applyFont="1" applyBorder="1" applyAlignment="1">
      <alignment horizontal="center"/>
    </xf>
    <xf numFmtId="167" fontId="5" fillId="0" borderId="18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19" xfId="0" applyNumberFormat="1" applyFont="1" applyBorder="1" applyAlignment="1">
      <alignment horizontal="center"/>
    </xf>
    <xf numFmtId="164" fontId="5" fillId="2" borderId="19" xfId="0" applyNumberFormat="1" applyFont="1" applyFill="1" applyBorder="1" applyAlignment="1">
      <alignment horizontal="center"/>
    </xf>
    <xf numFmtId="1" fontId="5" fillId="0" borderId="19" xfId="0" applyNumberFormat="1" applyFont="1" applyBorder="1" applyAlignment="1">
      <alignment horizontal="center"/>
    </xf>
    <xf numFmtId="164" fontId="5" fillId="0" borderId="20" xfId="0" applyNumberFormat="1" applyFont="1" applyBorder="1" applyAlignment="1">
      <alignment horizontal="center"/>
    </xf>
    <xf numFmtId="164" fontId="5" fillId="0" borderId="5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" fontId="5" fillId="0" borderId="10" xfId="0" applyNumberFormat="1" applyFont="1" applyBorder="1" applyAlignment="1">
      <alignment horizontal="center"/>
    </xf>
    <xf numFmtId="167" fontId="5" fillId="0" borderId="21" xfId="0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 applyAlignment="1">
      <alignment vertical="top" wrapText="1"/>
    </xf>
    <xf numFmtId="1" fontId="1" fillId="0" borderId="0" xfId="0" applyNumberFormat="1" applyFont="1"/>
    <xf numFmtId="164" fontId="1" fillId="0" borderId="0" xfId="0" applyNumberFormat="1" applyFont="1"/>
    <xf numFmtId="0" fontId="9" fillId="0" borderId="0" xfId="0" applyFont="1"/>
    <xf numFmtId="164" fontId="9" fillId="0" borderId="0" xfId="0" applyNumberFormat="1" applyFont="1" applyAlignment="1">
      <alignment horizontal="center"/>
    </xf>
    <xf numFmtId="1" fontId="1" fillId="0" borderId="2" xfId="0" applyNumberFormat="1" applyFont="1" applyBorder="1"/>
    <xf numFmtId="1" fontId="1" fillId="0" borderId="4" xfId="0" applyNumberFormat="1" applyFont="1" applyBorder="1"/>
    <xf numFmtId="0" fontId="14" fillId="0" borderId="3" xfId="0" applyFont="1" applyBorder="1"/>
    <xf numFmtId="1" fontId="9" fillId="0" borderId="4" xfId="0" applyNumberFormat="1" applyFont="1" applyBorder="1"/>
    <xf numFmtId="0" fontId="9" fillId="0" borderId="5" xfId="0" applyFont="1" applyBorder="1"/>
    <xf numFmtId="0" fontId="9" fillId="0" borderId="6" xfId="0" applyFont="1" applyBorder="1"/>
    <xf numFmtId="164" fontId="8" fillId="0" borderId="19" xfId="0" applyNumberFormat="1" applyFont="1" applyBorder="1" applyAlignment="1">
      <alignment horizontal="center"/>
    </xf>
    <xf numFmtId="164" fontId="5" fillId="0" borderId="24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5" fillId="0" borderId="25" xfId="0" applyNumberFormat="1" applyFont="1" applyBorder="1" applyAlignment="1">
      <alignment horizontal="center"/>
    </xf>
    <xf numFmtId="164" fontId="5" fillId="0" borderId="26" xfId="0" applyNumberFormat="1" applyFont="1" applyBorder="1" applyAlignment="1">
      <alignment horizontal="center"/>
    </xf>
    <xf numFmtId="164" fontId="5" fillId="0" borderId="27" xfId="0" applyNumberFormat="1" applyFont="1" applyBorder="1" applyAlignment="1">
      <alignment horizontal="center"/>
    </xf>
    <xf numFmtId="164" fontId="5" fillId="0" borderId="28" xfId="0" applyNumberFormat="1" applyFont="1" applyBorder="1" applyAlignment="1">
      <alignment horizontal="center"/>
    </xf>
    <xf numFmtId="2" fontId="15" fillId="0" borderId="0" xfId="0" applyNumberFormat="1" applyFont="1"/>
    <xf numFmtId="1" fontId="15" fillId="0" borderId="0" xfId="0" applyNumberFormat="1" applyFont="1"/>
    <xf numFmtId="1" fontId="9" fillId="0" borderId="0" xfId="0" applyNumberFormat="1" applyFont="1" applyAlignment="1">
      <alignment horizontal="center"/>
    </xf>
    <xf numFmtId="0" fontId="9" fillId="0" borderId="0" xfId="0" applyFont="1" applyAlignment="1">
      <alignment horizontal="left"/>
    </xf>
    <xf numFmtId="3" fontId="9" fillId="0" borderId="0" xfId="0" quotePrefix="1" applyNumberFormat="1" applyFont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2" xfId="0" applyFont="1" applyBorder="1" applyAlignment="1">
      <alignment horizontal="center"/>
    </xf>
    <xf numFmtId="0" fontId="9" fillId="0" borderId="3" xfId="0" applyFont="1" applyBorder="1" applyAlignment="1">
      <alignment horizontal="left"/>
    </xf>
    <xf numFmtId="0" fontId="9" fillId="0" borderId="4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165" fontId="9" fillId="0" borderId="3" xfId="0" applyNumberFormat="1" applyFont="1" applyBorder="1" applyAlignment="1">
      <alignment horizontal="center"/>
    </xf>
    <xf numFmtId="166" fontId="9" fillId="0" borderId="4" xfId="0" applyNumberFormat="1" applyFont="1" applyBorder="1" applyAlignment="1">
      <alignment horizontal="center"/>
    </xf>
    <xf numFmtId="14" fontId="9" fillId="0" borderId="3" xfId="0" applyNumberFormat="1" applyFont="1" applyBorder="1" applyAlignment="1">
      <alignment horizontal="center"/>
    </xf>
    <xf numFmtId="164" fontId="5" fillId="0" borderId="29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2" xfId="0" applyNumberFormat="1" applyFont="1" applyBorder="1" applyAlignment="1">
      <alignment horizontal="center"/>
    </xf>
    <xf numFmtId="0" fontId="11" fillId="0" borderId="0" xfId="0" applyFont="1" applyAlignment="1">
      <alignment horizontal="left"/>
    </xf>
    <xf numFmtId="0" fontId="9" fillId="0" borderId="1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14" fontId="4" fillId="0" borderId="15" xfId="0" applyNumberFormat="1" applyFont="1" applyBorder="1" applyAlignment="1">
      <alignment horizontal="center"/>
    </xf>
    <xf numFmtId="164" fontId="5" fillId="0" borderId="11" xfId="0" applyNumberFormat="1" applyFont="1" applyBorder="1" applyAlignment="1">
      <alignment horizontal="center"/>
    </xf>
    <xf numFmtId="1" fontId="5" fillId="0" borderId="0" xfId="0" applyNumberFormat="1" applyFont="1" applyAlignment="1">
      <alignment horizontal="center"/>
    </xf>
    <xf numFmtId="164" fontId="5" fillId="0" borderId="31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6" xfId="0" applyNumberFormat="1" applyFont="1" applyBorder="1" applyAlignment="1">
      <alignment horizontal="center"/>
    </xf>
    <xf numFmtId="14" fontId="4" fillId="0" borderId="15" xfId="0" applyNumberFormat="1" applyFont="1" applyBorder="1"/>
    <xf numFmtId="0" fontId="4" fillId="0" borderId="15" xfId="0" applyFont="1" applyBorder="1" applyAlignment="1">
      <alignment horizontal="center"/>
    </xf>
    <xf numFmtId="164" fontId="5" fillId="0" borderId="30" xfId="0" applyNumberFormat="1" applyFont="1" applyBorder="1" applyAlignment="1">
      <alignment horizontal="center"/>
    </xf>
    <xf numFmtId="164" fontId="5" fillId="0" borderId="22" xfId="0" applyNumberFormat="1" applyFont="1" applyBorder="1" applyAlignment="1">
      <alignment horizontal="center"/>
    </xf>
    <xf numFmtId="164" fontId="5" fillId="0" borderId="8" xfId="0" applyNumberFormat="1" applyFont="1" applyBorder="1" applyAlignment="1">
      <alignment horizontal="center"/>
    </xf>
    <xf numFmtId="1" fontId="5" fillId="0" borderId="8" xfId="0" applyNumberFormat="1" applyFont="1" applyBorder="1" applyAlignment="1">
      <alignment horizontal="center"/>
    </xf>
    <xf numFmtId="164" fontId="5" fillId="0" borderId="2" xfId="0" applyNumberFormat="1" applyFont="1" applyBorder="1" applyAlignment="1">
      <alignment horizontal="center"/>
    </xf>
    <xf numFmtId="0" fontId="11" fillId="3" borderId="0" xfId="0" applyFont="1" applyFill="1"/>
    <xf numFmtId="164" fontId="5" fillId="0" borderId="1" xfId="0" applyNumberFormat="1" applyFont="1" applyBorder="1" applyAlignment="1">
      <alignment horizontal="center"/>
    </xf>
    <xf numFmtId="164" fontId="8" fillId="0" borderId="7" xfId="0" applyNumberFormat="1" applyFont="1" applyBorder="1" applyAlignment="1">
      <alignment horizontal="center"/>
    </xf>
    <xf numFmtId="167" fontId="5" fillId="3" borderId="17" xfId="0" applyNumberFormat="1" applyFont="1" applyFill="1" applyBorder="1" applyAlignment="1">
      <alignment horizontal="center"/>
    </xf>
    <xf numFmtId="1" fontId="5" fillId="0" borderId="11" xfId="0" applyNumberFormat="1" applyFont="1" applyBorder="1" applyAlignment="1">
      <alignment horizontal="center"/>
    </xf>
    <xf numFmtId="0" fontId="16" fillId="0" borderId="0" xfId="0" applyFont="1" applyAlignment="1">
      <alignment horizontal="left"/>
    </xf>
    <xf numFmtId="0" fontId="16" fillId="0" borderId="0" xfId="0" quotePrefix="1" applyFont="1" applyAlignment="1">
      <alignment horizontal="left"/>
    </xf>
    <xf numFmtId="0" fontId="1" fillId="0" borderId="1" xfId="2" applyBorder="1"/>
    <xf numFmtId="0" fontId="1" fillId="0" borderId="2" xfId="2" applyBorder="1"/>
    <xf numFmtId="0" fontId="1" fillId="0" borderId="0" xfId="2"/>
    <xf numFmtId="0" fontId="1" fillId="0" borderId="3" xfId="2" applyBorder="1"/>
    <xf numFmtId="0" fontId="1" fillId="0" borderId="4" xfId="2" applyBorder="1"/>
    <xf numFmtId="0" fontId="3" fillId="0" borderId="0" xfId="2" applyFont="1" applyAlignment="1">
      <alignment horizontal="center" vertical="center" wrapText="1"/>
    </xf>
    <xf numFmtId="0" fontId="1" fillId="0" borderId="5" xfId="2" applyBorder="1"/>
    <xf numFmtId="0" fontId="1" fillId="0" borderId="6" xfId="2" applyBorder="1"/>
    <xf numFmtId="0" fontId="4" fillId="0" borderId="15" xfId="2" applyFont="1" applyBorder="1" applyAlignment="1">
      <alignment horizontal="center"/>
    </xf>
    <xf numFmtId="0" fontId="5" fillId="0" borderId="0" xfId="2" applyFont="1"/>
    <xf numFmtId="14" fontId="4" fillId="0" borderId="15" xfId="2" applyNumberFormat="1" applyFont="1" applyBorder="1" applyAlignment="1">
      <alignment horizontal="center"/>
    </xf>
    <xf numFmtId="0" fontId="3" fillId="0" borderId="1" xfId="2" applyFont="1" applyBorder="1" applyAlignment="1">
      <alignment horizontal="center"/>
    </xf>
    <xf numFmtId="0" fontId="3" fillId="0" borderId="7" xfId="2" applyFont="1" applyBorder="1" applyAlignment="1">
      <alignment horizontal="center"/>
    </xf>
    <xf numFmtId="0" fontId="3" fillId="0" borderId="8" xfId="2" applyFont="1" applyBorder="1" applyAlignment="1">
      <alignment horizontal="center"/>
    </xf>
    <xf numFmtId="164" fontId="3" fillId="0" borderId="9" xfId="2" applyNumberFormat="1" applyFont="1" applyBorder="1" applyAlignment="1">
      <alignment horizontal="center"/>
    </xf>
    <xf numFmtId="164" fontId="3" fillId="0" borderId="31" xfId="2" applyNumberFormat="1" applyFont="1" applyBorder="1" applyAlignment="1">
      <alignment horizontal="center"/>
    </xf>
    <xf numFmtId="166" fontId="3" fillId="0" borderId="3" xfId="2" applyNumberFormat="1" applyFont="1" applyBorder="1" applyAlignment="1">
      <alignment horizontal="center"/>
    </xf>
    <xf numFmtId="166" fontId="3" fillId="0" borderId="19" xfId="2" applyNumberFormat="1" applyFont="1" applyBorder="1" applyAlignment="1">
      <alignment horizontal="center"/>
    </xf>
    <xf numFmtId="166" fontId="3" fillId="0" borderId="0" xfId="2" applyNumberFormat="1" applyFont="1" applyAlignment="1">
      <alignment horizontal="center"/>
    </xf>
    <xf numFmtId="1" fontId="3" fillId="0" borderId="0" xfId="2" applyNumberFormat="1" applyFont="1" applyAlignment="1">
      <alignment horizontal="center"/>
    </xf>
    <xf numFmtId="1" fontId="3" fillId="0" borderId="19" xfId="2" applyNumberFormat="1" applyFont="1" applyBorder="1" applyAlignment="1">
      <alignment horizontal="center"/>
    </xf>
    <xf numFmtId="164" fontId="3" fillId="0" borderId="27" xfId="2" applyNumberFormat="1" applyFont="1" applyBorder="1" applyAlignment="1">
      <alignment horizontal="center"/>
    </xf>
    <xf numFmtId="164" fontId="3" fillId="0" borderId="25" xfId="2" applyNumberFormat="1" applyFont="1" applyBorder="1" applyAlignment="1">
      <alignment horizontal="center"/>
    </xf>
    <xf numFmtId="0" fontId="5" fillId="0" borderId="0" xfId="2" applyFont="1" applyAlignment="1">
      <alignment horizontal="center"/>
    </xf>
    <xf numFmtId="164" fontId="5" fillId="0" borderId="0" xfId="2" applyNumberFormat="1" applyFont="1" applyAlignment="1">
      <alignment horizontal="center"/>
    </xf>
    <xf numFmtId="0" fontId="3" fillId="0" borderId="13" xfId="2" applyFont="1" applyBorder="1" applyAlignment="1">
      <alignment horizontal="center" vertical="center"/>
    </xf>
    <xf numFmtId="3" fontId="3" fillId="0" borderId="13" xfId="2" applyNumberFormat="1" applyFont="1" applyBorder="1" applyAlignment="1">
      <alignment horizontal="center"/>
    </xf>
    <xf numFmtId="3" fontId="3" fillId="0" borderId="14" xfId="2" applyNumberFormat="1" applyFont="1" applyBorder="1" applyAlignment="1">
      <alignment horizontal="center"/>
    </xf>
    <xf numFmtId="3" fontId="3" fillId="0" borderId="15" xfId="2" applyNumberFormat="1" applyFont="1" applyBorder="1" applyAlignment="1">
      <alignment horizontal="center"/>
    </xf>
    <xf numFmtId="1" fontId="3" fillId="0" borderId="15" xfId="2" applyNumberFormat="1" applyFont="1" applyBorder="1" applyAlignment="1">
      <alignment horizontal="center"/>
    </xf>
    <xf numFmtId="1" fontId="3" fillId="0" borderId="14" xfId="2" applyNumberFormat="1" applyFont="1" applyBorder="1" applyAlignment="1">
      <alignment horizontal="center"/>
    </xf>
    <xf numFmtId="166" fontId="3" fillId="0" borderId="15" xfId="2" applyNumberFormat="1" applyFont="1" applyBorder="1" applyAlignment="1">
      <alignment horizontal="center"/>
    </xf>
    <xf numFmtId="164" fontId="3" fillId="0" borderId="16" xfId="2" applyNumberFormat="1" applyFont="1" applyBorder="1" applyAlignment="1">
      <alignment horizontal="center"/>
    </xf>
    <xf numFmtId="164" fontId="3" fillId="0" borderId="23" xfId="2" applyNumberFormat="1" applyFont="1" applyBorder="1" applyAlignment="1">
      <alignment horizontal="center"/>
    </xf>
    <xf numFmtId="167" fontId="5" fillId="0" borderId="17" xfId="2" applyNumberFormat="1" applyFont="1" applyBorder="1" applyAlignment="1">
      <alignment horizontal="center"/>
    </xf>
    <xf numFmtId="164" fontId="5" fillId="0" borderId="1" xfId="2" applyNumberFormat="1" applyFont="1" applyBorder="1" applyAlignment="1">
      <alignment horizontal="center"/>
    </xf>
    <xf numFmtId="164" fontId="5" fillId="0" borderId="7" xfId="2" applyNumberFormat="1" applyFont="1" applyBorder="1" applyAlignment="1">
      <alignment horizontal="center"/>
    </xf>
    <xf numFmtId="1" fontId="5" fillId="0" borderId="7" xfId="2" applyNumberFormat="1" applyFont="1" applyBorder="1" applyAlignment="1">
      <alignment horizontal="center"/>
    </xf>
    <xf numFmtId="164" fontId="8" fillId="0" borderId="7" xfId="2" applyNumberFormat="1" applyFont="1" applyBorder="1" applyAlignment="1">
      <alignment horizontal="center"/>
    </xf>
    <xf numFmtId="164" fontId="5" fillId="0" borderId="4" xfId="2" applyNumberFormat="1" applyFont="1" applyBorder="1" applyAlignment="1">
      <alignment horizontal="center"/>
    </xf>
    <xf numFmtId="167" fontId="5" fillId="0" borderId="18" xfId="2" applyNumberFormat="1" applyFont="1" applyBorder="1" applyAlignment="1">
      <alignment horizontal="center"/>
    </xf>
    <xf numFmtId="164" fontId="5" fillId="0" borderId="3" xfId="2" applyNumberFormat="1" applyFont="1" applyBorder="1" applyAlignment="1">
      <alignment horizontal="center"/>
    </xf>
    <xf numFmtId="164" fontId="5" fillId="0" borderId="19" xfId="2" applyNumberFormat="1" applyFont="1" applyBorder="1" applyAlignment="1">
      <alignment horizontal="center"/>
    </xf>
    <xf numFmtId="1" fontId="5" fillId="0" borderId="19" xfId="2" applyNumberFormat="1" applyFont="1" applyBorder="1" applyAlignment="1">
      <alignment horizontal="center"/>
    </xf>
    <xf numFmtId="164" fontId="8" fillId="0" borderId="19" xfId="2" applyNumberFormat="1" applyFont="1" applyBorder="1" applyAlignment="1">
      <alignment horizontal="center"/>
    </xf>
    <xf numFmtId="164" fontId="5" fillId="0" borderId="20" xfId="2" applyNumberFormat="1" applyFont="1" applyBorder="1" applyAlignment="1">
      <alignment horizontal="center"/>
    </xf>
    <xf numFmtId="164" fontId="5" fillId="3" borderId="3" xfId="2" applyNumberFormat="1" applyFont="1" applyFill="1" applyBorder="1" applyAlignment="1">
      <alignment horizontal="center"/>
    </xf>
    <xf numFmtId="164" fontId="5" fillId="3" borderId="19" xfId="2" applyNumberFormat="1" applyFont="1" applyFill="1" applyBorder="1" applyAlignment="1">
      <alignment horizontal="center"/>
    </xf>
    <xf numFmtId="1" fontId="5" fillId="3" borderId="19" xfId="2" applyNumberFormat="1" applyFont="1" applyFill="1" applyBorder="1" applyAlignment="1">
      <alignment horizontal="center"/>
    </xf>
    <xf numFmtId="164" fontId="8" fillId="3" borderId="19" xfId="2" applyNumberFormat="1" applyFont="1" applyFill="1" applyBorder="1" applyAlignment="1">
      <alignment horizontal="center"/>
    </xf>
    <xf numFmtId="164" fontId="5" fillId="3" borderId="4" xfId="2" applyNumberFormat="1" applyFont="1" applyFill="1" applyBorder="1" applyAlignment="1">
      <alignment horizontal="center"/>
    </xf>
    <xf numFmtId="164" fontId="5" fillId="0" borderId="8" xfId="2" applyNumberFormat="1" applyFont="1" applyBorder="1" applyAlignment="1">
      <alignment horizontal="center"/>
    </xf>
    <xf numFmtId="164" fontId="5" fillId="0" borderId="2" xfId="2" applyNumberFormat="1" applyFont="1" applyBorder="1" applyAlignment="1">
      <alignment horizontal="center"/>
    </xf>
    <xf numFmtId="164" fontId="5" fillId="3" borderId="0" xfId="2" applyNumberFormat="1" applyFont="1" applyFill="1" applyAlignment="1">
      <alignment horizontal="center"/>
    </xf>
    <xf numFmtId="1" fontId="8" fillId="3" borderId="19" xfId="2" applyNumberFormat="1" applyFont="1" applyFill="1" applyBorder="1" applyAlignment="1">
      <alignment horizontal="center"/>
    </xf>
    <xf numFmtId="164" fontId="8" fillId="3" borderId="4" xfId="2" applyNumberFormat="1" applyFont="1" applyFill="1" applyBorder="1" applyAlignment="1">
      <alignment horizontal="center"/>
    </xf>
    <xf numFmtId="1" fontId="8" fillId="0" borderId="19" xfId="2" applyNumberFormat="1" applyFont="1" applyBorder="1" applyAlignment="1">
      <alignment horizontal="center"/>
    </xf>
    <xf numFmtId="164" fontId="8" fillId="0" borderId="4" xfId="2" applyNumberFormat="1" applyFont="1" applyBorder="1" applyAlignment="1">
      <alignment horizontal="center"/>
    </xf>
    <xf numFmtId="1" fontId="5" fillId="0" borderId="20" xfId="2" applyNumberFormat="1" applyFont="1" applyBorder="1" applyAlignment="1">
      <alignment horizontal="center"/>
    </xf>
    <xf numFmtId="1" fontId="5" fillId="3" borderId="20" xfId="2" applyNumberFormat="1" applyFont="1" applyFill="1" applyBorder="1" applyAlignment="1">
      <alignment horizontal="center"/>
    </xf>
    <xf numFmtId="164" fontId="5" fillId="0" borderId="24" xfId="2" applyNumberFormat="1" applyFont="1" applyBorder="1" applyAlignment="1">
      <alignment horizontal="center"/>
    </xf>
    <xf numFmtId="164" fontId="5" fillId="0" borderId="26" xfId="2" applyNumberFormat="1" applyFont="1" applyBorder="1" applyAlignment="1">
      <alignment horizontal="center"/>
    </xf>
    <xf numFmtId="167" fontId="5" fillId="0" borderId="21" xfId="2" applyNumberFormat="1" applyFont="1" applyBorder="1" applyAlignment="1">
      <alignment horizontal="center"/>
    </xf>
    <xf numFmtId="164" fontId="5" fillId="0" borderId="5" xfId="2" applyNumberFormat="1" applyFont="1" applyBorder="1" applyAlignment="1">
      <alignment horizontal="center"/>
    </xf>
    <xf numFmtId="164" fontId="5" fillId="0" borderId="10" xfId="2" applyNumberFormat="1" applyFont="1" applyBorder="1" applyAlignment="1">
      <alignment horizontal="center"/>
    </xf>
    <xf numFmtId="164" fontId="5" fillId="0" borderId="12" xfId="2" applyNumberFormat="1" applyFont="1" applyBorder="1" applyAlignment="1">
      <alignment horizontal="center"/>
    </xf>
    <xf numFmtId="164" fontId="8" fillId="0" borderId="10" xfId="2" applyNumberFormat="1" applyFont="1" applyBorder="1" applyAlignment="1">
      <alignment horizontal="center"/>
    </xf>
    <xf numFmtId="1" fontId="5" fillId="0" borderId="10" xfId="2" applyNumberFormat="1" applyFont="1" applyBorder="1" applyAlignment="1">
      <alignment horizontal="center"/>
    </xf>
    <xf numFmtId="1" fontId="5" fillId="0" borderId="22" xfId="2" applyNumberFormat="1" applyFont="1" applyBorder="1" applyAlignment="1">
      <alignment horizontal="center"/>
    </xf>
    <xf numFmtId="164" fontId="5" fillId="0" borderId="6" xfId="2" applyNumberFormat="1" applyFont="1" applyBorder="1" applyAlignment="1">
      <alignment horizontal="center"/>
    </xf>
    <xf numFmtId="0" fontId="10" fillId="0" borderId="0" xfId="2" applyFont="1"/>
    <xf numFmtId="0" fontId="11" fillId="0" borderId="0" xfId="2" applyFont="1"/>
    <xf numFmtId="0" fontId="9" fillId="0" borderId="0" xfId="2" applyFont="1"/>
    <xf numFmtId="0" fontId="11" fillId="3" borderId="0" xfId="2" applyFont="1" applyFill="1"/>
    <xf numFmtId="164" fontId="9" fillId="3" borderId="0" xfId="2" applyNumberFormat="1" applyFont="1" applyFill="1"/>
    <xf numFmtId="0" fontId="9" fillId="3" borderId="0" xfId="2" applyFont="1" applyFill="1"/>
    <xf numFmtId="164" fontId="9" fillId="0" borderId="0" xfId="2" applyNumberFormat="1" applyFont="1"/>
    <xf numFmtId="0" fontId="13" fillId="0" borderId="0" xfId="2" applyFont="1" applyAlignment="1">
      <alignment vertical="top" wrapText="1"/>
    </xf>
    <xf numFmtId="1" fontId="1" fillId="0" borderId="0" xfId="2" applyNumberFormat="1"/>
    <xf numFmtId="164" fontId="1" fillId="0" borderId="0" xfId="2" applyNumberFormat="1"/>
    <xf numFmtId="164" fontId="9" fillId="0" borderId="0" xfId="2" applyNumberFormat="1" applyFont="1" applyAlignment="1">
      <alignment horizontal="center"/>
    </xf>
    <xf numFmtId="1" fontId="1" fillId="0" borderId="2" xfId="2" applyNumberFormat="1" applyBorder="1"/>
    <xf numFmtId="1" fontId="1" fillId="0" borderId="4" xfId="2" applyNumberFormat="1" applyBorder="1"/>
    <xf numFmtId="0" fontId="14" fillId="0" borderId="3" xfId="2" applyFont="1" applyBorder="1"/>
    <xf numFmtId="1" fontId="9" fillId="0" borderId="4" xfId="2" applyNumberFormat="1" applyFont="1" applyBorder="1"/>
    <xf numFmtId="0" fontId="9" fillId="0" borderId="5" xfId="2" applyFont="1" applyBorder="1"/>
    <xf numFmtId="0" fontId="9" fillId="0" borderId="6" xfId="2" applyFont="1" applyBorder="1"/>
    <xf numFmtId="0" fontId="9" fillId="0" borderId="0" xfId="2" applyFont="1" applyAlignment="1">
      <alignment horizontal="center"/>
    </xf>
    <xf numFmtId="166" fontId="3" fillId="0" borderId="5" xfId="2" applyNumberFormat="1" applyFont="1" applyBorder="1" applyAlignment="1">
      <alignment horizontal="center"/>
    </xf>
    <xf numFmtId="166" fontId="3" fillId="0" borderId="10" xfId="2" applyNumberFormat="1" applyFont="1" applyBorder="1" applyAlignment="1">
      <alignment horizontal="center"/>
    </xf>
    <xf numFmtId="166" fontId="3" fillId="0" borderId="11" xfId="2" applyNumberFormat="1" applyFont="1" applyBorder="1" applyAlignment="1">
      <alignment horizontal="center"/>
    </xf>
    <xf numFmtId="1" fontId="3" fillId="0" borderId="11" xfId="2" applyNumberFormat="1" applyFont="1" applyBorder="1" applyAlignment="1">
      <alignment horizontal="center"/>
    </xf>
    <xf numFmtId="1" fontId="3" fillId="0" borderId="10" xfId="2" applyNumberFormat="1" applyFont="1" applyBorder="1" applyAlignment="1">
      <alignment horizontal="center"/>
    </xf>
    <xf numFmtId="164" fontId="3" fillId="0" borderId="12" xfId="2" applyNumberFormat="1" applyFont="1" applyBorder="1" applyAlignment="1">
      <alignment horizontal="center"/>
    </xf>
    <xf numFmtId="164" fontId="5" fillId="2" borderId="19" xfId="2" applyNumberFormat="1" applyFont="1" applyFill="1" applyBorder="1" applyAlignment="1">
      <alignment horizontal="center"/>
    </xf>
    <xf numFmtId="2" fontId="15" fillId="0" borderId="0" xfId="2" applyNumberFormat="1" applyFont="1"/>
    <xf numFmtId="1" fontId="15" fillId="0" borderId="0" xfId="2" applyNumberFormat="1" applyFont="1"/>
    <xf numFmtId="1" fontId="9" fillId="0" borderId="0" xfId="2" applyNumberFormat="1" applyFont="1" applyAlignment="1">
      <alignment horizontal="center"/>
    </xf>
    <xf numFmtId="0" fontId="9" fillId="0" borderId="0" xfId="2" applyFont="1" applyAlignment="1">
      <alignment horizontal="left"/>
    </xf>
    <xf numFmtId="3" fontId="9" fillId="0" borderId="0" xfId="2" quotePrefix="1" applyNumberFormat="1" applyFont="1" applyAlignment="1">
      <alignment horizontal="center"/>
    </xf>
    <xf numFmtId="0" fontId="9" fillId="0" borderId="1" xfId="2" applyFont="1" applyBorder="1" applyAlignment="1">
      <alignment horizontal="left"/>
    </xf>
    <xf numFmtId="0" fontId="9" fillId="0" borderId="2" xfId="2" applyFont="1" applyBorder="1" applyAlignment="1">
      <alignment horizontal="center"/>
    </xf>
    <xf numFmtId="0" fontId="9" fillId="0" borderId="3" xfId="2" applyFont="1" applyBorder="1" applyAlignment="1">
      <alignment horizontal="left"/>
    </xf>
    <xf numFmtId="0" fontId="9" fillId="0" borderId="4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165" fontId="9" fillId="0" borderId="3" xfId="2" applyNumberFormat="1" applyFont="1" applyBorder="1" applyAlignment="1">
      <alignment horizontal="center"/>
    </xf>
    <xf numFmtId="166" fontId="9" fillId="0" borderId="4" xfId="2" applyNumberFormat="1" applyFont="1" applyBorder="1" applyAlignment="1">
      <alignment horizontal="center"/>
    </xf>
    <xf numFmtId="14" fontId="9" fillId="0" borderId="3" xfId="2" applyNumberFormat="1" applyFont="1" applyBorder="1" applyAlignment="1">
      <alignment horizontal="center"/>
    </xf>
    <xf numFmtId="14" fontId="4" fillId="0" borderId="15" xfId="2" applyNumberFormat="1" applyFont="1" applyBorder="1"/>
    <xf numFmtId="0" fontId="3" fillId="0" borderId="29" xfId="2" applyFont="1" applyBorder="1" applyAlignment="1">
      <alignment horizontal="center"/>
    </xf>
    <xf numFmtId="0" fontId="3" fillId="0" borderId="30" xfId="2" applyFont="1" applyBorder="1" applyAlignment="1">
      <alignment horizontal="center"/>
    </xf>
    <xf numFmtId="164" fontId="3" fillId="0" borderId="8" xfId="2" applyNumberFormat="1" applyFont="1" applyBorder="1" applyAlignment="1">
      <alignment horizontal="center"/>
    </xf>
    <xf numFmtId="166" fontId="3" fillId="0" borderId="28" xfId="2" applyNumberFormat="1" applyFont="1" applyBorder="1" applyAlignment="1">
      <alignment horizontal="center"/>
    </xf>
    <xf numFmtId="164" fontId="5" fillId="0" borderId="29" xfId="2" applyNumberFormat="1" applyFont="1" applyBorder="1" applyAlignment="1">
      <alignment horizontal="center"/>
    </xf>
    <xf numFmtId="164" fontId="5" fillId="0" borderId="9" xfId="2" applyNumberFormat="1" applyFont="1" applyBorder="1" applyAlignment="1">
      <alignment horizontal="center"/>
    </xf>
    <xf numFmtId="164" fontId="5" fillId="0" borderId="31" xfId="2" applyNumberFormat="1" applyFont="1" applyBorder="1" applyAlignment="1">
      <alignment horizontal="center"/>
    </xf>
    <xf numFmtId="164" fontId="5" fillId="0" borderId="27" xfId="2" applyNumberFormat="1" applyFont="1" applyBorder="1" applyAlignment="1">
      <alignment horizontal="center"/>
    </xf>
    <xf numFmtId="164" fontId="5" fillId="0" borderId="28" xfId="2" applyNumberFormat="1" applyFont="1" applyBorder="1" applyAlignment="1">
      <alignment horizontal="center"/>
    </xf>
    <xf numFmtId="164" fontId="5" fillId="0" borderId="25" xfId="2" applyNumberFormat="1" applyFont="1" applyBorder="1" applyAlignment="1">
      <alignment horizontal="center"/>
    </xf>
    <xf numFmtId="1" fontId="5" fillId="0" borderId="8" xfId="2" applyNumberFormat="1" applyFont="1" applyBorder="1" applyAlignment="1">
      <alignment horizontal="center"/>
    </xf>
    <xf numFmtId="1" fontId="5" fillId="0" borderId="0" xfId="2" applyNumberFormat="1" applyFont="1" applyAlignment="1">
      <alignment horizontal="center"/>
    </xf>
    <xf numFmtId="0" fontId="16" fillId="0" borderId="0" xfId="2" quotePrefix="1" applyFont="1"/>
    <xf numFmtId="0" fontId="16" fillId="0" borderId="0" xfId="2" applyFont="1"/>
    <xf numFmtId="164" fontId="5" fillId="0" borderId="11" xfId="2" applyNumberFormat="1" applyFont="1" applyBorder="1" applyAlignment="1">
      <alignment horizontal="center"/>
    </xf>
    <xf numFmtId="1" fontId="5" fillId="0" borderId="11" xfId="2" applyNumberFormat="1" applyFont="1" applyBorder="1" applyAlignment="1">
      <alignment horizontal="center"/>
    </xf>
    <xf numFmtId="0" fontId="11" fillId="0" borderId="0" xfId="2" applyFont="1" applyAlignment="1">
      <alignment horizontal="left"/>
    </xf>
    <xf numFmtId="0" fontId="9" fillId="0" borderId="1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164" fontId="5" fillId="0" borderId="30" xfId="2" applyNumberFormat="1" applyFont="1" applyBorder="1" applyAlignment="1">
      <alignment horizontal="center"/>
    </xf>
    <xf numFmtId="164" fontId="5" fillId="0" borderId="22" xfId="2" applyNumberFormat="1" applyFont="1" applyBorder="1" applyAlignment="1">
      <alignment horizontal="center"/>
    </xf>
    <xf numFmtId="165" fontId="9" fillId="0" borderId="0" xfId="2" applyNumberFormat="1" applyFont="1" applyAlignment="1">
      <alignment horizontal="center"/>
    </xf>
    <xf numFmtId="0" fontId="3" fillId="0" borderId="17" xfId="2" applyFont="1" applyBorder="1" applyAlignment="1">
      <alignment horizontal="center" vertical="center" wrapText="1"/>
    </xf>
    <xf numFmtId="0" fontId="3" fillId="0" borderId="1" xfId="2" applyFont="1" applyBorder="1" applyAlignment="1">
      <alignment horizontal="center" vertical="center" wrapText="1"/>
    </xf>
    <xf numFmtId="0" fontId="3" fillId="0" borderId="8" xfId="2" applyFont="1" applyBorder="1" applyAlignment="1">
      <alignment horizontal="center" vertical="center" wrapText="1"/>
    </xf>
    <xf numFmtId="0" fontId="3" fillId="0" borderId="2" xfId="2" applyFont="1" applyBorder="1" applyAlignment="1">
      <alignment horizontal="center" vertical="center" wrapText="1"/>
    </xf>
    <xf numFmtId="0" fontId="3" fillId="0" borderId="3" xfId="2" applyFont="1" applyBorder="1" applyAlignment="1">
      <alignment horizontal="center" vertical="center" wrapText="1"/>
    </xf>
    <xf numFmtId="0" fontId="3" fillId="0" borderId="0" xfId="2" applyFont="1" applyAlignment="1">
      <alignment horizontal="center" vertical="center" wrapText="1"/>
    </xf>
    <xf numFmtId="0" fontId="3" fillId="0" borderId="4" xfId="2" applyFont="1" applyBorder="1" applyAlignment="1">
      <alignment horizontal="center" vertical="center" wrapText="1"/>
    </xf>
    <xf numFmtId="0" fontId="3" fillId="0" borderId="5" xfId="2" applyFont="1" applyBorder="1" applyAlignment="1">
      <alignment horizontal="center" vertical="center" wrapText="1"/>
    </xf>
    <xf numFmtId="0" fontId="3" fillId="0" borderId="11" xfId="2" applyFont="1" applyBorder="1" applyAlignment="1">
      <alignment horizontal="center" vertical="center" wrapText="1"/>
    </xf>
    <xf numFmtId="0" fontId="3" fillId="0" borderId="6" xfId="2" applyFont="1" applyBorder="1" applyAlignment="1">
      <alignment horizontal="center" vertical="center" wrapText="1"/>
    </xf>
    <xf numFmtId="0" fontId="4" fillId="0" borderId="13" xfId="2" applyFont="1" applyBorder="1" applyAlignment="1">
      <alignment horizontal="center"/>
    </xf>
    <xf numFmtId="0" fontId="4" fillId="0" borderId="15" xfId="2" applyFont="1" applyBorder="1" applyAlignment="1">
      <alignment horizontal="center"/>
    </xf>
    <xf numFmtId="0" fontId="4" fillId="0" borderId="32" xfId="2" applyFont="1" applyBorder="1" applyAlignment="1">
      <alignment horizontal="center"/>
    </xf>
    <xf numFmtId="0" fontId="4" fillId="0" borderId="1" xfId="2" applyFont="1" applyBorder="1" applyAlignment="1">
      <alignment horizontal="center"/>
    </xf>
    <xf numFmtId="0" fontId="4" fillId="0" borderId="8" xfId="2" applyFont="1" applyBorder="1" applyAlignment="1">
      <alignment horizontal="center"/>
    </xf>
    <xf numFmtId="0" fontId="4" fillId="0" borderId="2" xfId="2" applyFont="1" applyBorder="1" applyAlignment="1">
      <alignment horizontal="center"/>
    </xf>
    <xf numFmtId="0" fontId="4" fillId="0" borderId="13" xfId="2" applyFont="1" applyBorder="1" applyAlignment="1">
      <alignment horizontal="right"/>
    </xf>
    <xf numFmtId="0" fontId="4" fillId="0" borderId="15" xfId="2" applyFont="1" applyBorder="1" applyAlignment="1">
      <alignment horizontal="right"/>
    </xf>
    <xf numFmtId="14" fontId="4" fillId="0" borderId="15" xfId="2" applyNumberFormat="1" applyFont="1" applyBorder="1" applyAlignment="1">
      <alignment horizontal="left"/>
    </xf>
    <xf numFmtId="14" fontId="4" fillId="0" borderId="32" xfId="2" applyNumberFormat="1" applyFont="1" applyBorder="1" applyAlignment="1">
      <alignment horizontal="left"/>
    </xf>
    <xf numFmtId="0" fontId="4" fillId="0" borderId="0" xfId="2" applyFont="1" applyAlignment="1">
      <alignment horizontal="center"/>
    </xf>
    <xf numFmtId="0" fontId="4" fillId="0" borderId="5" xfId="2" applyFont="1" applyBorder="1" applyAlignment="1">
      <alignment horizontal="center"/>
    </xf>
    <xf numFmtId="0" fontId="4" fillId="0" borderId="11" xfId="2" applyFont="1" applyBorder="1" applyAlignment="1">
      <alignment horizontal="center"/>
    </xf>
    <xf numFmtId="0" fontId="4" fillId="0" borderId="6" xfId="2" applyFont="1" applyBorder="1" applyAlignment="1">
      <alignment horizontal="center"/>
    </xf>
    <xf numFmtId="0" fontId="3" fillId="0" borderId="1" xfId="2" applyFont="1" applyBorder="1" applyAlignment="1">
      <alignment horizontal="center" vertical="center"/>
    </xf>
    <xf numFmtId="0" fontId="3" fillId="0" borderId="5" xfId="2" applyFont="1" applyBorder="1" applyAlignment="1">
      <alignment horizontal="center" vertical="center"/>
    </xf>
    <xf numFmtId="14" fontId="4" fillId="0" borderId="15" xfId="2" quotePrefix="1" applyNumberFormat="1" applyFont="1" applyBorder="1" applyAlignment="1">
      <alignment horizontal="left"/>
    </xf>
    <xf numFmtId="14" fontId="4" fillId="0" borderId="32" xfId="2" quotePrefix="1" applyNumberFormat="1" applyFont="1" applyBorder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14" fontId="4" fillId="0" borderId="15" xfId="0" applyNumberFormat="1" applyFont="1" applyBorder="1" applyAlignment="1">
      <alignment horizontal="left"/>
    </xf>
    <xf numFmtId="14" fontId="4" fillId="0" borderId="32" xfId="0" applyNumberFormat="1" applyFont="1" applyBorder="1" applyAlignment="1">
      <alignment horizontal="left"/>
    </xf>
    <xf numFmtId="0" fontId="4" fillId="0" borderId="13" xfId="0" applyFont="1" applyBorder="1" applyAlignment="1">
      <alignment horizontal="right"/>
    </xf>
    <xf numFmtId="0" fontId="4" fillId="0" borderId="15" xfId="0" applyFont="1" applyBorder="1" applyAlignment="1">
      <alignment horizontal="right"/>
    </xf>
    <xf numFmtId="0" fontId="4" fillId="0" borderId="5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14" fontId="4" fillId="0" borderId="15" xfId="0" quotePrefix="1" applyNumberFormat="1" applyFont="1" applyBorder="1" applyAlignment="1">
      <alignment horizontal="left"/>
    </xf>
    <xf numFmtId="14" fontId="4" fillId="0" borderId="32" xfId="0" quotePrefix="1" applyNumberFormat="1" applyFont="1" applyBorder="1" applyAlignment="1">
      <alignment horizontal="left"/>
    </xf>
    <xf numFmtId="0" fontId="1" fillId="0" borderId="21" xfId="2" applyBorder="1" applyAlignment="1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31" xfId="0" applyNumberFormat="1" applyFont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166" fontId="3" fillId="0" borderId="3" xfId="0" applyNumberFormat="1" applyFont="1" applyBorder="1" applyAlignment="1">
      <alignment horizontal="center"/>
    </xf>
    <xf numFmtId="166" fontId="3" fillId="0" borderId="19" xfId="0" applyNumberFormat="1" applyFont="1" applyBorder="1" applyAlignment="1">
      <alignment horizontal="center"/>
    </xf>
    <xf numFmtId="166" fontId="3" fillId="0" borderId="0" xfId="0" applyNumberFormat="1" applyFont="1" applyAlignment="1">
      <alignment horizontal="center"/>
    </xf>
    <xf numFmtId="1" fontId="3" fillId="0" borderId="0" xfId="0" applyNumberFormat="1" applyFont="1" applyAlignment="1">
      <alignment horizontal="center"/>
    </xf>
    <xf numFmtId="1" fontId="3" fillId="0" borderId="19" xfId="0" applyNumberFormat="1" applyFont="1" applyBorder="1" applyAlignment="1">
      <alignment horizontal="center"/>
    </xf>
    <xf numFmtId="164" fontId="3" fillId="0" borderId="27" xfId="0" applyNumberFormat="1" applyFont="1" applyBorder="1" applyAlignment="1">
      <alignment horizontal="center"/>
    </xf>
    <xf numFmtId="164" fontId="3" fillId="0" borderId="25" xfId="0" applyNumberFormat="1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3" fontId="3" fillId="0" borderId="13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3" fillId="0" borderId="15" xfId="0" applyNumberFormat="1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" fontId="3" fillId="0" borderId="14" xfId="0" applyNumberFormat="1" applyFont="1" applyBorder="1" applyAlignment="1">
      <alignment horizontal="center"/>
    </xf>
    <xf numFmtId="166" fontId="3" fillId="0" borderId="15" xfId="0" applyNumberFormat="1" applyFont="1" applyBorder="1" applyAlignment="1">
      <alignment horizontal="center"/>
    </xf>
    <xf numFmtId="164" fontId="3" fillId="0" borderId="16" xfId="0" applyNumberFormat="1" applyFont="1" applyBorder="1" applyAlignment="1">
      <alignment horizontal="center"/>
    </xf>
    <xf numFmtId="164" fontId="3" fillId="0" borderId="23" xfId="0" applyNumberFormat="1" applyFont="1" applyBorder="1" applyAlignment="1">
      <alignment horizontal="center"/>
    </xf>
    <xf numFmtId="164" fontId="5" fillId="3" borderId="1" xfId="0" applyNumberFormat="1" applyFont="1" applyFill="1" applyBorder="1" applyAlignment="1">
      <alignment horizontal="center"/>
    </xf>
    <xf numFmtId="164" fontId="5" fillId="3" borderId="7" xfId="0" applyNumberFormat="1" applyFont="1" applyFill="1" applyBorder="1" applyAlignment="1">
      <alignment horizontal="center"/>
    </xf>
    <xf numFmtId="164" fontId="5" fillId="3" borderId="8" xfId="0" applyNumberFormat="1" applyFont="1" applyFill="1" applyBorder="1" applyAlignment="1">
      <alignment horizontal="center"/>
    </xf>
    <xf numFmtId="1" fontId="5" fillId="3" borderId="7" xfId="0" applyNumberFormat="1" applyFont="1" applyFill="1" applyBorder="1" applyAlignment="1">
      <alignment horizontal="center"/>
    </xf>
    <xf numFmtId="164" fontId="8" fillId="3" borderId="7" xfId="0" applyNumberFormat="1" applyFont="1" applyFill="1" applyBorder="1" applyAlignment="1">
      <alignment horizontal="center"/>
    </xf>
    <xf numFmtId="164" fontId="5" fillId="3" borderId="2" xfId="0" applyNumberFormat="1" applyFont="1" applyFill="1" applyBorder="1" applyAlignment="1">
      <alignment horizontal="center"/>
    </xf>
    <xf numFmtId="164" fontId="5" fillId="3" borderId="3" xfId="0" applyNumberFormat="1" applyFont="1" applyFill="1" applyBorder="1" applyAlignment="1">
      <alignment horizontal="center"/>
    </xf>
    <xf numFmtId="164" fontId="5" fillId="3" borderId="19" xfId="0" applyNumberFormat="1" applyFont="1" applyFill="1" applyBorder="1" applyAlignment="1">
      <alignment horizontal="center"/>
    </xf>
    <xf numFmtId="164" fontId="5" fillId="3" borderId="0" xfId="0" applyNumberFormat="1" applyFont="1" applyFill="1" applyAlignment="1">
      <alignment horizontal="center"/>
    </xf>
    <xf numFmtId="1" fontId="5" fillId="3" borderId="19" xfId="0" applyNumberFormat="1" applyFont="1" applyFill="1" applyBorder="1" applyAlignment="1">
      <alignment horizontal="center"/>
    </xf>
    <xf numFmtId="164" fontId="8" fillId="3" borderId="19" xfId="0" applyNumberFormat="1" applyFont="1" applyFill="1" applyBorder="1" applyAlignment="1">
      <alignment horizontal="center"/>
    </xf>
    <xf numFmtId="164" fontId="5" fillId="3" borderId="4" xfId="0" applyNumberFormat="1" applyFont="1" applyFill="1" applyBorder="1" applyAlignment="1">
      <alignment horizontal="center"/>
    </xf>
    <xf numFmtId="1" fontId="8" fillId="0" borderId="19" xfId="0" applyNumberFormat="1" applyFont="1" applyBorder="1" applyAlignment="1">
      <alignment horizontal="center"/>
    </xf>
    <xf numFmtId="164" fontId="8" fillId="0" borderId="4" xfId="0" applyNumberFormat="1" applyFont="1" applyBorder="1" applyAlignment="1">
      <alignment horizontal="center"/>
    </xf>
    <xf numFmtId="1" fontId="5" fillId="0" borderId="20" xfId="0" applyNumberFormat="1" applyFont="1" applyBorder="1" applyAlignment="1">
      <alignment horizontal="center"/>
    </xf>
    <xf numFmtId="1" fontId="5" fillId="0" borderId="22" xfId="0" applyNumberFormat="1" applyFont="1" applyBorder="1" applyAlignment="1">
      <alignment horizontal="center"/>
    </xf>
    <xf numFmtId="164" fontId="9" fillId="3" borderId="0" xfId="0" applyNumberFormat="1" applyFont="1" applyFill="1"/>
    <xf numFmtId="0" fontId="9" fillId="3" borderId="0" xfId="0" applyFont="1" applyFill="1"/>
    <xf numFmtId="164" fontId="9" fillId="0" borderId="0" xfId="0" applyNumberFormat="1" applyFont="1"/>
    <xf numFmtId="166" fontId="3" fillId="0" borderId="5" xfId="0" applyNumberFormat="1" applyFont="1" applyBorder="1" applyAlignment="1">
      <alignment horizontal="center"/>
    </xf>
    <xf numFmtId="166" fontId="3" fillId="0" borderId="10" xfId="0" applyNumberFormat="1" applyFont="1" applyBorder="1" applyAlignment="1">
      <alignment horizontal="center"/>
    </xf>
    <xf numFmtId="166" fontId="3" fillId="0" borderId="11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10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" fontId="8" fillId="3" borderId="19" xfId="0" applyNumberFormat="1" applyFont="1" applyFill="1" applyBorder="1" applyAlignment="1">
      <alignment horizontal="center"/>
    </xf>
    <xf numFmtId="164" fontId="8" fillId="3" borderId="4" xfId="0" applyNumberFormat="1" applyFont="1" applyFill="1" applyBorder="1" applyAlignment="1">
      <alignment horizontal="center"/>
    </xf>
    <xf numFmtId="1" fontId="5" fillId="3" borderId="20" xfId="0" applyNumberFormat="1" applyFont="1" applyFill="1" applyBorder="1" applyAlignment="1">
      <alignment horizontal="center"/>
    </xf>
    <xf numFmtId="0" fontId="3" fillId="0" borderId="29" xfId="0" applyFont="1" applyBorder="1" applyAlignment="1">
      <alignment horizontal="center"/>
    </xf>
    <xf numFmtId="0" fontId="3" fillId="0" borderId="30" xfId="0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66" fontId="3" fillId="0" borderId="28" xfId="0" applyNumberFormat="1" applyFont="1" applyBorder="1" applyAlignment="1">
      <alignment horizontal="center"/>
    </xf>
    <xf numFmtId="0" fontId="3" fillId="0" borderId="17" xfId="0" applyFont="1" applyBorder="1" applyAlignment="1">
      <alignment horizontal="center" vertical="center" wrapText="1"/>
    </xf>
    <xf numFmtId="0" fontId="0" fillId="0" borderId="21" xfId="0" applyBorder="1" applyAlignment="1"/>
  </cellXfs>
  <cellStyles count="3">
    <cellStyle name="Euro" xfId="1" xr:uid="{00000000-0005-0000-0000-000000000000}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  -  LÍNEA 1</a:t>
            </a:r>
          </a:p>
        </c:rich>
      </c:tx>
      <c:layout>
        <c:manualLayout>
          <c:xMode val="edge"/>
          <c:yMode val="edge"/>
          <c:x val="0.39628096875487462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610229444211043E-2"/>
          <c:y val="0.12740528022232514"/>
          <c:w val="0.88471946006749158"/>
          <c:h val="0.59831332318631136"/>
        </c:manualLayout>
      </c:layout>
      <c:lineChart>
        <c:grouping val="standard"/>
        <c:varyColors val="0"/>
        <c:ser>
          <c:idx val="0"/>
          <c:order val="0"/>
          <c:tx>
            <c:strRef>
              <c:f>'L12'!$C$22</c:f>
              <c:strCache>
                <c:ptCount val="1"/>
                <c:pt idx="0">
                  <c:v>CO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E83-435A-9074-E66DD4448096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E83-435A-9074-E66DD4448096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5E83-435A-9074-E66DD4448096}"/>
              </c:ext>
            </c:extLst>
          </c:dPt>
          <c:dPt>
            <c:idx val="20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5E83-435A-9074-E66DD4448096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5E83-435A-9074-E66DD4448096}"/>
              </c:ext>
            </c:extLst>
          </c:dPt>
          <c:dPt>
            <c:idx val="2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5E83-435A-9074-E66DD4448096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'L12'!$C$31:$C$61</c:f>
              <c:numCache>
                <c:formatCode>0.0</c:formatCode>
                <c:ptCount val="31"/>
                <c:pt idx="0">
                  <c:v>4.7</c:v>
                </c:pt>
                <c:pt idx="1">
                  <c:v>4.4000000000000004</c:v>
                </c:pt>
                <c:pt idx="2">
                  <c:v>3.8</c:v>
                </c:pt>
                <c:pt idx="3">
                  <c:v>5.7</c:v>
                </c:pt>
                <c:pt idx="4">
                  <c:v>4.5999999999999996</c:v>
                </c:pt>
                <c:pt idx="5">
                  <c:v>4.0999999999999996</c:v>
                </c:pt>
                <c:pt idx="6">
                  <c:v>5.5</c:v>
                </c:pt>
                <c:pt idx="7">
                  <c:v>3.6</c:v>
                </c:pt>
                <c:pt idx="8">
                  <c:v>2.7</c:v>
                </c:pt>
                <c:pt idx="9">
                  <c:v>4.7</c:v>
                </c:pt>
                <c:pt idx="10">
                  <c:v>6.3</c:v>
                </c:pt>
                <c:pt idx="11">
                  <c:v>4.8</c:v>
                </c:pt>
                <c:pt idx="12">
                  <c:v>4.9000000000000004</c:v>
                </c:pt>
                <c:pt idx="13">
                  <c:v>4.9000000000000004</c:v>
                </c:pt>
                <c:pt idx="14">
                  <c:v>4.3</c:v>
                </c:pt>
                <c:pt idx="15">
                  <c:v>6.8</c:v>
                </c:pt>
                <c:pt idx="16">
                  <c:v>6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2.6</c:v>
                </c:pt>
                <c:pt idx="21">
                  <c:v>3.3</c:v>
                </c:pt>
                <c:pt idx="22">
                  <c:v>2.9</c:v>
                </c:pt>
                <c:pt idx="23">
                  <c:v>3</c:v>
                </c:pt>
                <c:pt idx="24">
                  <c:v>2.2999999999999998</c:v>
                </c:pt>
                <c:pt idx="25">
                  <c:v>0</c:v>
                </c:pt>
                <c:pt idx="26">
                  <c:v>4.0999999999999996</c:v>
                </c:pt>
                <c:pt idx="27">
                  <c:v>4</c:v>
                </c:pt>
                <c:pt idx="28">
                  <c:v>3.3</c:v>
                </c:pt>
                <c:pt idx="29">
                  <c:v>2.2000000000000002</c:v>
                </c:pt>
                <c:pt idx="30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5E83-435A-9074-E66DD4448096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'L12'!$Q$31:$Q$61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50</c:v>
                </c:pt>
                <c:pt idx="3">
                  <c:v>50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50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50</c:v>
                </c:pt>
                <c:pt idx="16">
                  <c:v>50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50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5E83-435A-9074-E66DD44480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971584"/>
        <c:axId val="353978240"/>
      </c:lineChart>
      <c:dateAx>
        <c:axId val="353971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928543815743959"/>
              <c:y val="0.8737271467675982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3978240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3978240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2158854606693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397158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NOx  -  LÍNEA 1</a:t>
            </a:r>
          </a:p>
        </c:rich>
      </c:tx>
      <c:layout>
        <c:manualLayout>
          <c:xMode val="edge"/>
          <c:yMode val="edge"/>
          <c:x val="0.3876972742748241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931908511436077E-2"/>
          <c:y val="0.15682281059063136"/>
          <c:w val="0.89857967754030743"/>
          <c:h val="0.58918452011363198"/>
        </c:manualLayout>
      </c:layout>
      <c:lineChart>
        <c:grouping val="standard"/>
        <c:varyColors val="0"/>
        <c:ser>
          <c:idx val="0"/>
          <c:order val="0"/>
          <c:tx>
            <c:strRef>
              <c:f>'L12'!$F$22</c:f>
              <c:strCache>
                <c:ptCount val="1"/>
                <c:pt idx="0">
                  <c:v>NOx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8C03-4177-9F1E-738541865E4A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8C03-4177-9F1E-738541865E4A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8C03-4177-9F1E-738541865E4A}"/>
              </c:ext>
            </c:extLst>
          </c:dPt>
          <c:dPt>
            <c:idx val="20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8C03-4177-9F1E-738541865E4A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8C03-4177-9F1E-738541865E4A}"/>
              </c:ext>
            </c:extLst>
          </c:dPt>
          <c:dPt>
            <c:idx val="2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8C03-4177-9F1E-738541865E4A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'L12'!$F$31:$F$61</c:f>
              <c:numCache>
                <c:formatCode>0.0</c:formatCode>
                <c:ptCount val="31"/>
                <c:pt idx="0">
                  <c:v>72.3</c:v>
                </c:pt>
                <c:pt idx="1">
                  <c:v>72.900000000000006</c:v>
                </c:pt>
                <c:pt idx="2">
                  <c:v>71</c:v>
                </c:pt>
                <c:pt idx="3">
                  <c:v>71.7</c:v>
                </c:pt>
                <c:pt idx="4">
                  <c:v>73.099999999999994</c:v>
                </c:pt>
                <c:pt idx="5">
                  <c:v>72.2</c:v>
                </c:pt>
                <c:pt idx="6">
                  <c:v>72.2</c:v>
                </c:pt>
                <c:pt idx="7">
                  <c:v>72.7</c:v>
                </c:pt>
                <c:pt idx="8">
                  <c:v>72.5</c:v>
                </c:pt>
                <c:pt idx="9">
                  <c:v>72.3</c:v>
                </c:pt>
                <c:pt idx="10">
                  <c:v>72.599999999999994</c:v>
                </c:pt>
                <c:pt idx="11">
                  <c:v>72.400000000000006</c:v>
                </c:pt>
                <c:pt idx="12">
                  <c:v>71.7</c:v>
                </c:pt>
                <c:pt idx="13">
                  <c:v>72.2</c:v>
                </c:pt>
                <c:pt idx="14">
                  <c:v>71.7</c:v>
                </c:pt>
                <c:pt idx="15">
                  <c:v>70.900000000000006</c:v>
                </c:pt>
                <c:pt idx="16">
                  <c:v>70.2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72.599999999999994</c:v>
                </c:pt>
                <c:pt idx="21">
                  <c:v>72.3</c:v>
                </c:pt>
                <c:pt idx="22">
                  <c:v>72.599999999999994</c:v>
                </c:pt>
                <c:pt idx="23">
                  <c:v>72.599999999999994</c:v>
                </c:pt>
                <c:pt idx="24">
                  <c:v>72.900000000000006</c:v>
                </c:pt>
                <c:pt idx="25">
                  <c:v>0</c:v>
                </c:pt>
                <c:pt idx="26">
                  <c:v>72.3</c:v>
                </c:pt>
                <c:pt idx="27">
                  <c:v>72.7</c:v>
                </c:pt>
                <c:pt idx="28">
                  <c:v>72.7</c:v>
                </c:pt>
                <c:pt idx="29">
                  <c:v>72.599999999999994</c:v>
                </c:pt>
                <c:pt idx="30">
                  <c:v>72.7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C03-4177-9F1E-738541865E4A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'L12'!$V$31:$V$61</c:f>
              <c:numCache>
                <c:formatCode>General</c:formatCode>
                <c:ptCount val="31"/>
                <c:pt idx="0">
                  <c:v>100</c:v>
                </c:pt>
                <c:pt idx="1">
                  <c:v>100</c:v>
                </c:pt>
                <c:pt idx="2">
                  <c:v>200</c:v>
                </c:pt>
                <c:pt idx="3">
                  <c:v>200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200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200</c:v>
                </c:pt>
                <c:pt idx="16">
                  <c:v>200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200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8C03-4177-9F1E-738541865E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530432"/>
        <c:axId val="354532736"/>
      </c:lineChart>
      <c:dateAx>
        <c:axId val="354530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20666408948"/>
              <c:y val="0.87169052476577469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53273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532736"/>
        <c:scaling>
          <c:orientation val="minMax"/>
          <c:max val="200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358452623828873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53043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NOx  -  LÍNEA 2</a:t>
            </a:r>
          </a:p>
        </c:rich>
      </c:tx>
      <c:layout>
        <c:manualLayout>
          <c:xMode val="edge"/>
          <c:yMode val="edge"/>
          <c:x val="0.3876972742748241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67371578552681E-2"/>
          <c:y val="0.15274949083503056"/>
          <c:w val="0.88700712410948634"/>
          <c:h val="0.58662065706545929"/>
        </c:manualLayout>
      </c:layout>
      <c:lineChart>
        <c:grouping val="standard"/>
        <c:varyColors val="0"/>
        <c:ser>
          <c:idx val="0"/>
          <c:order val="0"/>
          <c:tx>
            <c:strRef>
              <c:f>'L12'!$F$90</c:f>
              <c:strCache>
                <c:ptCount val="1"/>
                <c:pt idx="0">
                  <c:v>NOx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B185-47B4-A62E-FB1A7818925F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B185-47B4-A62E-FB1A7818925F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'L12'!$F$99:$F$129</c:f>
              <c:numCache>
                <c:formatCode>0.0</c:formatCode>
                <c:ptCount val="31"/>
                <c:pt idx="0">
                  <c:v>66.3</c:v>
                </c:pt>
                <c:pt idx="1">
                  <c:v>66.400000000000006</c:v>
                </c:pt>
                <c:pt idx="2">
                  <c:v>66.099999999999994</c:v>
                </c:pt>
                <c:pt idx="3">
                  <c:v>66.400000000000006</c:v>
                </c:pt>
                <c:pt idx="4">
                  <c:v>66.7</c:v>
                </c:pt>
                <c:pt idx="5">
                  <c:v>66.3</c:v>
                </c:pt>
                <c:pt idx="6">
                  <c:v>68.5</c:v>
                </c:pt>
                <c:pt idx="7">
                  <c:v>67.099999999999994</c:v>
                </c:pt>
                <c:pt idx="8">
                  <c:v>66.599999999999994</c:v>
                </c:pt>
                <c:pt idx="9">
                  <c:v>66.2</c:v>
                </c:pt>
                <c:pt idx="10">
                  <c:v>66.400000000000006</c:v>
                </c:pt>
                <c:pt idx="11">
                  <c:v>65.599999999999994</c:v>
                </c:pt>
                <c:pt idx="12">
                  <c:v>67.099999999999994</c:v>
                </c:pt>
                <c:pt idx="13">
                  <c:v>67.599999999999994</c:v>
                </c:pt>
                <c:pt idx="14">
                  <c:v>66</c:v>
                </c:pt>
                <c:pt idx="15">
                  <c:v>67.2</c:v>
                </c:pt>
                <c:pt idx="16">
                  <c:v>66</c:v>
                </c:pt>
                <c:pt idx="17">
                  <c:v>66.099999999999994</c:v>
                </c:pt>
                <c:pt idx="18">
                  <c:v>66.3</c:v>
                </c:pt>
                <c:pt idx="19">
                  <c:v>69.099999999999994</c:v>
                </c:pt>
                <c:pt idx="20">
                  <c:v>67</c:v>
                </c:pt>
                <c:pt idx="21">
                  <c:v>0</c:v>
                </c:pt>
                <c:pt idx="22">
                  <c:v>67</c:v>
                </c:pt>
                <c:pt idx="23">
                  <c:v>66.400000000000006</c:v>
                </c:pt>
                <c:pt idx="24">
                  <c:v>69.400000000000006</c:v>
                </c:pt>
                <c:pt idx="25">
                  <c:v>66.5</c:v>
                </c:pt>
                <c:pt idx="26">
                  <c:v>66.7</c:v>
                </c:pt>
                <c:pt idx="27">
                  <c:v>66.5</c:v>
                </c:pt>
                <c:pt idx="28">
                  <c:v>66.2</c:v>
                </c:pt>
                <c:pt idx="29">
                  <c:v>66.099999999999994</c:v>
                </c:pt>
                <c:pt idx="30">
                  <c:v>66.8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185-47B4-A62E-FB1A7818925F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'L12'!$V$99:$V$129</c:f>
              <c:numCache>
                <c:formatCode>General</c:formatCode>
                <c:ptCount val="31"/>
                <c:pt idx="0">
                  <c:v>100</c:v>
                </c:pt>
                <c:pt idx="1">
                  <c:v>100</c:v>
                </c:pt>
                <c:pt idx="2">
                  <c:v>200</c:v>
                </c:pt>
                <c:pt idx="3">
                  <c:v>100</c:v>
                </c:pt>
                <c:pt idx="4">
                  <c:v>100</c:v>
                </c:pt>
                <c:pt idx="5">
                  <c:v>200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200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200</c:v>
                </c:pt>
                <c:pt idx="19">
                  <c:v>100</c:v>
                </c:pt>
                <c:pt idx="20">
                  <c:v>200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200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185-47B4-A62E-FB1A781892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843072"/>
        <c:axId val="351845376"/>
      </c:lineChart>
      <c:dateAx>
        <c:axId val="3518430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0500790114413996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184537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1845376"/>
        <c:scaling>
          <c:orientation val="minMax"/>
          <c:max val="20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276985505291496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1843072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HCl  -  LÍNEA 1</a:t>
            </a:r>
          </a:p>
        </c:rich>
      </c:tx>
      <c:layout>
        <c:manualLayout>
          <c:xMode val="edge"/>
          <c:yMode val="edge"/>
          <c:x val="0.39341974145123754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535060625782977E-2"/>
          <c:y val="0.14460285132382891"/>
          <c:w val="0.89614605866574371"/>
          <c:h val="0.58895703633696173"/>
        </c:manualLayout>
      </c:layout>
      <c:lineChart>
        <c:grouping val="standard"/>
        <c:varyColors val="0"/>
        <c:ser>
          <c:idx val="0"/>
          <c:order val="0"/>
          <c:tx>
            <c:strRef>
              <c:f>'L12'!$B$22</c:f>
              <c:strCache>
                <c:ptCount val="1"/>
                <c:pt idx="0">
                  <c:v>HCl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FB9-463A-9C8D-63368DC44E8D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FB9-463A-9C8D-63368DC44E8D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FB9-463A-9C8D-63368DC44E8D}"/>
              </c:ext>
            </c:extLst>
          </c:dPt>
          <c:dPt>
            <c:idx val="20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FB9-463A-9C8D-63368DC44E8D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FB9-463A-9C8D-63368DC44E8D}"/>
              </c:ext>
            </c:extLst>
          </c:dPt>
          <c:dPt>
            <c:idx val="2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2FB9-463A-9C8D-63368DC44E8D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'L12'!$B$31:$B$61</c:f>
              <c:numCache>
                <c:formatCode>0.0</c:formatCode>
                <c:ptCount val="31"/>
                <c:pt idx="0">
                  <c:v>0.3</c:v>
                </c:pt>
                <c:pt idx="1">
                  <c:v>0.4</c:v>
                </c:pt>
                <c:pt idx="2">
                  <c:v>0.6</c:v>
                </c:pt>
                <c:pt idx="3">
                  <c:v>0.5</c:v>
                </c:pt>
                <c:pt idx="4">
                  <c:v>0.4</c:v>
                </c:pt>
                <c:pt idx="5">
                  <c:v>0.8</c:v>
                </c:pt>
                <c:pt idx="6">
                  <c:v>0.4</c:v>
                </c:pt>
                <c:pt idx="7">
                  <c:v>1.3</c:v>
                </c:pt>
                <c:pt idx="8">
                  <c:v>1.6</c:v>
                </c:pt>
                <c:pt idx="9">
                  <c:v>1.7</c:v>
                </c:pt>
                <c:pt idx="10">
                  <c:v>1.4</c:v>
                </c:pt>
                <c:pt idx="11">
                  <c:v>1.3</c:v>
                </c:pt>
                <c:pt idx="12">
                  <c:v>0.6</c:v>
                </c:pt>
                <c:pt idx="13">
                  <c:v>0.2</c:v>
                </c:pt>
                <c:pt idx="14">
                  <c:v>2.1</c:v>
                </c:pt>
                <c:pt idx="15">
                  <c:v>1</c:v>
                </c:pt>
                <c:pt idx="16">
                  <c:v>1.1000000000000001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0.8</c:v>
                </c:pt>
                <c:pt idx="21">
                  <c:v>1.4</c:v>
                </c:pt>
                <c:pt idx="22">
                  <c:v>1.1000000000000001</c:v>
                </c:pt>
                <c:pt idx="23">
                  <c:v>1.6</c:v>
                </c:pt>
                <c:pt idx="24">
                  <c:v>2.1</c:v>
                </c:pt>
                <c:pt idx="25">
                  <c:v>0</c:v>
                </c:pt>
                <c:pt idx="26">
                  <c:v>1.5</c:v>
                </c:pt>
                <c:pt idx="27">
                  <c:v>1.9</c:v>
                </c:pt>
                <c:pt idx="28">
                  <c:v>1.7</c:v>
                </c:pt>
                <c:pt idx="29">
                  <c:v>1.4</c:v>
                </c:pt>
                <c:pt idx="30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FB9-463A-9C8D-63368DC44E8D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val>
            <c:numRef>
              <c:f>'L12'!$P$31:$P$61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10</c:v>
                </c:pt>
                <c:pt idx="3">
                  <c:v>10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10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10</c:v>
                </c:pt>
                <c:pt idx="16">
                  <c:v>10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10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FB9-463A-9C8D-63368DC44E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904704"/>
        <c:axId val="354907264"/>
      </c:lineChart>
      <c:dateAx>
        <c:axId val="3549047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070177038680973"/>
              <c:y val="0.8778004573462652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90726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907264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76985119349351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90470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1</a:t>
            </a:r>
          </a:p>
        </c:rich>
      </c:tx>
      <c:layout>
        <c:manualLayout>
          <c:xMode val="edge"/>
          <c:yMode val="edge"/>
          <c:x val="0.38626674243039211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023272174590218E-2"/>
          <c:y val="0.16700610997963339"/>
          <c:w val="0.8990281064365282"/>
          <c:h val="0.55184245374771279"/>
        </c:manualLayout>
      </c:layout>
      <c:lineChart>
        <c:grouping val="standard"/>
        <c:varyColors val="0"/>
        <c:ser>
          <c:idx val="0"/>
          <c:order val="0"/>
          <c:tx>
            <c:strRef>
              <c:f>'L12'!$H$22</c:f>
              <c:strCache>
                <c:ptCount val="1"/>
                <c:pt idx="0">
                  <c:v>NH3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108-4A8D-89AC-38CEB2D81D26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108-4A8D-89AC-38CEB2D81D26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1108-4A8D-89AC-38CEB2D81D26}"/>
              </c:ext>
            </c:extLst>
          </c:dPt>
          <c:dPt>
            <c:idx val="20"/>
            <c:bubble3D val="0"/>
            <c:spPr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7-1108-4A8D-89AC-38CEB2D81D26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'L12'!$H$31:$H$61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1108-4A8D-89AC-38CEB2D81D26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'L12'!$W$31:$W$61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1108-4A8D-89AC-38CEB2D81D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1825280"/>
        <c:axId val="354658176"/>
      </c:lineChart>
      <c:dateAx>
        <c:axId val="351825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211786670996021"/>
              <c:y val="0.86965383618893133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65817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658176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39918443670935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1825280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-  LÍNEA 2</a:t>
            </a:r>
          </a:p>
        </c:rich>
      </c:tx>
      <c:layout>
        <c:manualLayout>
          <c:xMode val="edge"/>
          <c:yMode val="edge"/>
          <c:x val="0.39055848689016964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13579573456328E-2"/>
          <c:y val="0.15727766757696809"/>
          <c:w val="0.89761492188058434"/>
          <c:h val="0.57854641163574028"/>
        </c:manualLayout>
      </c:layout>
      <c:lineChart>
        <c:grouping val="standard"/>
        <c:varyColors val="0"/>
        <c:ser>
          <c:idx val="0"/>
          <c:order val="0"/>
          <c:tx>
            <c:strRef>
              <c:f>'L12'!$H$90</c:f>
              <c:strCache>
                <c:ptCount val="1"/>
                <c:pt idx="0">
                  <c:v>NH3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A121-401D-AFAA-418AF5753E98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'L12'!$H$99:$H$129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21-401D-AFAA-418AF5753E98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'L12'!$W$99:$W$129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3">
                  <c:v>5</c:v>
                </c:pt>
                <c:pt idx="4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9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121-401D-AFAA-418AF5753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953856"/>
        <c:axId val="354960512"/>
      </c:lineChart>
      <c:dateAx>
        <c:axId val="354953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356305977216763"/>
              <c:y val="0.8757638020569317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96051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96051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21588546066934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95385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  -  LÍNEA 3</a:t>
            </a:r>
          </a:p>
        </c:rich>
      </c:tx>
      <c:layout>
        <c:manualLayout>
          <c:xMode val="edge"/>
          <c:yMode val="edge"/>
          <c:x val="0.39628096875487462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9610198725159351E-2"/>
          <c:y val="0.13622871460676628"/>
          <c:w val="0.88471946006749158"/>
          <c:h val="0.59831332318631136"/>
        </c:manualLayout>
      </c:layout>
      <c:lineChart>
        <c:grouping val="standard"/>
        <c:varyColors val="0"/>
        <c:ser>
          <c:idx val="0"/>
          <c:order val="0"/>
          <c:tx>
            <c:strRef>
              <c:f>'L34'!$C$22</c:f>
              <c:strCache>
                <c:ptCount val="1"/>
                <c:pt idx="0">
                  <c:v>CO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44E-4462-B92B-BDAA80638C6E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44E-4462-B92B-BDAA80638C6E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44E-4462-B92B-BDAA80638C6E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44E-4462-B92B-BDAA80638C6E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44E-4462-B92B-BDAA80638C6E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A44E-4462-B92B-BDAA80638C6E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44E-4462-B92B-BDAA80638C6E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'L34'!$C$31:$C$61</c:f>
              <c:numCache>
                <c:formatCode>0.0</c:formatCode>
                <c:ptCount val="31"/>
                <c:pt idx="0">
                  <c:v>16.2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10.1</c:v>
                </c:pt>
                <c:pt idx="8">
                  <c:v>9.3000000000000007</c:v>
                </c:pt>
                <c:pt idx="9">
                  <c:v>12.2</c:v>
                </c:pt>
                <c:pt idx="10">
                  <c:v>9.1</c:v>
                </c:pt>
                <c:pt idx="11">
                  <c:v>8.3000000000000007</c:v>
                </c:pt>
                <c:pt idx="12">
                  <c:v>10</c:v>
                </c:pt>
                <c:pt idx="13">
                  <c:v>12.7</c:v>
                </c:pt>
                <c:pt idx="14">
                  <c:v>9.6</c:v>
                </c:pt>
                <c:pt idx="15">
                  <c:v>10.6</c:v>
                </c:pt>
                <c:pt idx="16">
                  <c:v>9.1999999999999993</c:v>
                </c:pt>
                <c:pt idx="17">
                  <c:v>10.7</c:v>
                </c:pt>
                <c:pt idx="18">
                  <c:v>13.7</c:v>
                </c:pt>
                <c:pt idx="19">
                  <c:v>9.6999999999999993</c:v>
                </c:pt>
                <c:pt idx="20">
                  <c:v>8.9</c:v>
                </c:pt>
                <c:pt idx="21">
                  <c:v>17</c:v>
                </c:pt>
                <c:pt idx="22">
                  <c:v>9</c:v>
                </c:pt>
                <c:pt idx="23">
                  <c:v>11.6</c:v>
                </c:pt>
                <c:pt idx="24">
                  <c:v>10.199999999999999</c:v>
                </c:pt>
                <c:pt idx="25">
                  <c:v>11.3</c:v>
                </c:pt>
                <c:pt idx="26">
                  <c:v>11.5</c:v>
                </c:pt>
                <c:pt idx="27">
                  <c:v>6.1</c:v>
                </c:pt>
                <c:pt idx="28">
                  <c:v>10.5</c:v>
                </c:pt>
                <c:pt idx="29">
                  <c:v>7.3</c:v>
                </c:pt>
                <c:pt idx="30">
                  <c:v>8.1999999999999993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44E-4462-B92B-BDAA80638C6E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'L34'!$Q$31:$Q$61</c:f>
              <c:numCache>
                <c:formatCode>General</c:formatCode>
                <c:ptCount val="31"/>
                <c:pt idx="0">
                  <c:v>50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50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44E-4462-B92B-BDAA80638C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7562240"/>
        <c:axId val="377564544"/>
      </c:lineChart>
      <c:dateAx>
        <c:axId val="3775622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928543815743959"/>
              <c:y val="0.8737271467675982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756454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7564544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21588546066934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7562240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5535141440653"/>
          <c:y val="0.93776914151825441"/>
          <c:w val="0.24289432813146422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PARTÍCULAS  -  LÍNEA 3</a:t>
            </a:r>
          </a:p>
        </c:rich>
      </c:tx>
      <c:layout>
        <c:manualLayout>
          <c:xMode val="edge"/>
          <c:yMode val="edge"/>
          <c:x val="0.32331939821955241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912667271106167E-2"/>
          <c:y val="0.16700610997963339"/>
          <c:w val="0.90611193667681167"/>
          <c:h val="0.57066904372802452"/>
        </c:manualLayout>
      </c:layout>
      <c:lineChart>
        <c:grouping val="standard"/>
        <c:varyColors val="0"/>
        <c:ser>
          <c:idx val="0"/>
          <c:order val="0"/>
          <c:tx>
            <c:strRef>
              <c:f>'L34'!$D$22</c:f>
              <c:strCache>
                <c:ptCount val="1"/>
                <c:pt idx="0">
                  <c:v> Partículas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9859-4A0D-A709-460303B5F885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9859-4A0D-A709-460303B5F885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9859-4A0D-A709-460303B5F885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9859-4A0D-A709-460303B5F885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9859-4A0D-A709-460303B5F885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9859-4A0D-A709-460303B5F885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9859-4A0D-A709-460303B5F885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'L34'!$D$31:$D$61</c:f>
              <c:numCache>
                <c:formatCode>0.0</c:formatCode>
                <c:ptCount val="31"/>
                <c:pt idx="0">
                  <c:v>0.4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0.3</c:v>
                </c:pt>
                <c:pt idx="23">
                  <c:v>0.2</c:v>
                </c:pt>
                <c:pt idx="24">
                  <c:v>0.2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859-4A0D-A709-460303B5F885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'L34'!$R$31:$R$61</c:f>
              <c:numCache>
                <c:formatCode>General</c:formatCode>
                <c:ptCount val="31"/>
                <c:pt idx="0">
                  <c:v>10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10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859-4A0D-A709-460303B5F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7609216"/>
        <c:axId val="377615872"/>
      </c:lineChart>
      <c:dateAx>
        <c:axId val="377609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1931406770030031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761587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7615872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25661760160065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760921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051546391752575"/>
          <c:y val="0.93790149892933616"/>
          <c:w val="0.2976804123711340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2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3</a:t>
            </a:r>
          </a:p>
        </c:rich>
      </c:tx>
      <c:layout>
        <c:manualLayout>
          <c:xMode val="edge"/>
          <c:yMode val="edge"/>
          <c:x val="0.39055850576817436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244769403824523E-2"/>
          <c:y val="0.16089613034623218"/>
          <c:w val="0.90376707911511056"/>
          <c:h val="0.57862883329395409"/>
        </c:manualLayout>
      </c:layout>
      <c:lineChart>
        <c:grouping val="standard"/>
        <c:varyColors val="0"/>
        <c:ser>
          <c:idx val="0"/>
          <c:order val="0"/>
          <c:tx>
            <c:strRef>
              <c:f>'L34'!$E$22</c:f>
              <c:strCache>
                <c:ptCount val="1"/>
                <c:pt idx="0">
                  <c:v>SO2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CD31-4379-9BCA-7AC3C88813F2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CD31-4379-9BCA-7AC3C88813F2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CD31-4379-9BCA-7AC3C88813F2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CD31-4379-9BCA-7AC3C88813F2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CD31-4379-9BCA-7AC3C88813F2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CD31-4379-9BCA-7AC3C88813F2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CD31-4379-9BCA-7AC3C88813F2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'L34'!$E$31:$E$61</c:f>
              <c:numCache>
                <c:formatCode>0.0</c:formatCode>
                <c:ptCount val="31"/>
                <c:pt idx="0">
                  <c:v>14.3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26.9</c:v>
                </c:pt>
                <c:pt idx="8">
                  <c:v>12.4</c:v>
                </c:pt>
                <c:pt idx="9">
                  <c:v>16.7</c:v>
                </c:pt>
                <c:pt idx="10">
                  <c:v>14.1</c:v>
                </c:pt>
                <c:pt idx="11">
                  <c:v>16</c:v>
                </c:pt>
                <c:pt idx="12">
                  <c:v>14.5</c:v>
                </c:pt>
                <c:pt idx="13">
                  <c:v>14.2</c:v>
                </c:pt>
                <c:pt idx="14">
                  <c:v>15.8</c:v>
                </c:pt>
                <c:pt idx="15">
                  <c:v>13.7</c:v>
                </c:pt>
                <c:pt idx="16">
                  <c:v>16.8</c:v>
                </c:pt>
                <c:pt idx="17">
                  <c:v>16.600000000000001</c:v>
                </c:pt>
                <c:pt idx="18">
                  <c:v>16.399999999999999</c:v>
                </c:pt>
                <c:pt idx="19">
                  <c:v>19.5</c:v>
                </c:pt>
                <c:pt idx="20">
                  <c:v>11.8</c:v>
                </c:pt>
                <c:pt idx="21">
                  <c:v>15.4</c:v>
                </c:pt>
                <c:pt idx="22">
                  <c:v>9.5</c:v>
                </c:pt>
                <c:pt idx="23">
                  <c:v>10.7</c:v>
                </c:pt>
                <c:pt idx="24">
                  <c:v>17.399999999999999</c:v>
                </c:pt>
                <c:pt idx="25">
                  <c:v>13.8</c:v>
                </c:pt>
                <c:pt idx="26">
                  <c:v>16.100000000000001</c:v>
                </c:pt>
                <c:pt idx="27">
                  <c:v>13.7</c:v>
                </c:pt>
                <c:pt idx="28">
                  <c:v>15.7</c:v>
                </c:pt>
                <c:pt idx="29">
                  <c:v>16.7</c:v>
                </c:pt>
                <c:pt idx="30">
                  <c:v>15.5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D31-4379-9BCA-7AC3C88813F2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'L34'!$S$31:$S$61</c:f>
              <c:numCache>
                <c:formatCode>General</c:formatCode>
                <c:ptCount val="31"/>
                <c:pt idx="0">
                  <c:v>50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50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D31-4379-9BCA-7AC3C88813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706560"/>
        <c:axId val="378709120"/>
      </c:lineChart>
      <c:dateAx>
        <c:axId val="3787065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0739492834713484"/>
              <c:y val="0.8802918050661227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709120"/>
        <c:crossesAt val="0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8709120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154787075598419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706560"/>
        <c:crosses val="autoZero"/>
        <c:crossBetween val="between"/>
        <c:majorUnit val="10"/>
        <c:min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338541984577506"/>
          <c:y val="0.93790149892933616"/>
          <c:w val="0.2519382557800429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TOC  -  LÍNEA 3</a:t>
            </a:r>
          </a:p>
        </c:rich>
      </c:tx>
      <c:layout>
        <c:manualLayout>
          <c:xMode val="edge"/>
          <c:yMode val="edge"/>
          <c:x val="0.38626674243039211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465040650406505E-2"/>
          <c:y val="0.14348749999999999"/>
          <c:w val="0.8990281064365282"/>
          <c:h val="0.59299976851851854"/>
        </c:manualLayout>
      </c:layout>
      <c:lineChart>
        <c:grouping val="standard"/>
        <c:varyColors val="0"/>
        <c:ser>
          <c:idx val="0"/>
          <c:order val="0"/>
          <c:tx>
            <c:strRef>
              <c:f>'L34'!$G$22</c:f>
              <c:strCache>
                <c:ptCount val="1"/>
                <c:pt idx="0">
                  <c:v>TOC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1EA-4970-B30F-81697CEDF078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1EA-4970-B30F-81697CEDF078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1EA-4970-B30F-81697CEDF078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1EA-4970-B30F-81697CEDF078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1EA-4970-B30F-81697CEDF078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A1EA-4970-B30F-81697CEDF078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A1EA-4970-B30F-81697CEDF078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'L34'!$G$31:$G$61</c:f>
              <c:numCache>
                <c:formatCode>0.0</c:formatCode>
                <c:ptCount val="31"/>
                <c:pt idx="0">
                  <c:v>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0.3</c:v>
                </c:pt>
                <c:pt idx="8">
                  <c:v>0.4</c:v>
                </c:pt>
                <c:pt idx="9">
                  <c:v>0.4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0.3</c:v>
                </c:pt>
                <c:pt idx="14">
                  <c:v>0.3</c:v>
                </c:pt>
                <c:pt idx="15">
                  <c:v>0.4</c:v>
                </c:pt>
                <c:pt idx="16">
                  <c:v>0.3</c:v>
                </c:pt>
                <c:pt idx="17">
                  <c:v>0.3</c:v>
                </c:pt>
                <c:pt idx="18">
                  <c:v>0.5</c:v>
                </c:pt>
                <c:pt idx="19">
                  <c:v>0.4</c:v>
                </c:pt>
                <c:pt idx="20">
                  <c:v>0.2</c:v>
                </c:pt>
                <c:pt idx="21">
                  <c:v>0.4</c:v>
                </c:pt>
                <c:pt idx="22">
                  <c:v>0.3</c:v>
                </c:pt>
                <c:pt idx="23">
                  <c:v>0.4</c:v>
                </c:pt>
                <c:pt idx="24">
                  <c:v>0.5</c:v>
                </c:pt>
                <c:pt idx="25">
                  <c:v>0.6</c:v>
                </c:pt>
                <c:pt idx="26">
                  <c:v>0.6</c:v>
                </c:pt>
                <c:pt idx="27">
                  <c:v>0.3</c:v>
                </c:pt>
                <c:pt idx="28">
                  <c:v>0.9</c:v>
                </c:pt>
                <c:pt idx="29">
                  <c:v>0.3</c:v>
                </c:pt>
                <c:pt idx="30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1EA-4970-B30F-81697CEDF078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'L34'!$T$31:$T$61</c:f>
              <c:numCache>
                <c:formatCode>General</c:formatCode>
                <c:ptCount val="31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1EA-4970-B30F-81697CEDF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744192"/>
        <c:axId val="378779136"/>
      </c:lineChart>
      <c:dateAx>
        <c:axId val="3787441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211800200232696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77913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877913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39918618309756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744192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242268041237114"/>
          <c:y val="0.93790149892933616"/>
          <c:w val="0.25257731958762886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HCl  -  LÍNEA 4</a:t>
            </a:r>
          </a:p>
        </c:rich>
      </c:tx>
      <c:layout>
        <c:manualLayout>
          <c:xMode val="edge"/>
          <c:yMode val="edge"/>
          <c:x val="0.3934197414512375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514433187490365E-2"/>
          <c:y val="0.17311608961303462"/>
          <c:w val="0.90525945126424412"/>
          <c:h val="0.54957838574435003"/>
        </c:manualLayout>
      </c:layout>
      <c:lineChart>
        <c:grouping val="standard"/>
        <c:varyColors val="0"/>
        <c:ser>
          <c:idx val="0"/>
          <c:order val="0"/>
          <c:tx>
            <c:strRef>
              <c:f>'L34'!$B$90</c:f>
              <c:strCache>
                <c:ptCount val="1"/>
                <c:pt idx="0">
                  <c:v>HCl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6379-4CD0-8A20-2B435D21B0D3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6379-4CD0-8A20-2B435D21B0D3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6379-4CD0-8A20-2B435D21B0D3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'L34'!$B$99:$B$129</c:f>
              <c:numCache>
                <c:formatCode>0.0</c:formatCode>
                <c:ptCount val="31"/>
                <c:pt idx="0">
                  <c:v>1.4</c:v>
                </c:pt>
                <c:pt idx="1">
                  <c:v>1.2</c:v>
                </c:pt>
                <c:pt idx="2">
                  <c:v>1.5</c:v>
                </c:pt>
                <c:pt idx="3">
                  <c:v>1.8</c:v>
                </c:pt>
                <c:pt idx="4">
                  <c:v>1.9</c:v>
                </c:pt>
                <c:pt idx="5">
                  <c:v>1.6</c:v>
                </c:pt>
                <c:pt idx="6">
                  <c:v>1.7</c:v>
                </c:pt>
                <c:pt idx="7">
                  <c:v>1.7</c:v>
                </c:pt>
                <c:pt idx="8">
                  <c:v>1.7</c:v>
                </c:pt>
                <c:pt idx="9">
                  <c:v>1.6</c:v>
                </c:pt>
                <c:pt idx="10">
                  <c:v>1.7</c:v>
                </c:pt>
                <c:pt idx="11">
                  <c:v>1.7</c:v>
                </c:pt>
                <c:pt idx="12">
                  <c:v>1.6</c:v>
                </c:pt>
                <c:pt idx="13">
                  <c:v>1.6</c:v>
                </c:pt>
                <c:pt idx="14">
                  <c:v>0</c:v>
                </c:pt>
                <c:pt idx="15">
                  <c:v>0</c:v>
                </c:pt>
                <c:pt idx="16">
                  <c:v>1.9</c:v>
                </c:pt>
                <c:pt idx="17">
                  <c:v>1.7</c:v>
                </c:pt>
                <c:pt idx="18">
                  <c:v>1.4</c:v>
                </c:pt>
                <c:pt idx="19">
                  <c:v>1.4</c:v>
                </c:pt>
                <c:pt idx="20">
                  <c:v>1.2</c:v>
                </c:pt>
                <c:pt idx="21">
                  <c:v>1.2</c:v>
                </c:pt>
                <c:pt idx="22">
                  <c:v>1.4</c:v>
                </c:pt>
                <c:pt idx="23">
                  <c:v>2.1</c:v>
                </c:pt>
                <c:pt idx="24">
                  <c:v>1.6</c:v>
                </c:pt>
                <c:pt idx="25">
                  <c:v>1.8</c:v>
                </c:pt>
                <c:pt idx="26">
                  <c:v>1.5</c:v>
                </c:pt>
                <c:pt idx="27">
                  <c:v>3.2</c:v>
                </c:pt>
                <c:pt idx="28">
                  <c:v>2.2999999999999998</c:v>
                </c:pt>
                <c:pt idx="29">
                  <c:v>1.7</c:v>
                </c:pt>
                <c:pt idx="30">
                  <c:v>1.4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6379-4CD0-8A20-2B435D21B0D3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'L34'!$P$99:$P$129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10</c:v>
                </c:pt>
                <c:pt idx="14">
                  <c:v>8</c:v>
                </c:pt>
                <c:pt idx="15">
                  <c:v>8</c:v>
                </c:pt>
                <c:pt idx="16">
                  <c:v>10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10</c:v>
                </c:pt>
                <c:pt idx="27">
                  <c:v>10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379-4CD0-8A20-2B435D21B0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822016"/>
        <c:axId val="378824576"/>
      </c:lineChart>
      <c:dateAx>
        <c:axId val="3788220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16319581673"/>
              <c:y val="0.88187380217729749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82457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882457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480651053521950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82201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837891885135977"/>
          <c:y val="0.93790149892933616"/>
          <c:w val="0.2458175160537364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PARTÍCULAS  -  LÍNEA 1</a:t>
            </a:r>
          </a:p>
        </c:rich>
      </c:tx>
      <c:layout>
        <c:manualLayout>
          <c:xMode val="edge"/>
          <c:yMode val="edge"/>
          <c:x val="0.32331939821955241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3912667271106167E-2"/>
          <c:y val="0.16700610997963339"/>
          <c:w val="0.90611193667681167"/>
          <c:h val="0.57066904372802452"/>
        </c:manualLayout>
      </c:layout>
      <c:lineChart>
        <c:grouping val="standard"/>
        <c:varyColors val="0"/>
        <c:ser>
          <c:idx val="0"/>
          <c:order val="0"/>
          <c:tx>
            <c:strRef>
              <c:f>'L12'!$D$22</c:f>
              <c:strCache>
                <c:ptCount val="1"/>
                <c:pt idx="0">
                  <c:v> Partículas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D12-462A-939D-4F9712080454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D12-462A-939D-4F9712080454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D12-462A-939D-4F9712080454}"/>
              </c:ext>
            </c:extLst>
          </c:dPt>
          <c:dPt>
            <c:idx val="25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ED12-462A-939D-4F9712080454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'L12'!$D$31:$D$61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ED12-462A-939D-4F9712080454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'L12'!$R$31:$R$61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2">
                  <c:v>10</c:v>
                </c:pt>
                <c:pt idx="3">
                  <c:v>10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10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10</c:v>
                </c:pt>
                <c:pt idx="16">
                  <c:v>10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10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D12-462A-939D-4F97120804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3816576"/>
        <c:axId val="353818880"/>
      </c:lineChart>
      <c:dateAx>
        <c:axId val="3538165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1931406770030031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3818880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3818880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2566176016006568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381657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  -  LÍNEA 4</a:t>
            </a:r>
          </a:p>
        </c:rich>
      </c:tx>
      <c:layout>
        <c:manualLayout>
          <c:xMode val="edge"/>
          <c:yMode val="edge"/>
          <c:x val="0.39628096875487462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191376077990255E-2"/>
          <c:y val="0.17447986111111111"/>
          <c:w val="0.87795755530558683"/>
          <c:h val="0.58676597222222227"/>
        </c:manualLayout>
      </c:layout>
      <c:lineChart>
        <c:grouping val="standard"/>
        <c:varyColors val="0"/>
        <c:ser>
          <c:idx val="0"/>
          <c:order val="0"/>
          <c:tx>
            <c:strRef>
              <c:f>'L34'!$C$90</c:f>
              <c:strCache>
                <c:ptCount val="1"/>
                <c:pt idx="0">
                  <c:v>CO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BAD-4D10-BDC4-1D02E64117AD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BAD-4D10-BDC4-1D02E64117AD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BAD-4D10-BDC4-1D02E64117AD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'L34'!$C$99:$C$129</c:f>
              <c:numCache>
                <c:formatCode>0.0</c:formatCode>
                <c:ptCount val="31"/>
                <c:pt idx="0">
                  <c:v>10.8</c:v>
                </c:pt>
                <c:pt idx="1">
                  <c:v>7.6</c:v>
                </c:pt>
                <c:pt idx="2">
                  <c:v>6.3</c:v>
                </c:pt>
                <c:pt idx="3">
                  <c:v>8.6</c:v>
                </c:pt>
                <c:pt idx="4">
                  <c:v>13.4</c:v>
                </c:pt>
                <c:pt idx="5">
                  <c:v>9.6</c:v>
                </c:pt>
                <c:pt idx="6">
                  <c:v>9.9</c:v>
                </c:pt>
                <c:pt idx="7">
                  <c:v>9.3000000000000007</c:v>
                </c:pt>
                <c:pt idx="8">
                  <c:v>10.4</c:v>
                </c:pt>
                <c:pt idx="9">
                  <c:v>12.9</c:v>
                </c:pt>
                <c:pt idx="10">
                  <c:v>7.4</c:v>
                </c:pt>
                <c:pt idx="11">
                  <c:v>10.7</c:v>
                </c:pt>
                <c:pt idx="12">
                  <c:v>8.9</c:v>
                </c:pt>
                <c:pt idx="13">
                  <c:v>13.2</c:v>
                </c:pt>
                <c:pt idx="14">
                  <c:v>0</c:v>
                </c:pt>
                <c:pt idx="15">
                  <c:v>0</c:v>
                </c:pt>
                <c:pt idx="16">
                  <c:v>10</c:v>
                </c:pt>
                <c:pt idx="17">
                  <c:v>9</c:v>
                </c:pt>
                <c:pt idx="18">
                  <c:v>11.3</c:v>
                </c:pt>
                <c:pt idx="19">
                  <c:v>8.1</c:v>
                </c:pt>
                <c:pt idx="20">
                  <c:v>8</c:v>
                </c:pt>
                <c:pt idx="21">
                  <c:v>14</c:v>
                </c:pt>
                <c:pt idx="22">
                  <c:v>8.5</c:v>
                </c:pt>
                <c:pt idx="23">
                  <c:v>8.3000000000000007</c:v>
                </c:pt>
                <c:pt idx="24">
                  <c:v>9.8000000000000007</c:v>
                </c:pt>
                <c:pt idx="25">
                  <c:v>7.5</c:v>
                </c:pt>
                <c:pt idx="26">
                  <c:v>17.5</c:v>
                </c:pt>
                <c:pt idx="27">
                  <c:v>6.1</c:v>
                </c:pt>
                <c:pt idx="28">
                  <c:v>5.7</c:v>
                </c:pt>
                <c:pt idx="29">
                  <c:v>7.6</c:v>
                </c:pt>
                <c:pt idx="30">
                  <c:v>4.4000000000000004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BAD-4D10-BDC4-1D02E64117AD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'L34'!$Q$99:$Q$129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50</c:v>
                </c:pt>
                <c:pt idx="14">
                  <c:v>40</c:v>
                </c:pt>
                <c:pt idx="15">
                  <c:v>40</c:v>
                </c:pt>
                <c:pt idx="16">
                  <c:v>50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50</c:v>
                </c:pt>
                <c:pt idx="27">
                  <c:v>50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BAD-4D10-BDC4-1D02E64117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949632"/>
        <c:axId val="378951936"/>
      </c:lineChart>
      <c:dateAx>
        <c:axId val="3789496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20666408948"/>
              <c:y val="0.88594715810416635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95193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8951936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501018957212789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94963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726152447998262"/>
          <c:y val="0.93790149892933616"/>
          <c:w val="0.2428943281314641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PARTÍCULAS  -  LÍNEA  4</a:t>
            </a:r>
          </a:p>
        </c:rich>
      </c:tx>
      <c:layout>
        <c:manualLayout>
          <c:xMode val="edge"/>
          <c:yMode val="edge"/>
          <c:x val="0.32331958505186853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514433187490365E-2"/>
          <c:y val="0.13849861111111111"/>
          <c:w val="0.90525945126424412"/>
          <c:h val="0.54270763888888884"/>
        </c:manualLayout>
      </c:layout>
      <c:lineChart>
        <c:grouping val="standard"/>
        <c:varyColors val="0"/>
        <c:ser>
          <c:idx val="0"/>
          <c:order val="0"/>
          <c:tx>
            <c:strRef>
              <c:f>'L34'!$D$90</c:f>
              <c:strCache>
                <c:ptCount val="1"/>
                <c:pt idx="0">
                  <c:v> Partículas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F70C-4827-BE12-F6616C19B930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F70C-4827-BE12-F6616C19B930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F70C-4827-BE12-F6616C19B930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'L34'!$D$99:$D$129</c:f>
              <c:numCache>
                <c:formatCode>0.0</c:formatCode>
                <c:ptCount val="3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0.1</c:v>
                </c:pt>
                <c:pt idx="5">
                  <c:v>0.1</c:v>
                </c:pt>
                <c:pt idx="6">
                  <c:v>0.1</c:v>
                </c:pt>
                <c:pt idx="7">
                  <c:v>0.1</c:v>
                </c:pt>
                <c:pt idx="8">
                  <c:v>0.1</c:v>
                </c:pt>
                <c:pt idx="9">
                  <c:v>0.1</c:v>
                </c:pt>
                <c:pt idx="10">
                  <c:v>0.1</c:v>
                </c:pt>
                <c:pt idx="11">
                  <c:v>0.2</c:v>
                </c:pt>
                <c:pt idx="12">
                  <c:v>0.2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0.2</c:v>
                </c:pt>
                <c:pt idx="17">
                  <c:v>0.2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0.2</c:v>
                </c:pt>
                <c:pt idx="22">
                  <c:v>0.1</c:v>
                </c:pt>
                <c:pt idx="23">
                  <c:v>0.1</c:v>
                </c:pt>
                <c:pt idx="24">
                  <c:v>0.1</c:v>
                </c:pt>
                <c:pt idx="25">
                  <c:v>0.2</c:v>
                </c:pt>
                <c:pt idx="26">
                  <c:v>0.2</c:v>
                </c:pt>
                <c:pt idx="27">
                  <c:v>0.2</c:v>
                </c:pt>
                <c:pt idx="28">
                  <c:v>0.2</c:v>
                </c:pt>
                <c:pt idx="29">
                  <c:v>0.2</c:v>
                </c:pt>
                <c:pt idx="30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70C-4827-BE12-F6616C19B930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'L34'!$R$99:$R$129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10</c:v>
                </c:pt>
                <c:pt idx="14">
                  <c:v>5</c:v>
                </c:pt>
                <c:pt idx="15">
                  <c:v>5</c:v>
                </c:pt>
                <c:pt idx="16">
                  <c:v>10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10</c:v>
                </c:pt>
                <c:pt idx="27">
                  <c:v>10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70C-4827-BE12-F6616C19B9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982784"/>
        <c:axId val="378985088"/>
      </c:lineChart>
      <c:dateAx>
        <c:axId val="3789827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688805791167994"/>
              <c:y val="0.8680594324851024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985088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8985088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5661856645601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898278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500647554190861"/>
          <c:y val="0.93776914151825441"/>
          <c:w val="0.29729770265203337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2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4</a:t>
            </a:r>
          </a:p>
        </c:rich>
      </c:tx>
      <c:layout>
        <c:manualLayout>
          <c:xMode val="edge"/>
          <c:yMode val="edge"/>
          <c:x val="0.39055850576817436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379752530933628E-2"/>
          <c:y val="0.15478615071283094"/>
          <c:w val="0.88606704161979755"/>
          <c:h val="0.55176992268848457"/>
        </c:manualLayout>
      </c:layout>
      <c:lineChart>
        <c:grouping val="standard"/>
        <c:varyColors val="0"/>
        <c:ser>
          <c:idx val="0"/>
          <c:order val="0"/>
          <c:tx>
            <c:strRef>
              <c:f>'L34'!$E$90</c:f>
              <c:strCache>
                <c:ptCount val="1"/>
                <c:pt idx="0">
                  <c:v>SO2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974-4913-9CD5-CEEB1FBAFB71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974-4913-9CD5-CEEB1FBAFB71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974-4913-9CD5-CEEB1FBAFB71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'L34'!$E$99:$E$129</c:f>
              <c:numCache>
                <c:formatCode>0.0</c:formatCode>
                <c:ptCount val="31"/>
                <c:pt idx="0">
                  <c:v>10.1</c:v>
                </c:pt>
                <c:pt idx="1">
                  <c:v>3.6</c:v>
                </c:pt>
                <c:pt idx="2">
                  <c:v>6.3</c:v>
                </c:pt>
                <c:pt idx="3">
                  <c:v>6.5</c:v>
                </c:pt>
                <c:pt idx="4">
                  <c:v>14.9</c:v>
                </c:pt>
                <c:pt idx="5">
                  <c:v>15.6</c:v>
                </c:pt>
                <c:pt idx="6">
                  <c:v>13.4</c:v>
                </c:pt>
                <c:pt idx="7">
                  <c:v>21.4</c:v>
                </c:pt>
                <c:pt idx="8">
                  <c:v>17.3</c:v>
                </c:pt>
                <c:pt idx="9">
                  <c:v>16.399999999999999</c:v>
                </c:pt>
                <c:pt idx="10">
                  <c:v>13.7</c:v>
                </c:pt>
                <c:pt idx="11">
                  <c:v>14.2</c:v>
                </c:pt>
                <c:pt idx="12">
                  <c:v>9.1</c:v>
                </c:pt>
                <c:pt idx="13">
                  <c:v>8</c:v>
                </c:pt>
                <c:pt idx="14">
                  <c:v>0</c:v>
                </c:pt>
                <c:pt idx="15">
                  <c:v>0</c:v>
                </c:pt>
                <c:pt idx="16">
                  <c:v>6.5</c:v>
                </c:pt>
                <c:pt idx="17">
                  <c:v>12.9</c:v>
                </c:pt>
                <c:pt idx="18">
                  <c:v>11.3</c:v>
                </c:pt>
                <c:pt idx="19">
                  <c:v>10</c:v>
                </c:pt>
                <c:pt idx="20">
                  <c:v>6.6</c:v>
                </c:pt>
                <c:pt idx="21">
                  <c:v>4.4000000000000004</c:v>
                </c:pt>
                <c:pt idx="22">
                  <c:v>5</c:v>
                </c:pt>
                <c:pt idx="23">
                  <c:v>11.9</c:v>
                </c:pt>
                <c:pt idx="24">
                  <c:v>11.2</c:v>
                </c:pt>
                <c:pt idx="25">
                  <c:v>11.2</c:v>
                </c:pt>
                <c:pt idx="26">
                  <c:v>6.4</c:v>
                </c:pt>
                <c:pt idx="27">
                  <c:v>11.8</c:v>
                </c:pt>
                <c:pt idx="28">
                  <c:v>12.1</c:v>
                </c:pt>
                <c:pt idx="29">
                  <c:v>8.8000000000000007</c:v>
                </c:pt>
                <c:pt idx="30">
                  <c:v>9.8000000000000007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974-4913-9CD5-CEEB1FBAFB71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'L34'!$S$99:$S$129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40</c:v>
                </c:pt>
                <c:pt idx="3">
                  <c:v>40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50</c:v>
                </c:pt>
                <c:pt idx="14">
                  <c:v>40</c:v>
                </c:pt>
                <c:pt idx="15">
                  <c:v>40</c:v>
                </c:pt>
                <c:pt idx="16">
                  <c:v>50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50</c:v>
                </c:pt>
                <c:pt idx="27">
                  <c:v>50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974-4913-9CD5-CEEB1FBAF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040512"/>
        <c:axId val="379042816"/>
      </c:lineChart>
      <c:dateAx>
        <c:axId val="3790405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45172163557075"/>
              <c:y val="0.87461210052606086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04281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042816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154785801989343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04051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209343018169239"/>
          <c:y val="0.93776914151825441"/>
          <c:w val="0.25193825578004303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TOC -  LÍNEA 4</a:t>
            </a:r>
          </a:p>
        </c:rich>
      </c:tx>
      <c:layout>
        <c:manualLayout>
          <c:xMode val="edge"/>
          <c:yMode val="edge"/>
          <c:x val="0.39055847748761136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13579573456328E-2"/>
          <c:y val="0.15727766757696809"/>
          <c:w val="0.89761492188058434"/>
          <c:h val="0.57854641163574028"/>
        </c:manualLayout>
      </c:layout>
      <c:lineChart>
        <c:grouping val="standard"/>
        <c:varyColors val="0"/>
        <c:ser>
          <c:idx val="0"/>
          <c:order val="0"/>
          <c:tx>
            <c:strRef>
              <c:f>'L34'!$G$90</c:f>
              <c:strCache>
                <c:ptCount val="1"/>
                <c:pt idx="0">
                  <c:v>TOC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127-4AD7-872D-08F96079E78E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127-4AD7-872D-08F96079E78E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127-4AD7-872D-08F96079E78E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'L34'!$G$99:$G$129</c:f>
              <c:numCache>
                <c:formatCode>0.0</c:formatCode>
                <c:ptCount val="31"/>
                <c:pt idx="0">
                  <c:v>0.9</c:v>
                </c:pt>
                <c:pt idx="1">
                  <c:v>0.9</c:v>
                </c:pt>
                <c:pt idx="2">
                  <c:v>1.3</c:v>
                </c:pt>
                <c:pt idx="3">
                  <c:v>0.9</c:v>
                </c:pt>
                <c:pt idx="4">
                  <c:v>0.8</c:v>
                </c:pt>
                <c:pt idx="5">
                  <c:v>0.8</c:v>
                </c:pt>
                <c:pt idx="6">
                  <c:v>1</c:v>
                </c:pt>
                <c:pt idx="7">
                  <c:v>0.9</c:v>
                </c:pt>
                <c:pt idx="8">
                  <c:v>1</c:v>
                </c:pt>
                <c:pt idx="9">
                  <c:v>1</c:v>
                </c:pt>
                <c:pt idx="10">
                  <c:v>0.9</c:v>
                </c:pt>
                <c:pt idx="11">
                  <c:v>0.9</c:v>
                </c:pt>
                <c:pt idx="12">
                  <c:v>1</c:v>
                </c:pt>
                <c:pt idx="13">
                  <c:v>1.5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1.1000000000000001</c:v>
                </c:pt>
                <c:pt idx="18">
                  <c:v>1.3</c:v>
                </c:pt>
                <c:pt idx="19">
                  <c:v>1.3</c:v>
                </c:pt>
                <c:pt idx="20">
                  <c:v>0.9</c:v>
                </c:pt>
                <c:pt idx="21">
                  <c:v>1.1000000000000001</c:v>
                </c:pt>
                <c:pt idx="22">
                  <c:v>0.9</c:v>
                </c:pt>
                <c:pt idx="23">
                  <c:v>1</c:v>
                </c:pt>
                <c:pt idx="24">
                  <c:v>1.4</c:v>
                </c:pt>
                <c:pt idx="25">
                  <c:v>1.4</c:v>
                </c:pt>
                <c:pt idx="26">
                  <c:v>2.2000000000000002</c:v>
                </c:pt>
                <c:pt idx="27">
                  <c:v>1.1000000000000001</c:v>
                </c:pt>
                <c:pt idx="28">
                  <c:v>1.9</c:v>
                </c:pt>
                <c:pt idx="29">
                  <c:v>1</c:v>
                </c:pt>
                <c:pt idx="3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127-4AD7-872D-08F96079E78E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'L34'!$T$99:$T$129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10</c:v>
                </c:pt>
                <c:pt idx="14">
                  <c:v>8</c:v>
                </c:pt>
                <c:pt idx="15">
                  <c:v>8</c:v>
                </c:pt>
                <c:pt idx="16">
                  <c:v>10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10</c:v>
                </c:pt>
                <c:pt idx="27">
                  <c:v>10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127-4AD7-872D-08F96079E7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081856"/>
        <c:axId val="379084160"/>
      </c:lineChart>
      <c:dateAx>
        <c:axId val="3790818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35628992321906"/>
              <c:y val="0.87576388069264366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084160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084160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15886290444957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081856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451777987211055"/>
          <c:y val="0.93790149892933616"/>
          <c:w val="0.2522525224887429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NOx  -  LÍNEA 3</a:t>
            </a:r>
          </a:p>
        </c:rich>
      </c:tx>
      <c:layout>
        <c:manualLayout>
          <c:xMode val="edge"/>
          <c:yMode val="edge"/>
          <c:x val="0.3876972742748241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7931908511436077E-2"/>
          <c:y val="0.15682281059063136"/>
          <c:w val="0.89857967754030743"/>
          <c:h val="0.58918452011363198"/>
        </c:manualLayout>
      </c:layout>
      <c:lineChart>
        <c:grouping val="standard"/>
        <c:varyColors val="0"/>
        <c:ser>
          <c:idx val="0"/>
          <c:order val="0"/>
          <c:tx>
            <c:strRef>
              <c:f>'L34'!$F$22</c:f>
              <c:strCache>
                <c:ptCount val="1"/>
                <c:pt idx="0">
                  <c:v>NOx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136-4A35-AED5-ED7CC8D1A43F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136-4A35-AED5-ED7CC8D1A43F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E136-4A35-AED5-ED7CC8D1A43F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E136-4A35-AED5-ED7CC8D1A43F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E136-4A35-AED5-ED7CC8D1A43F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E136-4A35-AED5-ED7CC8D1A43F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E136-4A35-AED5-ED7CC8D1A43F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'L34'!$F$31:$F$61</c:f>
              <c:numCache>
                <c:formatCode>0.0</c:formatCode>
                <c:ptCount val="31"/>
                <c:pt idx="0">
                  <c:v>67.5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70.5</c:v>
                </c:pt>
                <c:pt idx="8">
                  <c:v>68</c:v>
                </c:pt>
                <c:pt idx="9">
                  <c:v>68.7</c:v>
                </c:pt>
                <c:pt idx="10">
                  <c:v>68.599999999999994</c:v>
                </c:pt>
                <c:pt idx="11">
                  <c:v>67.400000000000006</c:v>
                </c:pt>
                <c:pt idx="12">
                  <c:v>49.8</c:v>
                </c:pt>
                <c:pt idx="13">
                  <c:v>37.299999999999997</c:v>
                </c:pt>
                <c:pt idx="14">
                  <c:v>45.6</c:v>
                </c:pt>
                <c:pt idx="15">
                  <c:v>58.3</c:v>
                </c:pt>
                <c:pt idx="16">
                  <c:v>69.400000000000006</c:v>
                </c:pt>
                <c:pt idx="17">
                  <c:v>64.099999999999994</c:v>
                </c:pt>
                <c:pt idx="18">
                  <c:v>66.2</c:v>
                </c:pt>
                <c:pt idx="19">
                  <c:v>66.8</c:v>
                </c:pt>
                <c:pt idx="20">
                  <c:v>68.2</c:v>
                </c:pt>
                <c:pt idx="21">
                  <c:v>67.2</c:v>
                </c:pt>
                <c:pt idx="22">
                  <c:v>62.7</c:v>
                </c:pt>
                <c:pt idx="23">
                  <c:v>61.1</c:v>
                </c:pt>
                <c:pt idx="24">
                  <c:v>61.9</c:v>
                </c:pt>
                <c:pt idx="25">
                  <c:v>61.4</c:v>
                </c:pt>
                <c:pt idx="26">
                  <c:v>63</c:v>
                </c:pt>
                <c:pt idx="27">
                  <c:v>64.3</c:v>
                </c:pt>
                <c:pt idx="28">
                  <c:v>63.1</c:v>
                </c:pt>
                <c:pt idx="29">
                  <c:v>63.9</c:v>
                </c:pt>
                <c:pt idx="30">
                  <c:v>63.3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136-4A35-AED5-ED7CC8D1A43F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'L34'!$V$31:$V$61</c:f>
              <c:numCache>
                <c:formatCode>General</c:formatCode>
                <c:ptCount val="31"/>
                <c:pt idx="0">
                  <c:v>200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200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100</c:v>
                </c:pt>
                <c:pt idx="27">
                  <c:v>100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136-4A35-AED5-ED7CC8D1A43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203584"/>
        <c:axId val="379205888"/>
      </c:lineChart>
      <c:dateAx>
        <c:axId val="3792035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20666408948"/>
              <c:y val="0.87169052476577469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205888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205888"/>
        <c:scaling>
          <c:orientation val="minMax"/>
          <c:max val="200"/>
          <c:min val="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3584526238288734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20358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209343018169239"/>
          <c:y val="0.93790149892933616"/>
          <c:w val="0.25193825578004303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NOx  -  LÍNEA 4</a:t>
            </a:r>
          </a:p>
        </c:rich>
      </c:tx>
      <c:layout>
        <c:manualLayout>
          <c:xMode val="edge"/>
          <c:yMode val="edge"/>
          <c:x val="0.3876972742748241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67371578552681E-2"/>
          <c:y val="0.15274949083503056"/>
          <c:w val="0.88700712410948634"/>
          <c:h val="0.58662065706545929"/>
        </c:manualLayout>
      </c:layout>
      <c:lineChart>
        <c:grouping val="standard"/>
        <c:varyColors val="0"/>
        <c:ser>
          <c:idx val="0"/>
          <c:order val="0"/>
          <c:tx>
            <c:strRef>
              <c:f>'L34'!$F$90</c:f>
              <c:strCache>
                <c:ptCount val="1"/>
                <c:pt idx="0">
                  <c:v>NOx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454-4BDA-910B-ED6ADC59405E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454-4BDA-910B-ED6ADC59405E}"/>
              </c:ext>
            </c:extLst>
          </c:dPt>
          <c:dPt>
            <c:idx val="1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454-4BDA-910B-ED6ADC59405E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'L34'!$F$99:$F$129</c:f>
              <c:numCache>
                <c:formatCode>0.0</c:formatCode>
                <c:ptCount val="31"/>
                <c:pt idx="0">
                  <c:v>62.2</c:v>
                </c:pt>
                <c:pt idx="1">
                  <c:v>62</c:v>
                </c:pt>
                <c:pt idx="2">
                  <c:v>63.4</c:v>
                </c:pt>
                <c:pt idx="3">
                  <c:v>60.3</c:v>
                </c:pt>
                <c:pt idx="4">
                  <c:v>63.8</c:v>
                </c:pt>
                <c:pt idx="5">
                  <c:v>59.9</c:v>
                </c:pt>
                <c:pt idx="6">
                  <c:v>65.400000000000006</c:v>
                </c:pt>
                <c:pt idx="7">
                  <c:v>66.7</c:v>
                </c:pt>
                <c:pt idx="8">
                  <c:v>64.400000000000006</c:v>
                </c:pt>
                <c:pt idx="9">
                  <c:v>62.3</c:v>
                </c:pt>
                <c:pt idx="10">
                  <c:v>62.5</c:v>
                </c:pt>
                <c:pt idx="11">
                  <c:v>63.4</c:v>
                </c:pt>
                <c:pt idx="12">
                  <c:v>63.5</c:v>
                </c:pt>
                <c:pt idx="13">
                  <c:v>56.1</c:v>
                </c:pt>
                <c:pt idx="14">
                  <c:v>0</c:v>
                </c:pt>
                <c:pt idx="15">
                  <c:v>0</c:v>
                </c:pt>
                <c:pt idx="16">
                  <c:v>56.7</c:v>
                </c:pt>
                <c:pt idx="17">
                  <c:v>62.4</c:v>
                </c:pt>
                <c:pt idx="18">
                  <c:v>46.2</c:v>
                </c:pt>
                <c:pt idx="19">
                  <c:v>51.1</c:v>
                </c:pt>
                <c:pt idx="20">
                  <c:v>63.2</c:v>
                </c:pt>
                <c:pt idx="21">
                  <c:v>47.9</c:v>
                </c:pt>
                <c:pt idx="22">
                  <c:v>46</c:v>
                </c:pt>
                <c:pt idx="23">
                  <c:v>54.1</c:v>
                </c:pt>
                <c:pt idx="24">
                  <c:v>62.3</c:v>
                </c:pt>
                <c:pt idx="25">
                  <c:v>58.8</c:v>
                </c:pt>
                <c:pt idx="26">
                  <c:v>37.6</c:v>
                </c:pt>
                <c:pt idx="27">
                  <c:v>64.3</c:v>
                </c:pt>
                <c:pt idx="28">
                  <c:v>59.7</c:v>
                </c:pt>
                <c:pt idx="29">
                  <c:v>56.7</c:v>
                </c:pt>
                <c:pt idx="30">
                  <c:v>64.3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454-4BDA-910B-ED6ADC59405E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'L34'!$V$99:$V$129</c:f>
              <c:numCache>
                <c:formatCode>General</c:formatCode>
                <c:ptCount val="31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200</c:v>
                </c:pt>
                <c:pt idx="14">
                  <c:v>100</c:v>
                </c:pt>
                <c:pt idx="15">
                  <c:v>100</c:v>
                </c:pt>
                <c:pt idx="16">
                  <c:v>200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100</c:v>
                </c:pt>
                <c:pt idx="26">
                  <c:v>200</c:v>
                </c:pt>
                <c:pt idx="27">
                  <c:v>200</c:v>
                </c:pt>
                <c:pt idx="28">
                  <c:v>100</c:v>
                </c:pt>
                <c:pt idx="29">
                  <c:v>100</c:v>
                </c:pt>
                <c:pt idx="30">
                  <c:v>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454-4BDA-910B-ED6ADC594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257216"/>
        <c:axId val="379259520"/>
      </c:lineChart>
      <c:dateAx>
        <c:axId val="3792572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0500790114413996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259520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259520"/>
        <c:scaling>
          <c:orientation val="minMax"/>
          <c:max val="20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276985505291496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257216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467740950985778"/>
          <c:y val="0.93790149892933616"/>
          <c:w val="0.25193825578004297"/>
          <c:h val="4.282655246252675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HCl  -  LÍNEA 3</a:t>
            </a:r>
          </a:p>
        </c:rich>
      </c:tx>
      <c:layout>
        <c:manualLayout>
          <c:xMode val="edge"/>
          <c:yMode val="edge"/>
          <c:x val="0.39341974145123754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5535060625782977E-2"/>
          <c:y val="0.14460285132382891"/>
          <c:w val="0.89614605866574371"/>
          <c:h val="0.58895703633696173"/>
        </c:manualLayout>
      </c:layout>
      <c:lineChart>
        <c:grouping val="standard"/>
        <c:varyColors val="0"/>
        <c:ser>
          <c:idx val="0"/>
          <c:order val="0"/>
          <c:tx>
            <c:strRef>
              <c:f>'L34'!$B$22</c:f>
              <c:strCache>
                <c:ptCount val="1"/>
                <c:pt idx="0">
                  <c:v>HCl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208D-41CC-9C9C-C5C93A5F8B13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208D-41CC-9C9C-C5C93A5F8B13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208D-41CC-9C9C-C5C93A5F8B13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208D-41CC-9C9C-C5C93A5F8B13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208D-41CC-9C9C-C5C93A5F8B13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208D-41CC-9C9C-C5C93A5F8B13}"/>
              </c:ext>
            </c:extLst>
          </c:dPt>
          <c:dPt>
            <c:idx val="7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D-208D-41CC-9C9C-C5C93A5F8B13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'L34'!$B$31:$B$61</c:f>
              <c:numCache>
                <c:formatCode>0.0</c:formatCode>
                <c:ptCount val="31"/>
                <c:pt idx="0">
                  <c:v>2.2999999999999998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2.6</c:v>
                </c:pt>
                <c:pt idx="8">
                  <c:v>1.7</c:v>
                </c:pt>
                <c:pt idx="9">
                  <c:v>1.9</c:v>
                </c:pt>
                <c:pt idx="10">
                  <c:v>2</c:v>
                </c:pt>
                <c:pt idx="11">
                  <c:v>2.4</c:v>
                </c:pt>
                <c:pt idx="12">
                  <c:v>2.2000000000000002</c:v>
                </c:pt>
                <c:pt idx="13">
                  <c:v>2</c:v>
                </c:pt>
                <c:pt idx="14">
                  <c:v>1.9</c:v>
                </c:pt>
                <c:pt idx="15">
                  <c:v>2</c:v>
                </c:pt>
                <c:pt idx="16">
                  <c:v>2.6</c:v>
                </c:pt>
                <c:pt idx="17">
                  <c:v>2.4</c:v>
                </c:pt>
                <c:pt idx="18">
                  <c:v>2.2000000000000002</c:v>
                </c:pt>
                <c:pt idx="19">
                  <c:v>2.6</c:v>
                </c:pt>
                <c:pt idx="20">
                  <c:v>2.1</c:v>
                </c:pt>
                <c:pt idx="21">
                  <c:v>2.6</c:v>
                </c:pt>
                <c:pt idx="22">
                  <c:v>2.9</c:v>
                </c:pt>
                <c:pt idx="23">
                  <c:v>3.1</c:v>
                </c:pt>
                <c:pt idx="24">
                  <c:v>2.4</c:v>
                </c:pt>
                <c:pt idx="25">
                  <c:v>2.5</c:v>
                </c:pt>
                <c:pt idx="26">
                  <c:v>3.4</c:v>
                </c:pt>
                <c:pt idx="27">
                  <c:v>2.2999999999999998</c:v>
                </c:pt>
                <c:pt idx="28">
                  <c:v>2.5</c:v>
                </c:pt>
                <c:pt idx="29">
                  <c:v>2.2999999999999998</c:v>
                </c:pt>
                <c:pt idx="30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08D-41CC-9C9C-C5C93A5F8B13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val>
            <c:numRef>
              <c:f>'L34'!$P$31:$P$61</c:f>
              <c:numCache>
                <c:formatCode>General</c:formatCode>
                <c:ptCount val="31"/>
                <c:pt idx="0">
                  <c:v>10</c:v>
                </c:pt>
                <c:pt idx="1">
                  <c:v>8</c:v>
                </c:pt>
                <c:pt idx="2">
                  <c:v>8</c:v>
                </c:pt>
                <c:pt idx="3">
                  <c:v>8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10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08D-41CC-9C9C-C5C93A5F8B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394688"/>
        <c:axId val="379401344"/>
      </c:lineChart>
      <c:dateAx>
        <c:axId val="37939468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070177038680973"/>
              <c:y val="0.8778004573462652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40134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401344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76985119349351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394688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70919175643585"/>
          <c:y val="0.93776914151825441"/>
          <c:w val="0.24581751605373653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3</a:t>
            </a:r>
          </a:p>
        </c:rich>
      </c:tx>
      <c:layout>
        <c:manualLayout>
          <c:xMode val="edge"/>
          <c:yMode val="edge"/>
          <c:x val="0.38626674243039211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4023272174590218E-2"/>
          <c:y val="0.16700610997963339"/>
          <c:w val="0.8990281064365282"/>
          <c:h val="0.55184245374771279"/>
        </c:manualLayout>
      </c:layout>
      <c:lineChart>
        <c:grouping val="standard"/>
        <c:varyColors val="0"/>
        <c:ser>
          <c:idx val="0"/>
          <c:order val="0"/>
          <c:tx>
            <c:strRef>
              <c:f>'L34'!$H$22</c:f>
              <c:strCache>
                <c:ptCount val="1"/>
                <c:pt idx="0">
                  <c:v>NH3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292-4DC2-9557-BA3EF615188B}"/>
              </c:ext>
            </c:extLst>
          </c:dPt>
          <c:dPt>
            <c:idx val="2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292-4DC2-9557-BA3EF615188B}"/>
              </c:ext>
            </c:extLst>
          </c:dPt>
          <c:dPt>
            <c:idx val="3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A292-4DC2-9557-BA3EF615188B}"/>
              </c:ext>
            </c:extLst>
          </c:dPt>
          <c:dPt>
            <c:idx val="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A292-4DC2-9557-BA3EF615188B}"/>
              </c:ext>
            </c:extLst>
          </c:dPt>
          <c:dPt>
            <c:idx val="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A292-4DC2-9557-BA3EF615188B}"/>
              </c:ext>
            </c:extLst>
          </c:dPt>
          <c:dPt>
            <c:idx val="6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A292-4DC2-9557-BA3EF615188B}"/>
              </c:ext>
            </c:extLst>
          </c:dPt>
          <c:dPt>
            <c:idx val="7"/>
            <c:bubble3D val="0"/>
            <c:spPr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D-A292-4DC2-9557-BA3EF615188B}"/>
              </c:ext>
            </c:extLst>
          </c:dPt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'L34'!$H$31:$H$61</c:f>
              <c:numCache>
                <c:formatCode>0.0</c:formatCode>
                <c:ptCount val="31"/>
                <c:pt idx="0">
                  <c:v>0.3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</c:v>
                </c:pt>
                <c:pt idx="8">
                  <c:v>0.4</c:v>
                </c:pt>
                <c:pt idx="9">
                  <c:v>0.4</c:v>
                </c:pt>
                <c:pt idx="10">
                  <c:v>0.3</c:v>
                </c:pt>
                <c:pt idx="11">
                  <c:v>0.3</c:v>
                </c:pt>
                <c:pt idx="12">
                  <c:v>0.3</c:v>
                </c:pt>
                <c:pt idx="13">
                  <c:v>0.4</c:v>
                </c:pt>
                <c:pt idx="14">
                  <c:v>0.4</c:v>
                </c:pt>
                <c:pt idx="15">
                  <c:v>0.4</c:v>
                </c:pt>
                <c:pt idx="16">
                  <c:v>0.3</c:v>
                </c:pt>
                <c:pt idx="17">
                  <c:v>0.3</c:v>
                </c:pt>
                <c:pt idx="18">
                  <c:v>0.4</c:v>
                </c:pt>
                <c:pt idx="19">
                  <c:v>0.5</c:v>
                </c:pt>
                <c:pt idx="20">
                  <c:v>0.3</c:v>
                </c:pt>
                <c:pt idx="21">
                  <c:v>0.3</c:v>
                </c:pt>
                <c:pt idx="22">
                  <c:v>0.3</c:v>
                </c:pt>
                <c:pt idx="23">
                  <c:v>0.3</c:v>
                </c:pt>
                <c:pt idx="24">
                  <c:v>0.4</c:v>
                </c:pt>
                <c:pt idx="25">
                  <c:v>0.4</c:v>
                </c:pt>
                <c:pt idx="26">
                  <c:v>0.5</c:v>
                </c:pt>
                <c:pt idx="27">
                  <c:v>0.4</c:v>
                </c:pt>
                <c:pt idx="28">
                  <c:v>0.3</c:v>
                </c:pt>
                <c:pt idx="29">
                  <c:v>0.3</c:v>
                </c:pt>
                <c:pt idx="30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292-4DC2-9557-BA3EF615188B}"/>
            </c:ext>
          </c:extLst>
        </c:ser>
        <c:ser>
          <c:idx val="1"/>
          <c:order val="1"/>
          <c:tx>
            <c:strRef>
              <c:f>'L34'!$P$29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'L34'!$W$31:$W$61</c:f>
              <c:numCache>
                <c:formatCode>General</c:formatCode>
                <c:ptCount val="31"/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A292-4DC2-9557-BA3EF61518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450112"/>
        <c:axId val="379452416"/>
      </c:lineChart>
      <c:dateAx>
        <c:axId val="37945011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211786670996021"/>
              <c:y val="0.86965383618893133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45241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452416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3991844367093597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450112"/>
        <c:crosses val="autoZero"/>
        <c:crossBetween val="between"/>
        <c:majorUnit val="1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371134020618557"/>
          <c:y val="0.93776914151825441"/>
          <c:w val="0.25128865979381443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NH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3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-  LÍNEA 4</a:t>
            </a:r>
          </a:p>
        </c:rich>
      </c:tx>
      <c:layout>
        <c:manualLayout>
          <c:xMode val="edge"/>
          <c:yMode val="edge"/>
          <c:x val="0.39055848689016964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13579573456328E-2"/>
          <c:y val="0.15727766757696809"/>
          <c:w val="0.89761492188058434"/>
          <c:h val="0.57854641163574028"/>
        </c:manualLayout>
      </c:layout>
      <c:lineChart>
        <c:grouping val="standard"/>
        <c:varyColors val="0"/>
        <c:ser>
          <c:idx val="0"/>
          <c:order val="0"/>
          <c:tx>
            <c:strRef>
              <c:f>'L34'!$H$90</c:f>
              <c:strCache>
                <c:ptCount val="1"/>
                <c:pt idx="0">
                  <c:v>NH3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4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A2A2-450F-8131-F1215DD767A7}"/>
              </c:ext>
            </c:extLst>
          </c:dPt>
          <c:dPt>
            <c:idx val="1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A2A2-450F-8131-F1215DD767A7}"/>
              </c:ext>
            </c:extLst>
          </c:dPt>
          <c:dPt>
            <c:idx val="16"/>
            <c:bubble3D val="0"/>
            <c:spPr>
              <a:ln w="12700">
                <a:noFill/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5-A2A2-450F-8131-F1215DD767A7}"/>
              </c:ext>
            </c:extLst>
          </c:dPt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'L34'!$H$99:$H$129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2A2-450F-8131-F1215DD767A7}"/>
            </c:ext>
          </c:extLst>
        </c:ser>
        <c:ser>
          <c:idx val="1"/>
          <c:order val="1"/>
          <c:tx>
            <c:strRef>
              <c:f>'L34'!$P$97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'L34'!$A$99:$A$129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'L34'!$W$99:$W$129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4">
                  <c:v>5</c:v>
                </c:pt>
                <c:pt idx="15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2A2-450F-8131-F1215DD767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9464320"/>
        <c:axId val="379495552"/>
      </c:lineChart>
      <c:dateAx>
        <c:axId val="3794643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356305977216763"/>
              <c:y val="0.8757638020569317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49555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79495552"/>
        <c:scaling>
          <c:orientation val="minMax"/>
          <c:max val="5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215885460669348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79464320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37371134020618557"/>
          <c:y val="0.93776914151825441"/>
          <c:w val="0.25128865979381443"/>
          <c:h val="4.2918454935622297E-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2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1</a:t>
            </a:r>
          </a:p>
        </c:rich>
      </c:tx>
      <c:layout>
        <c:manualLayout>
          <c:xMode val="edge"/>
          <c:yMode val="edge"/>
          <c:x val="0.39055850576817436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244769403824523E-2"/>
          <c:y val="0.16089613034623218"/>
          <c:w val="0.90376707911511056"/>
          <c:h val="0.57862883329395409"/>
        </c:manualLayout>
      </c:layout>
      <c:lineChart>
        <c:grouping val="standard"/>
        <c:varyColors val="0"/>
        <c:ser>
          <c:idx val="0"/>
          <c:order val="0"/>
          <c:tx>
            <c:strRef>
              <c:f>'L12'!$E$22</c:f>
              <c:strCache>
                <c:ptCount val="1"/>
                <c:pt idx="0">
                  <c:v>SO2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DF3A-4F12-A013-47C7AE57EC19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DF3A-4F12-A013-47C7AE57EC19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DF3A-4F12-A013-47C7AE57EC19}"/>
              </c:ext>
            </c:extLst>
          </c:dPt>
          <c:dPt>
            <c:idx val="20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DF3A-4F12-A013-47C7AE57EC19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DF3A-4F12-A013-47C7AE57EC19}"/>
              </c:ext>
            </c:extLst>
          </c:dPt>
          <c:dPt>
            <c:idx val="2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DF3A-4F12-A013-47C7AE57EC19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'L12'!$E$31:$E$61</c:f>
              <c:numCache>
                <c:formatCode>0.0</c:formatCode>
                <c:ptCount val="31"/>
                <c:pt idx="0">
                  <c:v>14.6</c:v>
                </c:pt>
                <c:pt idx="1">
                  <c:v>9</c:v>
                </c:pt>
                <c:pt idx="2">
                  <c:v>8.6999999999999993</c:v>
                </c:pt>
                <c:pt idx="3">
                  <c:v>8.5</c:v>
                </c:pt>
                <c:pt idx="4">
                  <c:v>12.2</c:v>
                </c:pt>
                <c:pt idx="5">
                  <c:v>3.3</c:v>
                </c:pt>
                <c:pt idx="6">
                  <c:v>3.5</c:v>
                </c:pt>
                <c:pt idx="7">
                  <c:v>3.5</c:v>
                </c:pt>
                <c:pt idx="8">
                  <c:v>1.3</c:v>
                </c:pt>
                <c:pt idx="9">
                  <c:v>6.8</c:v>
                </c:pt>
                <c:pt idx="10">
                  <c:v>6.6</c:v>
                </c:pt>
                <c:pt idx="11">
                  <c:v>12.9</c:v>
                </c:pt>
                <c:pt idx="12">
                  <c:v>11.5</c:v>
                </c:pt>
                <c:pt idx="13">
                  <c:v>11.9</c:v>
                </c:pt>
                <c:pt idx="14">
                  <c:v>5.0999999999999996</c:v>
                </c:pt>
                <c:pt idx="15">
                  <c:v>11.6</c:v>
                </c:pt>
                <c:pt idx="16">
                  <c:v>12.1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14.9</c:v>
                </c:pt>
                <c:pt idx="21">
                  <c:v>20.100000000000001</c:v>
                </c:pt>
                <c:pt idx="22">
                  <c:v>15.6</c:v>
                </c:pt>
                <c:pt idx="23">
                  <c:v>11.6</c:v>
                </c:pt>
                <c:pt idx="24">
                  <c:v>10.4</c:v>
                </c:pt>
                <c:pt idx="25">
                  <c:v>0</c:v>
                </c:pt>
                <c:pt idx="26">
                  <c:v>19.399999999999999</c:v>
                </c:pt>
                <c:pt idx="27">
                  <c:v>16.5</c:v>
                </c:pt>
                <c:pt idx="28">
                  <c:v>16.100000000000001</c:v>
                </c:pt>
                <c:pt idx="29">
                  <c:v>15.4</c:v>
                </c:pt>
                <c:pt idx="30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F3A-4F12-A013-47C7AE57EC19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'L12'!$S$31:$S$61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50</c:v>
                </c:pt>
                <c:pt idx="3">
                  <c:v>50</c:v>
                </c:pt>
                <c:pt idx="4">
                  <c:v>40</c:v>
                </c:pt>
                <c:pt idx="5">
                  <c:v>40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50</c:v>
                </c:pt>
                <c:pt idx="11">
                  <c:v>40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50</c:v>
                </c:pt>
                <c:pt idx="16">
                  <c:v>50</c:v>
                </c:pt>
                <c:pt idx="17">
                  <c:v>40</c:v>
                </c:pt>
                <c:pt idx="18">
                  <c:v>40</c:v>
                </c:pt>
                <c:pt idx="19">
                  <c:v>40</c:v>
                </c:pt>
                <c:pt idx="20">
                  <c:v>40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50</c:v>
                </c:pt>
                <c:pt idx="25">
                  <c:v>40</c:v>
                </c:pt>
                <c:pt idx="26">
                  <c:v>40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DF3A-4F12-A013-47C7AE57EC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002432"/>
        <c:axId val="354009088"/>
      </c:lineChart>
      <c:dateAx>
        <c:axId val="354002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50739492834713484"/>
              <c:y val="0.8802918050661227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009088"/>
        <c:crossesAt val="0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009088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154787075598419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002432"/>
        <c:crosses val="autoZero"/>
        <c:crossBetween val="between"/>
        <c:majorUnit val="10"/>
        <c:min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TOC  -  LÍNEA 1</a:t>
            </a:r>
          </a:p>
        </c:rich>
      </c:tx>
      <c:layout>
        <c:manualLayout>
          <c:xMode val="edge"/>
          <c:yMode val="edge"/>
          <c:x val="0.38626674243039211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7465040650406505E-2"/>
          <c:y val="0.14348749999999999"/>
          <c:w val="0.8990281064365282"/>
          <c:h val="0.59299976851851854"/>
        </c:manualLayout>
      </c:layout>
      <c:lineChart>
        <c:grouping val="standard"/>
        <c:varyColors val="0"/>
        <c:ser>
          <c:idx val="0"/>
          <c:order val="0"/>
          <c:tx>
            <c:strRef>
              <c:f>'L12'!$G$22</c:f>
              <c:strCache>
                <c:ptCount val="1"/>
                <c:pt idx="0">
                  <c:v>TOC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17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65F0-4834-BB2D-9DDEDCBB2887}"/>
              </c:ext>
            </c:extLst>
          </c:dPt>
          <c:dPt>
            <c:idx val="18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65F0-4834-BB2D-9DDEDCBB2887}"/>
              </c:ext>
            </c:extLst>
          </c:dPt>
          <c:dPt>
            <c:idx val="19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5-65F0-4834-BB2D-9DDEDCBB2887}"/>
              </c:ext>
            </c:extLst>
          </c:dPt>
          <c:dPt>
            <c:idx val="20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7-65F0-4834-BB2D-9DDEDCBB2887}"/>
              </c:ext>
            </c:extLst>
          </c:dPt>
          <c:dPt>
            <c:idx val="25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9-65F0-4834-BB2D-9DDEDCBB2887}"/>
              </c:ext>
            </c:extLst>
          </c:dPt>
          <c:dPt>
            <c:idx val="26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B-65F0-4834-BB2D-9DDEDCBB2887}"/>
              </c:ext>
            </c:extLst>
          </c:dPt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'L12'!$G$31:$G$61</c:f>
              <c:numCache>
                <c:formatCode>0.0</c:formatCode>
                <c:ptCount val="31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0.7</c:v>
                </c:pt>
                <c:pt idx="4">
                  <c:v>0.7</c:v>
                </c:pt>
                <c:pt idx="5">
                  <c:v>0.6</c:v>
                </c:pt>
                <c:pt idx="6">
                  <c:v>0.8</c:v>
                </c:pt>
                <c:pt idx="7">
                  <c:v>0.7</c:v>
                </c:pt>
                <c:pt idx="8">
                  <c:v>0.7</c:v>
                </c:pt>
                <c:pt idx="9">
                  <c:v>1</c:v>
                </c:pt>
                <c:pt idx="10">
                  <c:v>0.8</c:v>
                </c:pt>
                <c:pt idx="11">
                  <c:v>0.8</c:v>
                </c:pt>
                <c:pt idx="12">
                  <c:v>0.9</c:v>
                </c:pt>
                <c:pt idx="13">
                  <c:v>1</c:v>
                </c:pt>
                <c:pt idx="14">
                  <c:v>1.4</c:v>
                </c:pt>
                <c:pt idx="15">
                  <c:v>1.6</c:v>
                </c:pt>
                <c:pt idx="16">
                  <c:v>1.8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0.3</c:v>
                </c:pt>
                <c:pt idx="21">
                  <c:v>0.3</c:v>
                </c:pt>
                <c:pt idx="22">
                  <c:v>0.5</c:v>
                </c:pt>
                <c:pt idx="23">
                  <c:v>0.5</c:v>
                </c:pt>
                <c:pt idx="24">
                  <c:v>0.4</c:v>
                </c:pt>
                <c:pt idx="25">
                  <c:v>0</c:v>
                </c:pt>
                <c:pt idx="26">
                  <c:v>0.5</c:v>
                </c:pt>
                <c:pt idx="27">
                  <c:v>0.5</c:v>
                </c:pt>
                <c:pt idx="28">
                  <c:v>0.5</c:v>
                </c:pt>
                <c:pt idx="29">
                  <c:v>0.5</c:v>
                </c:pt>
                <c:pt idx="30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5F0-4834-BB2D-9DDEDCBB2887}"/>
            </c:ext>
          </c:extLst>
        </c:ser>
        <c:ser>
          <c:idx val="1"/>
          <c:order val="1"/>
          <c:tx>
            <c:strRef>
              <c:f>'L12'!$P$29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'L12'!$A$31:$A$61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'L12'!$T$31:$T$61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10</c:v>
                </c:pt>
                <c:pt idx="3">
                  <c:v>10</c:v>
                </c:pt>
                <c:pt idx="4">
                  <c:v>8</c:v>
                </c:pt>
                <c:pt idx="5">
                  <c:v>8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10</c:v>
                </c:pt>
                <c:pt idx="11">
                  <c:v>8</c:v>
                </c:pt>
                <c:pt idx="12">
                  <c:v>8</c:v>
                </c:pt>
                <c:pt idx="13">
                  <c:v>8</c:v>
                </c:pt>
                <c:pt idx="14">
                  <c:v>8</c:v>
                </c:pt>
                <c:pt idx="15">
                  <c:v>10</c:v>
                </c:pt>
                <c:pt idx="16">
                  <c:v>10</c:v>
                </c:pt>
                <c:pt idx="17">
                  <c:v>8</c:v>
                </c:pt>
                <c:pt idx="18">
                  <c:v>8</c:v>
                </c:pt>
                <c:pt idx="19">
                  <c:v>8</c:v>
                </c:pt>
                <c:pt idx="20">
                  <c:v>8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10</c:v>
                </c:pt>
                <c:pt idx="25">
                  <c:v>8</c:v>
                </c:pt>
                <c:pt idx="26">
                  <c:v>8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65F0-4834-BB2D-9DDEDCBB28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049408"/>
        <c:axId val="354231808"/>
      </c:lineChart>
      <c:dateAx>
        <c:axId val="3540494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211800200232696"/>
              <c:y val="0.8696537343966908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231808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231808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427253294364E-3"/>
              <c:y val="0.43991861830975626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049408"/>
        <c:crosses val="autoZero"/>
        <c:crossBetween val="between"/>
        <c:majorUnit val="2"/>
      </c:valAx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HCl  -  LÍNEA 2</a:t>
            </a:r>
          </a:p>
        </c:rich>
      </c:tx>
      <c:layout>
        <c:manualLayout>
          <c:xMode val="edge"/>
          <c:yMode val="edge"/>
          <c:x val="0.39341974145123754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514433187490365E-2"/>
          <c:y val="0.17311608961303462"/>
          <c:w val="0.90525945126424412"/>
          <c:h val="0.54957838574435003"/>
        </c:manualLayout>
      </c:layout>
      <c:lineChart>
        <c:grouping val="standard"/>
        <c:varyColors val="0"/>
        <c:ser>
          <c:idx val="0"/>
          <c:order val="0"/>
          <c:tx>
            <c:strRef>
              <c:f>'L12'!$B$90</c:f>
              <c:strCache>
                <c:ptCount val="1"/>
                <c:pt idx="0">
                  <c:v>HCl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5AF3-413A-9509-43C0D8AF30AA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5AF3-413A-9509-43C0D8AF30AA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'L12'!$B$99:$B$129</c:f>
              <c:numCache>
                <c:formatCode>0.0</c:formatCode>
                <c:ptCount val="31"/>
                <c:pt idx="0">
                  <c:v>0.8</c:v>
                </c:pt>
                <c:pt idx="1">
                  <c:v>1.2</c:v>
                </c:pt>
                <c:pt idx="2">
                  <c:v>1</c:v>
                </c:pt>
                <c:pt idx="3">
                  <c:v>1.6</c:v>
                </c:pt>
                <c:pt idx="4">
                  <c:v>1.4</c:v>
                </c:pt>
                <c:pt idx="5">
                  <c:v>1.8</c:v>
                </c:pt>
                <c:pt idx="6">
                  <c:v>1.8</c:v>
                </c:pt>
                <c:pt idx="7">
                  <c:v>1.9</c:v>
                </c:pt>
                <c:pt idx="8">
                  <c:v>1.8</c:v>
                </c:pt>
                <c:pt idx="9">
                  <c:v>1.5</c:v>
                </c:pt>
                <c:pt idx="10">
                  <c:v>1.5</c:v>
                </c:pt>
                <c:pt idx="11">
                  <c:v>1.3</c:v>
                </c:pt>
                <c:pt idx="12">
                  <c:v>1.3</c:v>
                </c:pt>
                <c:pt idx="13">
                  <c:v>1.4</c:v>
                </c:pt>
                <c:pt idx="14">
                  <c:v>1.8</c:v>
                </c:pt>
                <c:pt idx="15">
                  <c:v>1.9</c:v>
                </c:pt>
                <c:pt idx="16">
                  <c:v>1.7</c:v>
                </c:pt>
                <c:pt idx="17">
                  <c:v>1.5</c:v>
                </c:pt>
                <c:pt idx="18">
                  <c:v>1.8</c:v>
                </c:pt>
                <c:pt idx="19">
                  <c:v>2</c:v>
                </c:pt>
                <c:pt idx="20">
                  <c:v>2.2000000000000002</c:v>
                </c:pt>
                <c:pt idx="21">
                  <c:v>0</c:v>
                </c:pt>
                <c:pt idx="22">
                  <c:v>2</c:v>
                </c:pt>
                <c:pt idx="23">
                  <c:v>2.2999999999999998</c:v>
                </c:pt>
                <c:pt idx="24">
                  <c:v>2.2000000000000002</c:v>
                </c:pt>
                <c:pt idx="25">
                  <c:v>2.1</c:v>
                </c:pt>
                <c:pt idx="26">
                  <c:v>1.6</c:v>
                </c:pt>
                <c:pt idx="27">
                  <c:v>1.5</c:v>
                </c:pt>
                <c:pt idx="28">
                  <c:v>1.7</c:v>
                </c:pt>
                <c:pt idx="29">
                  <c:v>1.5</c:v>
                </c:pt>
                <c:pt idx="30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AF3-413A-9509-43C0D8AF30AA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'L12'!$P$99:$P$129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10</c:v>
                </c:pt>
                <c:pt idx="3">
                  <c:v>8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10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10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10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AF3-413A-9509-43C0D8AF30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069504"/>
        <c:axId val="354080256"/>
      </c:lineChart>
      <c:dateAx>
        <c:axId val="35406950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16319581673"/>
              <c:y val="0.88187380217729749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08025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080256"/>
        <c:scaling>
          <c:orientation val="minMax"/>
          <c:max val="1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4806510535219501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069504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 verticalDpi="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CO  -  LÍNEA 2</a:t>
            </a:r>
          </a:p>
        </c:rich>
      </c:tx>
      <c:layout>
        <c:manualLayout>
          <c:xMode val="edge"/>
          <c:yMode val="edge"/>
          <c:x val="0.39628096875487462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8191376077990255E-2"/>
          <c:y val="0.17447986111111111"/>
          <c:w val="0.87795755530558683"/>
          <c:h val="0.58676597222222227"/>
        </c:manualLayout>
      </c:layout>
      <c:lineChart>
        <c:grouping val="standard"/>
        <c:varyColors val="0"/>
        <c:ser>
          <c:idx val="0"/>
          <c:order val="0"/>
          <c:tx>
            <c:strRef>
              <c:f>'L12'!$C$90</c:f>
              <c:strCache>
                <c:ptCount val="1"/>
                <c:pt idx="0">
                  <c:v>CO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1AC9-4510-A093-694AD2499892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1AC9-4510-A093-694AD2499892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'L12'!$C$99:$C$129</c:f>
              <c:numCache>
                <c:formatCode>0.0</c:formatCode>
                <c:ptCount val="31"/>
                <c:pt idx="0">
                  <c:v>1.4</c:v>
                </c:pt>
                <c:pt idx="1">
                  <c:v>2</c:v>
                </c:pt>
                <c:pt idx="2">
                  <c:v>3.7</c:v>
                </c:pt>
                <c:pt idx="3">
                  <c:v>2.2000000000000002</c:v>
                </c:pt>
                <c:pt idx="4">
                  <c:v>1.9</c:v>
                </c:pt>
                <c:pt idx="5">
                  <c:v>1.2</c:v>
                </c:pt>
                <c:pt idx="6">
                  <c:v>3.2</c:v>
                </c:pt>
                <c:pt idx="7">
                  <c:v>2.2000000000000002</c:v>
                </c:pt>
                <c:pt idx="8">
                  <c:v>1.7</c:v>
                </c:pt>
                <c:pt idx="9">
                  <c:v>2.2000000000000002</c:v>
                </c:pt>
                <c:pt idx="10">
                  <c:v>2</c:v>
                </c:pt>
                <c:pt idx="11">
                  <c:v>3.3</c:v>
                </c:pt>
                <c:pt idx="12">
                  <c:v>4.8</c:v>
                </c:pt>
                <c:pt idx="13">
                  <c:v>3.5</c:v>
                </c:pt>
                <c:pt idx="14">
                  <c:v>2.1</c:v>
                </c:pt>
                <c:pt idx="15">
                  <c:v>2.4</c:v>
                </c:pt>
                <c:pt idx="16">
                  <c:v>3.1</c:v>
                </c:pt>
                <c:pt idx="17">
                  <c:v>2.6</c:v>
                </c:pt>
                <c:pt idx="18">
                  <c:v>2.7</c:v>
                </c:pt>
                <c:pt idx="19">
                  <c:v>2.2999999999999998</c:v>
                </c:pt>
                <c:pt idx="20">
                  <c:v>2.6</c:v>
                </c:pt>
                <c:pt idx="21">
                  <c:v>0</c:v>
                </c:pt>
                <c:pt idx="22">
                  <c:v>1.7</c:v>
                </c:pt>
                <c:pt idx="23">
                  <c:v>2.5</c:v>
                </c:pt>
                <c:pt idx="24">
                  <c:v>2.4</c:v>
                </c:pt>
                <c:pt idx="25">
                  <c:v>1.7</c:v>
                </c:pt>
                <c:pt idx="26">
                  <c:v>1.8</c:v>
                </c:pt>
                <c:pt idx="27">
                  <c:v>2</c:v>
                </c:pt>
                <c:pt idx="28">
                  <c:v>3.2</c:v>
                </c:pt>
                <c:pt idx="29">
                  <c:v>1.3</c:v>
                </c:pt>
                <c:pt idx="30">
                  <c:v>1.1000000000000001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AC9-4510-A093-694AD2499892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'L12'!$Q$99:$Q$129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50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50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50</c:v>
                </c:pt>
                <c:pt idx="19">
                  <c:v>40</c:v>
                </c:pt>
                <c:pt idx="20">
                  <c:v>50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50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AC9-4510-A093-694AD24998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364416"/>
        <c:axId val="354371072"/>
      </c:lineChart>
      <c:dateAx>
        <c:axId val="35436441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642420666408948"/>
              <c:y val="0.88594715810416635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37107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371072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501018957212789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364416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PARTÍCULAS  -  LÍNEA 2</a:t>
            </a:r>
          </a:p>
        </c:rich>
      </c:tx>
      <c:layout>
        <c:manualLayout>
          <c:xMode val="edge"/>
          <c:yMode val="edge"/>
          <c:x val="0.32331958505186853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8514433187490365E-2"/>
          <c:y val="0.13849861111111111"/>
          <c:w val="0.90525945126424412"/>
          <c:h val="0.54270763888888884"/>
        </c:manualLayout>
      </c:layout>
      <c:lineChart>
        <c:grouping val="standard"/>
        <c:varyColors val="0"/>
        <c:ser>
          <c:idx val="0"/>
          <c:order val="0"/>
          <c:tx>
            <c:strRef>
              <c:f>'L12'!$D$90</c:f>
              <c:strCache>
                <c:ptCount val="1"/>
                <c:pt idx="0">
                  <c:v> Partículas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7385-478B-9A44-17ED8BD0A926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7385-478B-9A44-17ED8BD0A926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'L12'!$D$99:$D$129</c:f>
              <c:numCache>
                <c:formatCode>0.0</c:formatCode>
                <c:ptCount val="31"/>
                <c:pt idx="0">
                  <c:v>0.3</c:v>
                </c:pt>
                <c:pt idx="1">
                  <c:v>0.3</c:v>
                </c:pt>
                <c:pt idx="2">
                  <c:v>0.3</c:v>
                </c:pt>
                <c:pt idx="3">
                  <c:v>0.3</c:v>
                </c:pt>
                <c:pt idx="4">
                  <c:v>0.4</c:v>
                </c:pt>
                <c:pt idx="5">
                  <c:v>0.3</c:v>
                </c:pt>
                <c:pt idx="6">
                  <c:v>0.4</c:v>
                </c:pt>
                <c:pt idx="7">
                  <c:v>0.4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0.4</c:v>
                </c:pt>
                <c:pt idx="12">
                  <c:v>0.4</c:v>
                </c:pt>
                <c:pt idx="13">
                  <c:v>0.5</c:v>
                </c:pt>
                <c:pt idx="14">
                  <c:v>0.6</c:v>
                </c:pt>
                <c:pt idx="15">
                  <c:v>0.6</c:v>
                </c:pt>
                <c:pt idx="16">
                  <c:v>0.7</c:v>
                </c:pt>
                <c:pt idx="17">
                  <c:v>0.4</c:v>
                </c:pt>
                <c:pt idx="18">
                  <c:v>0.3</c:v>
                </c:pt>
                <c:pt idx="19">
                  <c:v>0.3</c:v>
                </c:pt>
                <c:pt idx="20">
                  <c:v>0.4</c:v>
                </c:pt>
                <c:pt idx="21">
                  <c:v>0</c:v>
                </c:pt>
                <c:pt idx="22">
                  <c:v>0.3</c:v>
                </c:pt>
                <c:pt idx="23">
                  <c:v>0.4</c:v>
                </c:pt>
                <c:pt idx="24">
                  <c:v>0.4</c:v>
                </c:pt>
                <c:pt idx="25">
                  <c:v>0.4</c:v>
                </c:pt>
                <c:pt idx="26">
                  <c:v>0.5</c:v>
                </c:pt>
                <c:pt idx="27">
                  <c:v>0.6</c:v>
                </c:pt>
                <c:pt idx="28">
                  <c:v>0.3</c:v>
                </c:pt>
                <c:pt idx="29">
                  <c:v>0.3</c:v>
                </c:pt>
                <c:pt idx="30">
                  <c:v>0.3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385-478B-9A44-17ED8BD0A926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'L12'!$R$99:$R$129</c:f>
              <c:numCache>
                <c:formatCode>General</c:formatCode>
                <c:ptCount val="31"/>
                <c:pt idx="0">
                  <c:v>5</c:v>
                </c:pt>
                <c:pt idx="1">
                  <c:v>5</c:v>
                </c:pt>
                <c:pt idx="2">
                  <c:v>10</c:v>
                </c:pt>
                <c:pt idx="3">
                  <c:v>5</c:v>
                </c:pt>
                <c:pt idx="4">
                  <c:v>5</c:v>
                </c:pt>
                <c:pt idx="5">
                  <c:v>10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10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10</c:v>
                </c:pt>
                <c:pt idx="19">
                  <c:v>5</c:v>
                </c:pt>
                <c:pt idx="20">
                  <c:v>10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5</c:v>
                </c:pt>
                <c:pt idx="25">
                  <c:v>5</c:v>
                </c:pt>
                <c:pt idx="26">
                  <c:v>10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385-478B-9A44-17ED8BD0A9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418048"/>
        <c:axId val="354424704"/>
      </c:lineChart>
      <c:dateAx>
        <c:axId val="35441804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8688805791167994"/>
              <c:y val="0.86805943248510242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424704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424704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56618566456017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418048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SO</a:t>
            </a:r>
            <a:r>
              <a:rPr lang="es-ES" sz="1600" b="1" i="0" u="none" strike="noStrike" baseline="-25000">
                <a:solidFill>
                  <a:srgbClr val="000000"/>
                </a:solidFill>
                <a:latin typeface="Arial"/>
                <a:cs typeface="Arial"/>
              </a:rPr>
              <a:t>2</a:t>
            </a:r>
            <a:r>
              <a:rPr lang="es-ES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  -  LÍNEA 2</a:t>
            </a:r>
          </a:p>
        </c:rich>
      </c:tx>
      <c:layout>
        <c:manualLayout>
          <c:xMode val="edge"/>
          <c:yMode val="edge"/>
          <c:x val="0.39055850576817436"/>
          <c:y val="3.054982934000203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4379752530933628E-2"/>
          <c:y val="0.15478615071283094"/>
          <c:w val="0.88606704161979755"/>
          <c:h val="0.55176992268848457"/>
        </c:manualLayout>
      </c:layout>
      <c:lineChart>
        <c:grouping val="standard"/>
        <c:varyColors val="0"/>
        <c:ser>
          <c:idx val="0"/>
          <c:order val="0"/>
          <c:tx>
            <c:strRef>
              <c:f>'L12'!$E$90</c:f>
              <c:strCache>
                <c:ptCount val="1"/>
                <c:pt idx="0">
                  <c:v>SO2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78A8-4A67-AE22-D5A6AA2BFD24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78A8-4A67-AE22-D5A6AA2BFD24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'L12'!$E$99:$E$129</c:f>
              <c:numCache>
                <c:formatCode>0.0</c:formatCode>
                <c:ptCount val="31"/>
                <c:pt idx="0">
                  <c:v>19.600000000000001</c:v>
                </c:pt>
                <c:pt idx="1">
                  <c:v>20</c:v>
                </c:pt>
                <c:pt idx="2">
                  <c:v>20.399999999999999</c:v>
                </c:pt>
                <c:pt idx="3">
                  <c:v>12.8</c:v>
                </c:pt>
                <c:pt idx="4">
                  <c:v>22.5</c:v>
                </c:pt>
                <c:pt idx="5">
                  <c:v>11.1</c:v>
                </c:pt>
                <c:pt idx="6">
                  <c:v>11.4</c:v>
                </c:pt>
                <c:pt idx="7">
                  <c:v>9.3000000000000007</c:v>
                </c:pt>
                <c:pt idx="8">
                  <c:v>9.4</c:v>
                </c:pt>
                <c:pt idx="9">
                  <c:v>11.3</c:v>
                </c:pt>
                <c:pt idx="10">
                  <c:v>11.5</c:v>
                </c:pt>
                <c:pt idx="11">
                  <c:v>20.2</c:v>
                </c:pt>
                <c:pt idx="12">
                  <c:v>13.7</c:v>
                </c:pt>
                <c:pt idx="13">
                  <c:v>11</c:v>
                </c:pt>
                <c:pt idx="14">
                  <c:v>6</c:v>
                </c:pt>
                <c:pt idx="15">
                  <c:v>6.4</c:v>
                </c:pt>
                <c:pt idx="16">
                  <c:v>10</c:v>
                </c:pt>
                <c:pt idx="17">
                  <c:v>19.2</c:v>
                </c:pt>
                <c:pt idx="18">
                  <c:v>19.5</c:v>
                </c:pt>
                <c:pt idx="19">
                  <c:v>10.6</c:v>
                </c:pt>
                <c:pt idx="20">
                  <c:v>8.9</c:v>
                </c:pt>
                <c:pt idx="21">
                  <c:v>0</c:v>
                </c:pt>
                <c:pt idx="22">
                  <c:v>26.7</c:v>
                </c:pt>
                <c:pt idx="23">
                  <c:v>21.3</c:v>
                </c:pt>
                <c:pt idx="24">
                  <c:v>10.7</c:v>
                </c:pt>
                <c:pt idx="25">
                  <c:v>17.600000000000001</c:v>
                </c:pt>
                <c:pt idx="26">
                  <c:v>23.6</c:v>
                </c:pt>
                <c:pt idx="27">
                  <c:v>19.899999999999999</c:v>
                </c:pt>
                <c:pt idx="28">
                  <c:v>24</c:v>
                </c:pt>
                <c:pt idx="29">
                  <c:v>24.5</c:v>
                </c:pt>
                <c:pt idx="30">
                  <c:v>15.9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A8-4A67-AE22-D5A6AA2BFD24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'L12'!$S$99:$S$129</c:f>
              <c:numCache>
                <c:formatCode>General</c:formatCode>
                <c:ptCount val="31"/>
                <c:pt idx="0">
                  <c:v>40</c:v>
                </c:pt>
                <c:pt idx="1">
                  <c:v>40</c:v>
                </c:pt>
                <c:pt idx="2">
                  <c:v>50</c:v>
                </c:pt>
                <c:pt idx="3">
                  <c:v>40</c:v>
                </c:pt>
                <c:pt idx="4">
                  <c:v>40</c:v>
                </c:pt>
                <c:pt idx="5">
                  <c:v>50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40</c:v>
                </c:pt>
                <c:pt idx="10">
                  <c:v>40</c:v>
                </c:pt>
                <c:pt idx="11">
                  <c:v>40</c:v>
                </c:pt>
                <c:pt idx="12">
                  <c:v>40</c:v>
                </c:pt>
                <c:pt idx="13">
                  <c:v>50</c:v>
                </c:pt>
                <c:pt idx="14">
                  <c:v>40</c:v>
                </c:pt>
                <c:pt idx="15">
                  <c:v>40</c:v>
                </c:pt>
                <c:pt idx="16">
                  <c:v>40</c:v>
                </c:pt>
                <c:pt idx="17">
                  <c:v>40</c:v>
                </c:pt>
                <c:pt idx="18">
                  <c:v>50</c:v>
                </c:pt>
                <c:pt idx="19">
                  <c:v>40</c:v>
                </c:pt>
                <c:pt idx="20">
                  <c:v>50</c:v>
                </c:pt>
                <c:pt idx="21">
                  <c:v>40</c:v>
                </c:pt>
                <c:pt idx="22">
                  <c:v>40</c:v>
                </c:pt>
                <c:pt idx="23">
                  <c:v>40</c:v>
                </c:pt>
                <c:pt idx="24">
                  <c:v>40</c:v>
                </c:pt>
                <c:pt idx="25">
                  <c:v>40</c:v>
                </c:pt>
                <c:pt idx="26">
                  <c:v>50</c:v>
                </c:pt>
                <c:pt idx="27">
                  <c:v>40</c:v>
                </c:pt>
                <c:pt idx="28">
                  <c:v>40</c:v>
                </c:pt>
                <c:pt idx="29">
                  <c:v>40</c:v>
                </c:pt>
                <c:pt idx="3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8A8-4A67-AE22-D5A6AA2BFD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434432"/>
        <c:axId val="354477952"/>
      </c:lineChart>
      <c:dateAx>
        <c:axId val="3544344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45172163557075"/>
              <c:y val="0.87461210052606086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477952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477952"/>
        <c:scaling>
          <c:orientation val="minMax"/>
          <c:max val="50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787333753815E-3"/>
              <c:y val="0.41547858019893436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43443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TOC -  LÍNEA 2</a:t>
            </a:r>
          </a:p>
        </c:rich>
      </c:tx>
      <c:layout>
        <c:manualLayout>
          <c:xMode val="edge"/>
          <c:yMode val="edge"/>
          <c:x val="0.39055847748761136"/>
          <c:y val="3.054983223456810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6413579573456328E-2"/>
          <c:y val="0.15727766757696809"/>
          <c:w val="0.89761492188058434"/>
          <c:h val="0.57854641163574028"/>
        </c:manualLayout>
      </c:layout>
      <c:lineChart>
        <c:grouping val="standard"/>
        <c:varyColors val="0"/>
        <c:ser>
          <c:idx val="0"/>
          <c:order val="0"/>
          <c:tx>
            <c:strRef>
              <c:f>'L12'!$G$90</c:f>
              <c:strCache>
                <c:ptCount val="1"/>
                <c:pt idx="0">
                  <c:v>TOC</c:v>
                </c:pt>
              </c:strCache>
            </c:strRef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dPt>
            <c:idx val="21"/>
            <c:marker>
              <c:symbol val="none"/>
            </c:marker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1-E11F-478E-BD91-49443F81C696}"/>
              </c:ext>
            </c:extLst>
          </c:dPt>
          <c:dPt>
            <c:idx val="22"/>
            <c:bubble3D val="0"/>
            <c:spPr>
              <a:ln w="28575">
                <a:noFill/>
              </a:ln>
            </c:spPr>
            <c:extLst>
              <c:ext xmlns:c16="http://schemas.microsoft.com/office/drawing/2014/chart" uri="{C3380CC4-5D6E-409C-BE32-E72D297353CC}">
                <c16:uniqueId val="{00000003-E11F-478E-BD91-49443F81C696}"/>
              </c:ext>
            </c:extLst>
          </c:dPt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'L12'!$G$99:$G$129</c:f>
              <c:numCache>
                <c:formatCode>0.0</c:formatCode>
                <c:ptCount val="31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0.3</c:v>
                </c:pt>
                <c:pt idx="7">
                  <c:v>0.3</c:v>
                </c:pt>
                <c:pt idx="8">
                  <c:v>0.2</c:v>
                </c:pt>
                <c:pt idx="9">
                  <c:v>0.3</c:v>
                </c:pt>
                <c:pt idx="10">
                  <c:v>0.2</c:v>
                </c:pt>
                <c:pt idx="11">
                  <c:v>0.2</c:v>
                </c:pt>
                <c:pt idx="12">
                  <c:v>0.3</c:v>
                </c:pt>
                <c:pt idx="13">
                  <c:v>0.1</c:v>
                </c:pt>
                <c:pt idx="14">
                  <c:v>0.1</c:v>
                </c:pt>
                <c:pt idx="15">
                  <c:v>0.3</c:v>
                </c:pt>
                <c:pt idx="16">
                  <c:v>0.1</c:v>
                </c:pt>
                <c:pt idx="17">
                  <c:v>0.1</c:v>
                </c:pt>
                <c:pt idx="18">
                  <c:v>0</c:v>
                </c:pt>
                <c:pt idx="19">
                  <c:v>0.1</c:v>
                </c:pt>
                <c:pt idx="20">
                  <c:v>0.1</c:v>
                </c:pt>
                <c:pt idx="21">
                  <c:v>0</c:v>
                </c:pt>
                <c:pt idx="22">
                  <c:v>0.2</c:v>
                </c:pt>
                <c:pt idx="23">
                  <c:v>0.3</c:v>
                </c:pt>
                <c:pt idx="24">
                  <c:v>0.1</c:v>
                </c:pt>
                <c:pt idx="25">
                  <c:v>0.2</c:v>
                </c:pt>
                <c:pt idx="26">
                  <c:v>0.1</c:v>
                </c:pt>
                <c:pt idx="27">
                  <c:v>0.1</c:v>
                </c:pt>
                <c:pt idx="28">
                  <c:v>0.1</c:v>
                </c:pt>
                <c:pt idx="29">
                  <c:v>0.2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11F-478E-BD91-49443F81C696}"/>
            </c:ext>
          </c:extLst>
        </c:ser>
        <c:ser>
          <c:idx val="1"/>
          <c:order val="1"/>
          <c:tx>
            <c:strRef>
              <c:f>'L12'!$P$97</c:f>
              <c:strCache>
                <c:ptCount val="1"/>
                <c:pt idx="0">
                  <c:v>LÍMITE LEGAL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square"/>
            <c:size val="7"/>
            <c:spPr>
              <a:noFill/>
              <a:ln w="9525">
                <a:noFill/>
              </a:ln>
            </c:spPr>
          </c:marker>
          <c:cat>
            <c:numRef>
              <c:f>'L12'!$A$99:$A$129</c:f>
              <c:numCache>
                <c:formatCode>dd\-mm\-yy</c:formatCode>
                <c:ptCount val="31"/>
                <c:pt idx="0">
                  <c:v>45870</c:v>
                </c:pt>
                <c:pt idx="1">
                  <c:v>45871</c:v>
                </c:pt>
                <c:pt idx="2">
                  <c:v>45872</c:v>
                </c:pt>
                <c:pt idx="3">
                  <c:v>45873</c:v>
                </c:pt>
                <c:pt idx="4">
                  <c:v>45874</c:v>
                </c:pt>
                <c:pt idx="5">
                  <c:v>45875</c:v>
                </c:pt>
                <c:pt idx="6">
                  <c:v>45876</c:v>
                </c:pt>
                <c:pt idx="7">
                  <c:v>45877</c:v>
                </c:pt>
                <c:pt idx="8">
                  <c:v>45878</c:v>
                </c:pt>
                <c:pt idx="9">
                  <c:v>45879</c:v>
                </c:pt>
                <c:pt idx="10">
                  <c:v>45880</c:v>
                </c:pt>
                <c:pt idx="11">
                  <c:v>45881</c:v>
                </c:pt>
                <c:pt idx="12">
                  <c:v>45882</c:v>
                </c:pt>
                <c:pt idx="13">
                  <c:v>45883</c:v>
                </c:pt>
                <c:pt idx="14">
                  <c:v>45884</c:v>
                </c:pt>
                <c:pt idx="15">
                  <c:v>45885</c:v>
                </c:pt>
                <c:pt idx="16">
                  <c:v>45886</c:v>
                </c:pt>
                <c:pt idx="17">
                  <c:v>45887</c:v>
                </c:pt>
                <c:pt idx="18">
                  <c:v>45888</c:v>
                </c:pt>
                <c:pt idx="19">
                  <c:v>45889</c:v>
                </c:pt>
                <c:pt idx="20">
                  <c:v>45890</c:v>
                </c:pt>
                <c:pt idx="21">
                  <c:v>45891</c:v>
                </c:pt>
                <c:pt idx="22">
                  <c:v>45892</c:v>
                </c:pt>
                <c:pt idx="23">
                  <c:v>45893</c:v>
                </c:pt>
                <c:pt idx="24">
                  <c:v>45894</c:v>
                </c:pt>
                <c:pt idx="25">
                  <c:v>45895</c:v>
                </c:pt>
                <c:pt idx="26">
                  <c:v>45896</c:v>
                </c:pt>
                <c:pt idx="27">
                  <c:v>45897</c:v>
                </c:pt>
                <c:pt idx="28">
                  <c:v>45898</c:v>
                </c:pt>
                <c:pt idx="29">
                  <c:v>45899</c:v>
                </c:pt>
                <c:pt idx="30">
                  <c:v>45900</c:v>
                </c:pt>
              </c:numCache>
            </c:numRef>
          </c:cat>
          <c:val>
            <c:numRef>
              <c:f>'L12'!$T$99:$T$129</c:f>
              <c:numCache>
                <c:formatCode>General</c:formatCode>
                <c:ptCount val="31"/>
                <c:pt idx="0">
                  <c:v>8</c:v>
                </c:pt>
                <c:pt idx="1">
                  <c:v>8</c:v>
                </c:pt>
                <c:pt idx="2">
                  <c:v>10</c:v>
                </c:pt>
                <c:pt idx="3">
                  <c:v>8</c:v>
                </c:pt>
                <c:pt idx="4">
                  <c:v>8</c:v>
                </c:pt>
                <c:pt idx="5">
                  <c:v>10</c:v>
                </c:pt>
                <c:pt idx="6">
                  <c:v>8</c:v>
                </c:pt>
                <c:pt idx="7">
                  <c:v>8</c:v>
                </c:pt>
                <c:pt idx="8">
                  <c:v>8</c:v>
                </c:pt>
                <c:pt idx="9">
                  <c:v>8</c:v>
                </c:pt>
                <c:pt idx="10">
                  <c:v>8</c:v>
                </c:pt>
                <c:pt idx="11">
                  <c:v>8</c:v>
                </c:pt>
                <c:pt idx="12">
                  <c:v>8</c:v>
                </c:pt>
                <c:pt idx="13">
                  <c:v>10</c:v>
                </c:pt>
                <c:pt idx="14">
                  <c:v>8</c:v>
                </c:pt>
                <c:pt idx="15">
                  <c:v>8</c:v>
                </c:pt>
                <c:pt idx="16">
                  <c:v>8</c:v>
                </c:pt>
                <c:pt idx="17">
                  <c:v>8</c:v>
                </c:pt>
                <c:pt idx="18">
                  <c:v>10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8</c:v>
                </c:pt>
                <c:pt idx="25">
                  <c:v>8</c:v>
                </c:pt>
                <c:pt idx="26">
                  <c:v>10</c:v>
                </c:pt>
                <c:pt idx="27">
                  <c:v>8</c:v>
                </c:pt>
                <c:pt idx="28">
                  <c:v>8</c:v>
                </c:pt>
                <c:pt idx="29">
                  <c:v>8</c:v>
                </c:pt>
                <c:pt idx="3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11F-478E-BD91-49443F81C6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4495872"/>
        <c:axId val="354576256"/>
      </c:lineChart>
      <c:dateAx>
        <c:axId val="3544958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/>
                  <a:t>Día</a:t>
                </a:r>
              </a:p>
            </c:rich>
          </c:tx>
          <c:layout>
            <c:manualLayout>
              <c:xMode val="edge"/>
              <c:yMode val="edge"/>
              <c:x val="0.4935628992321906"/>
              <c:y val="0.87576388069264366"/>
            </c:manualLayout>
          </c:layout>
          <c:overlay val="0"/>
          <c:spPr>
            <a:noFill/>
            <a:ln w="25400">
              <a:noFill/>
            </a:ln>
          </c:spPr>
        </c:title>
        <c:numFmt formatCode="dd\-mm\-yy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576256"/>
        <c:crosses val="autoZero"/>
        <c:auto val="1"/>
        <c:lblOffset val="100"/>
        <c:baseTimeUnit val="days"/>
        <c:majorUnit val="1"/>
        <c:majorTimeUnit val="days"/>
        <c:minorUnit val="1"/>
        <c:minorTimeUnit val="days"/>
      </c:dateAx>
      <c:valAx>
        <c:axId val="354576256"/>
        <c:scaling>
          <c:orientation val="minMax"/>
          <c:max val="10"/>
        </c:scaling>
        <c:delete val="0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s-ES" sz="1200" b="1" i="0" u="none" strike="noStrike" baseline="0">
                    <a:solidFill>
                      <a:srgbClr val="000000"/>
                    </a:solidFill>
                    <a:latin typeface="Arial"/>
                    <a:cs typeface="Arial"/>
                  </a:rPr>
                  <a:t>mg/Nm</a:t>
                </a:r>
                <a:r>
                  <a:rPr lang="es-ES" sz="1200" b="1" i="0" u="none" strike="noStrike" baseline="30000">
                    <a:solidFill>
                      <a:srgbClr val="000000"/>
                    </a:solidFill>
                    <a:latin typeface="Arial"/>
                    <a:cs typeface="Arial"/>
                  </a:rPr>
                  <a:t>3</a:t>
                </a:r>
              </a:p>
            </c:rich>
          </c:tx>
          <c:layout>
            <c:manualLayout>
              <c:xMode val="edge"/>
              <c:yMode val="edge"/>
              <c:x val="7.1530247908200666E-3"/>
              <c:y val="0.42158862904449573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354495872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b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7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8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image" Target="../media/image2.jpe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jpeg"/><Relationship Id="rId17" Type="http://schemas.openxmlformats.org/officeDocument/2006/relationships/chart" Target="../charts/chart14.xml"/><Relationship Id="rId2" Type="http://schemas.openxmlformats.org/officeDocument/2006/relationships/chart" Target="../charts/chart2.xml"/><Relationship Id="rId16" Type="http://schemas.openxmlformats.org/officeDocument/2006/relationships/chart" Target="../charts/chart13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2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22.xml"/><Relationship Id="rId13" Type="http://schemas.openxmlformats.org/officeDocument/2006/relationships/image" Target="../media/image5.jpeg"/><Relationship Id="rId3" Type="http://schemas.openxmlformats.org/officeDocument/2006/relationships/chart" Target="../charts/chart17.xml"/><Relationship Id="rId7" Type="http://schemas.openxmlformats.org/officeDocument/2006/relationships/chart" Target="../charts/chart21.xml"/><Relationship Id="rId12" Type="http://schemas.openxmlformats.org/officeDocument/2006/relationships/image" Target="../media/image4.jpeg"/><Relationship Id="rId17" Type="http://schemas.openxmlformats.org/officeDocument/2006/relationships/chart" Target="../charts/chart28.xml"/><Relationship Id="rId2" Type="http://schemas.openxmlformats.org/officeDocument/2006/relationships/chart" Target="../charts/chart16.xml"/><Relationship Id="rId16" Type="http://schemas.openxmlformats.org/officeDocument/2006/relationships/chart" Target="../charts/chart27.xml"/><Relationship Id="rId1" Type="http://schemas.openxmlformats.org/officeDocument/2006/relationships/chart" Target="../charts/chart15.xml"/><Relationship Id="rId6" Type="http://schemas.openxmlformats.org/officeDocument/2006/relationships/chart" Target="../charts/chart20.xml"/><Relationship Id="rId11" Type="http://schemas.openxmlformats.org/officeDocument/2006/relationships/chart" Target="../charts/chart25.xml"/><Relationship Id="rId5" Type="http://schemas.openxmlformats.org/officeDocument/2006/relationships/chart" Target="../charts/chart19.xml"/><Relationship Id="rId15" Type="http://schemas.openxmlformats.org/officeDocument/2006/relationships/chart" Target="../charts/chart26.xml"/><Relationship Id="rId10" Type="http://schemas.openxmlformats.org/officeDocument/2006/relationships/chart" Target="../charts/chart24.xml"/><Relationship Id="rId4" Type="http://schemas.openxmlformats.org/officeDocument/2006/relationships/chart" Target="../charts/chart18.xml"/><Relationship Id="rId9" Type="http://schemas.openxmlformats.org/officeDocument/2006/relationships/chart" Target="../charts/chart23.xml"/><Relationship Id="rId14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552450</xdr:colOff>
      <xdr:row>266</xdr:row>
      <xdr:rowOff>19050</xdr:rowOff>
    </xdr:from>
    <xdr:to>
      <xdr:col>14</xdr:col>
      <xdr:colOff>152400</xdr:colOff>
      <xdr:row>285</xdr:row>
      <xdr:rowOff>114300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85725</xdr:colOff>
      <xdr:row>285</xdr:row>
      <xdr:rowOff>209550</xdr:rowOff>
    </xdr:from>
    <xdr:to>
      <xdr:col>7</xdr:col>
      <xdr:colOff>381000</xdr:colOff>
      <xdr:row>305</xdr:row>
      <xdr:rowOff>85725</xdr:rowOff>
    </xdr:to>
    <xdr:graphicFrame macro="">
      <xdr:nvGraphicFramePr>
        <xdr:cNvPr id="3" name="Gráfico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7</xdr:col>
      <xdr:colOff>561975</xdr:colOff>
      <xdr:row>285</xdr:row>
      <xdr:rowOff>209550</xdr:rowOff>
    </xdr:from>
    <xdr:to>
      <xdr:col>14</xdr:col>
      <xdr:colOff>161925</xdr:colOff>
      <xdr:row>305</xdr:row>
      <xdr:rowOff>85725</xdr:rowOff>
    </xdr:to>
    <xdr:graphicFrame macro="">
      <xdr:nvGraphicFramePr>
        <xdr:cNvPr id="4" name="Gráfico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133350</xdr:colOff>
      <xdr:row>305</xdr:row>
      <xdr:rowOff>209550</xdr:rowOff>
    </xdr:from>
    <xdr:to>
      <xdr:col>7</xdr:col>
      <xdr:colOff>428625</xdr:colOff>
      <xdr:row>325</xdr:row>
      <xdr:rowOff>85725</xdr:rowOff>
    </xdr:to>
    <xdr:graphicFrame macro="">
      <xdr:nvGraphicFramePr>
        <xdr:cNvPr id="5" name="Gráfico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0</xdr:col>
      <xdr:colOff>142875</xdr:colOff>
      <xdr:row>353</xdr:row>
      <xdr:rowOff>209550</xdr:rowOff>
    </xdr:from>
    <xdr:to>
      <xdr:col>7</xdr:col>
      <xdr:colOff>447675</xdr:colOff>
      <xdr:row>373</xdr:row>
      <xdr:rowOff>85725</xdr:rowOff>
    </xdr:to>
    <xdr:graphicFrame macro="">
      <xdr:nvGraphicFramePr>
        <xdr:cNvPr id="6" name="Gráfico 7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7</xdr:col>
      <xdr:colOff>561975</xdr:colOff>
      <xdr:row>353</xdr:row>
      <xdr:rowOff>209550</xdr:rowOff>
    </xdr:from>
    <xdr:to>
      <xdr:col>14</xdr:col>
      <xdr:colOff>161925</xdr:colOff>
      <xdr:row>373</xdr:row>
      <xdr:rowOff>85725</xdr:rowOff>
    </xdr:to>
    <xdr:graphicFrame macro="">
      <xdr:nvGraphicFramePr>
        <xdr:cNvPr id="7" name="Gráfico 8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123825</xdr:colOff>
      <xdr:row>374</xdr:row>
      <xdr:rowOff>19050</xdr:rowOff>
    </xdr:from>
    <xdr:to>
      <xdr:col>7</xdr:col>
      <xdr:colOff>428625</xdr:colOff>
      <xdr:row>393</xdr:row>
      <xdr:rowOff>114300</xdr:rowOff>
    </xdr:to>
    <xdr:graphicFrame macro="">
      <xdr:nvGraphicFramePr>
        <xdr:cNvPr id="8" name="Gráfico 9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7</xdr:col>
      <xdr:colOff>552450</xdr:colOff>
      <xdr:row>374</xdr:row>
      <xdr:rowOff>19050</xdr:rowOff>
    </xdr:from>
    <xdr:to>
      <xdr:col>14</xdr:col>
      <xdr:colOff>152400</xdr:colOff>
      <xdr:row>393</xdr:row>
      <xdr:rowOff>114300</xdr:rowOff>
    </xdr:to>
    <xdr:graphicFrame macro="">
      <xdr:nvGraphicFramePr>
        <xdr:cNvPr id="9" name="Gráfico 10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142875</xdr:colOff>
      <xdr:row>394</xdr:row>
      <xdr:rowOff>28575</xdr:rowOff>
    </xdr:from>
    <xdr:to>
      <xdr:col>7</xdr:col>
      <xdr:colOff>447675</xdr:colOff>
      <xdr:row>413</xdr:row>
      <xdr:rowOff>133350</xdr:rowOff>
    </xdr:to>
    <xdr:graphicFrame macro="">
      <xdr:nvGraphicFramePr>
        <xdr:cNvPr id="10" name="Gráfico 1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7</xdr:col>
      <xdr:colOff>590550</xdr:colOff>
      <xdr:row>306</xdr:row>
      <xdr:rowOff>0</xdr:rowOff>
    </xdr:from>
    <xdr:to>
      <xdr:col>14</xdr:col>
      <xdr:colOff>190500</xdr:colOff>
      <xdr:row>325</xdr:row>
      <xdr:rowOff>104775</xdr:rowOff>
    </xdr:to>
    <xdr:graphicFrame macro="">
      <xdr:nvGraphicFramePr>
        <xdr:cNvPr id="11" name="Gráfico 13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7</xdr:col>
      <xdr:colOff>552450</xdr:colOff>
      <xdr:row>394</xdr:row>
      <xdr:rowOff>28575</xdr:rowOff>
    </xdr:from>
    <xdr:to>
      <xdr:col>14</xdr:col>
      <xdr:colOff>152400</xdr:colOff>
      <xdr:row>413</xdr:row>
      <xdr:rowOff>133350</xdr:rowOff>
    </xdr:to>
    <xdr:graphicFrame macro="">
      <xdr:nvGraphicFramePr>
        <xdr:cNvPr id="12" name="Gráfico 14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142875</xdr:colOff>
      <xdr:row>1</xdr:row>
      <xdr:rowOff>85725</xdr:rowOff>
    </xdr:from>
    <xdr:to>
      <xdr:col>1</xdr:col>
      <xdr:colOff>876300</xdr:colOff>
      <xdr:row>6</xdr:row>
      <xdr:rowOff>0</xdr:rowOff>
    </xdr:to>
    <xdr:pic>
      <xdr:nvPicPr>
        <xdr:cNvPr id="13" name="Picture 15" descr="TIRME_logo_2008_2Tintas_5_cm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14325"/>
          <a:ext cx="180975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</xdr:colOff>
      <xdr:row>69</xdr:row>
      <xdr:rowOff>19050</xdr:rowOff>
    </xdr:from>
    <xdr:to>
      <xdr:col>1</xdr:col>
      <xdr:colOff>838200</xdr:colOff>
      <xdr:row>73</xdr:row>
      <xdr:rowOff>161925</xdr:rowOff>
    </xdr:to>
    <xdr:pic>
      <xdr:nvPicPr>
        <xdr:cNvPr id="14" name="Picture 16" descr="TIRME_logo_2008_2Tintas_5_cm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592925"/>
          <a:ext cx="179070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136</xdr:row>
      <xdr:rowOff>219075</xdr:rowOff>
    </xdr:from>
    <xdr:to>
      <xdr:col>1</xdr:col>
      <xdr:colOff>876300</xdr:colOff>
      <xdr:row>141</xdr:row>
      <xdr:rowOff>142875</xdr:rowOff>
    </xdr:to>
    <xdr:pic>
      <xdr:nvPicPr>
        <xdr:cNvPr id="15" name="Picture 17" descr="TIRME_logo_2008_2Tintas_5_cm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3888105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196</xdr:row>
      <xdr:rowOff>219075</xdr:rowOff>
    </xdr:from>
    <xdr:to>
      <xdr:col>1</xdr:col>
      <xdr:colOff>876300</xdr:colOff>
      <xdr:row>201</xdr:row>
      <xdr:rowOff>142875</xdr:rowOff>
    </xdr:to>
    <xdr:pic>
      <xdr:nvPicPr>
        <xdr:cNvPr id="16" name="Picture 18" descr="TIRME_logo_2008_2Tintas_5_cm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5768875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258</xdr:row>
      <xdr:rowOff>219075</xdr:rowOff>
    </xdr:from>
    <xdr:to>
      <xdr:col>1</xdr:col>
      <xdr:colOff>876300</xdr:colOff>
      <xdr:row>263</xdr:row>
      <xdr:rowOff>142875</xdr:rowOff>
    </xdr:to>
    <xdr:pic>
      <xdr:nvPicPr>
        <xdr:cNvPr id="17" name="Picture 19" descr="TIRME_logo_2008_2Tintas_5_cm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7311390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346</xdr:row>
      <xdr:rowOff>219075</xdr:rowOff>
    </xdr:from>
    <xdr:to>
      <xdr:col>1</xdr:col>
      <xdr:colOff>876300</xdr:colOff>
      <xdr:row>351</xdr:row>
      <xdr:rowOff>142875</xdr:rowOff>
    </xdr:to>
    <xdr:pic>
      <xdr:nvPicPr>
        <xdr:cNvPr id="18" name="Picture 20" descr="TIRME_logo_2008_2Tintas_5_cm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323070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123825</xdr:colOff>
      <xdr:row>266</xdr:row>
      <xdr:rowOff>19050</xdr:rowOff>
    </xdr:from>
    <xdr:to>
      <xdr:col>7</xdr:col>
      <xdr:colOff>428625</xdr:colOff>
      <xdr:row>285</xdr:row>
      <xdr:rowOff>114300</xdr:rowOff>
    </xdr:to>
    <xdr:graphicFrame macro="">
      <xdr:nvGraphicFramePr>
        <xdr:cNvPr id="19" name="Gráfico 36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absolute">
    <xdr:from>
      <xdr:col>3</xdr:col>
      <xdr:colOff>762000</xdr:colOff>
      <xdr:row>326</xdr:row>
      <xdr:rowOff>19050</xdr:rowOff>
    </xdr:from>
    <xdr:to>
      <xdr:col>10</xdr:col>
      <xdr:colOff>485775</xdr:colOff>
      <xdr:row>345</xdr:row>
      <xdr:rowOff>114300</xdr:rowOff>
    </xdr:to>
    <xdr:graphicFrame macro="">
      <xdr:nvGraphicFramePr>
        <xdr:cNvPr id="20" name="Gráfico 5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absolute">
    <xdr:from>
      <xdr:col>3</xdr:col>
      <xdr:colOff>923925</xdr:colOff>
      <xdr:row>414</xdr:row>
      <xdr:rowOff>19050</xdr:rowOff>
    </xdr:from>
    <xdr:to>
      <xdr:col>10</xdr:col>
      <xdr:colOff>647700</xdr:colOff>
      <xdr:row>433</xdr:row>
      <xdr:rowOff>114300</xdr:rowOff>
    </xdr:to>
    <xdr:graphicFrame macro="">
      <xdr:nvGraphicFramePr>
        <xdr:cNvPr id="21" name="Gráfico 1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7</xdr:col>
      <xdr:colOff>552450</xdr:colOff>
      <xdr:row>266</xdr:row>
      <xdr:rowOff>19050</xdr:rowOff>
    </xdr:from>
    <xdr:to>
      <xdr:col>14</xdr:col>
      <xdr:colOff>152400</xdr:colOff>
      <xdr:row>285</xdr:row>
      <xdr:rowOff>114300</xdr:rowOff>
    </xdr:to>
    <xdr:graphicFrame macro="">
      <xdr:nvGraphicFramePr>
        <xdr:cNvPr id="1567" name="Gráfico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0</xdr:col>
      <xdr:colOff>133350</xdr:colOff>
      <xdr:row>286</xdr:row>
      <xdr:rowOff>0</xdr:rowOff>
    </xdr:from>
    <xdr:to>
      <xdr:col>7</xdr:col>
      <xdr:colOff>428625</xdr:colOff>
      <xdr:row>305</xdr:row>
      <xdr:rowOff>104775</xdr:rowOff>
    </xdr:to>
    <xdr:graphicFrame macro="">
      <xdr:nvGraphicFramePr>
        <xdr:cNvPr id="1568" name="Gráfico 3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absolute">
    <xdr:from>
      <xdr:col>7</xdr:col>
      <xdr:colOff>561975</xdr:colOff>
      <xdr:row>285</xdr:row>
      <xdr:rowOff>209550</xdr:rowOff>
    </xdr:from>
    <xdr:to>
      <xdr:col>14</xdr:col>
      <xdr:colOff>161925</xdr:colOff>
      <xdr:row>305</xdr:row>
      <xdr:rowOff>85725</xdr:rowOff>
    </xdr:to>
    <xdr:graphicFrame macro="">
      <xdr:nvGraphicFramePr>
        <xdr:cNvPr id="1569" name="Gráfico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absolute">
    <xdr:from>
      <xdr:col>0</xdr:col>
      <xdr:colOff>133350</xdr:colOff>
      <xdr:row>305</xdr:row>
      <xdr:rowOff>209550</xdr:rowOff>
    </xdr:from>
    <xdr:to>
      <xdr:col>7</xdr:col>
      <xdr:colOff>428625</xdr:colOff>
      <xdr:row>325</xdr:row>
      <xdr:rowOff>85725</xdr:rowOff>
    </xdr:to>
    <xdr:graphicFrame macro="">
      <xdr:nvGraphicFramePr>
        <xdr:cNvPr id="1570" name="Gráfico 5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absolute">
    <xdr:from>
      <xdr:col>0</xdr:col>
      <xdr:colOff>142875</xdr:colOff>
      <xdr:row>354</xdr:row>
      <xdr:rowOff>0</xdr:rowOff>
    </xdr:from>
    <xdr:to>
      <xdr:col>7</xdr:col>
      <xdr:colOff>447675</xdr:colOff>
      <xdr:row>373</xdr:row>
      <xdr:rowOff>104775</xdr:rowOff>
    </xdr:to>
    <xdr:graphicFrame macro="">
      <xdr:nvGraphicFramePr>
        <xdr:cNvPr id="1571" name="Gráfico 7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absolute">
    <xdr:from>
      <xdr:col>7</xdr:col>
      <xdr:colOff>561975</xdr:colOff>
      <xdr:row>353</xdr:row>
      <xdr:rowOff>209550</xdr:rowOff>
    </xdr:from>
    <xdr:to>
      <xdr:col>14</xdr:col>
      <xdr:colOff>161925</xdr:colOff>
      <xdr:row>373</xdr:row>
      <xdr:rowOff>85725</xdr:rowOff>
    </xdr:to>
    <xdr:graphicFrame macro="">
      <xdr:nvGraphicFramePr>
        <xdr:cNvPr id="1572" name="Gráfico 8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absolute">
    <xdr:from>
      <xdr:col>0</xdr:col>
      <xdr:colOff>123825</xdr:colOff>
      <xdr:row>374</xdr:row>
      <xdr:rowOff>19050</xdr:rowOff>
    </xdr:from>
    <xdr:to>
      <xdr:col>7</xdr:col>
      <xdr:colOff>428625</xdr:colOff>
      <xdr:row>393</xdr:row>
      <xdr:rowOff>114300</xdr:rowOff>
    </xdr:to>
    <xdr:graphicFrame macro="">
      <xdr:nvGraphicFramePr>
        <xdr:cNvPr id="1573" name="Gráfico 9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absolute">
    <xdr:from>
      <xdr:col>7</xdr:col>
      <xdr:colOff>552450</xdr:colOff>
      <xdr:row>374</xdr:row>
      <xdr:rowOff>19050</xdr:rowOff>
    </xdr:from>
    <xdr:to>
      <xdr:col>14</xdr:col>
      <xdr:colOff>152400</xdr:colOff>
      <xdr:row>393</xdr:row>
      <xdr:rowOff>114300</xdr:rowOff>
    </xdr:to>
    <xdr:graphicFrame macro="">
      <xdr:nvGraphicFramePr>
        <xdr:cNvPr id="1574" name="Gráfico 10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absolute">
    <xdr:from>
      <xdr:col>0</xdr:col>
      <xdr:colOff>142875</xdr:colOff>
      <xdr:row>394</xdr:row>
      <xdr:rowOff>28575</xdr:rowOff>
    </xdr:from>
    <xdr:to>
      <xdr:col>7</xdr:col>
      <xdr:colOff>447675</xdr:colOff>
      <xdr:row>413</xdr:row>
      <xdr:rowOff>133350</xdr:rowOff>
    </xdr:to>
    <xdr:graphicFrame macro="">
      <xdr:nvGraphicFramePr>
        <xdr:cNvPr id="1575" name="Gráfico 11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 editAs="absolute">
    <xdr:from>
      <xdr:col>7</xdr:col>
      <xdr:colOff>542925</xdr:colOff>
      <xdr:row>305</xdr:row>
      <xdr:rowOff>209550</xdr:rowOff>
    </xdr:from>
    <xdr:to>
      <xdr:col>14</xdr:col>
      <xdr:colOff>142875</xdr:colOff>
      <xdr:row>325</xdr:row>
      <xdr:rowOff>85725</xdr:rowOff>
    </xdr:to>
    <xdr:graphicFrame macro="">
      <xdr:nvGraphicFramePr>
        <xdr:cNvPr id="1576" name="Gráfico 13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absolute">
    <xdr:from>
      <xdr:col>7</xdr:col>
      <xdr:colOff>552450</xdr:colOff>
      <xdr:row>394</xdr:row>
      <xdr:rowOff>28575</xdr:rowOff>
    </xdr:from>
    <xdr:to>
      <xdr:col>14</xdr:col>
      <xdr:colOff>152400</xdr:colOff>
      <xdr:row>413</xdr:row>
      <xdr:rowOff>133350</xdr:rowOff>
    </xdr:to>
    <xdr:graphicFrame macro="">
      <xdr:nvGraphicFramePr>
        <xdr:cNvPr id="1577" name="Gráfico 14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142875</xdr:colOff>
      <xdr:row>1</xdr:row>
      <xdr:rowOff>85725</xdr:rowOff>
    </xdr:from>
    <xdr:to>
      <xdr:col>1</xdr:col>
      <xdr:colOff>876300</xdr:colOff>
      <xdr:row>6</xdr:row>
      <xdr:rowOff>0</xdr:rowOff>
    </xdr:to>
    <xdr:pic>
      <xdr:nvPicPr>
        <xdr:cNvPr id="1578" name="Picture 15" descr="TIRME_logo_2008_2Tintas_5_cm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314325"/>
          <a:ext cx="180975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123825</xdr:colOff>
      <xdr:row>69</xdr:row>
      <xdr:rowOff>19050</xdr:rowOff>
    </xdr:from>
    <xdr:to>
      <xdr:col>1</xdr:col>
      <xdr:colOff>838200</xdr:colOff>
      <xdr:row>73</xdr:row>
      <xdr:rowOff>161925</xdr:rowOff>
    </xdr:to>
    <xdr:pic>
      <xdr:nvPicPr>
        <xdr:cNvPr id="1579" name="Picture 16" descr="TIRME_logo_2008_2Tintas_5_cm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9592925"/>
          <a:ext cx="1790700" cy="1057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136</xdr:row>
      <xdr:rowOff>219075</xdr:rowOff>
    </xdr:from>
    <xdr:to>
      <xdr:col>1</xdr:col>
      <xdr:colOff>876300</xdr:colOff>
      <xdr:row>141</xdr:row>
      <xdr:rowOff>142875</xdr:rowOff>
    </xdr:to>
    <xdr:pic>
      <xdr:nvPicPr>
        <xdr:cNvPr id="1580" name="Picture 17" descr="TIRME_logo_2008_2Tintas_5_cm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3888105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196</xdr:row>
      <xdr:rowOff>219075</xdr:rowOff>
    </xdr:from>
    <xdr:to>
      <xdr:col>1</xdr:col>
      <xdr:colOff>876300</xdr:colOff>
      <xdr:row>201</xdr:row>
      <xdr:rowOff>142875</xdr:rowOff>
    </xdr:to>
    <xdr:pic>
      <xdr:nvPicPr>
        <xdr:cNvPr id="1581" name="Picture 18" descr="TIRME_logo_2008_2Tintas_5_cm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55768875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258</xdr:row>
      <xdr:rowOff>219075</xdr:rowOff>
    </xdr:from>
    <xdr:to>
      <xdr:col>1</xdr:col>
      <xdr:colOff>876300</xdr:colOff>
      <xdr:row>263</xdr:row>
      <xdr:rowOff>142875</xdr:rowOff>
    </xdr:to>
    <xdr:pic>
      <xdr:nvPicPr>
        <xdr:cNvPr id="1582" name="Picture 19" descr="TIRME_logo_2008_2Tintas_5_cm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7311390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133350</xdr:colOff>
      <xdr:row>346</xdr:row>
      <xdr:rowOff>219075</xdr:rowOff>
    </xdr:from>
    <xdr:to>
      <xdr:col>1</xdr:col>
      <xdr:colOff>876300</xdr:colOff>
      <xdr:row>351</xdr:row>
      <xdr:rowOff>142875</xdr:rowOff>
    </xdr:to>
    <xdr:pic>
      <xdr:nvPicPr>
        <xdr:cNvPr id="1583" name="Picture 20" descr="TIRME_logo_2008_2Tintas_5_cm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93230700"/>
          <a:ext cx="1819275" cy="1066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absolute">
    <xdr:from>
      <xdr:col>0</xdr:col>
      <xdr:colOff>123825</xdr:colOff>
      <xdr:row>266</xdr:row>
      <xdr:rowOff>19050</xdr:rowOff>
    </xdr:from>
    <xdr:to>
      <xdr:col>7</xdr:col>
      <xdr:colOff>428625</xdr:colOff>
      <xdr:row>285</xdr:row>
      <xdr:rowOff>114300</xdr:rowOff>
    </xdr:to>
    <xdr:graphicFrame macro="">
      <xdr:nvGraphicFramePr>
        <xdr:cNvPr id="1584" name="Gráfico 36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absolute">
    <xdr:from>
      <xdr:col>3</xdr:col>
      <xdr:colOff>762000</xdr:colOff>
      <xdr:row>326</xdr:row>
      <xdr:rowOff>19050</xdr:rowOff>
    </xdr:from>
    <xdr:to>
      <xdr:col>10</xdr:col>
      <xdr:colOff>485775</xdr:colOff>
      <xdr:row>345</xdr:row>
      <xdr:rowOff>114300</xdr:rowOff>
    </xdr:to>
    <xdr:graphicFrame macro="">
      <xdr:nvGraphicFramePr>
        <xdr:cNvPr id="1585" name="Gráfico 5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absolute">
    <xdr:from>
      <xdr:col>3</xdr:col>
      <xdr:colOff>923925</xdr:colOff>
      <xdr:row>414</xdr:row>
      <xdr:rowOff>19050</xdr:rowOff>
    </xdr:from>
    <xdr:to>
      <xdr:col>10</xdr:col>
      <xdr:colOff>647700</xdr:colOff>
      <xdr:row>433</xdr:row>
      <xdr:rowOff>114300</xdr:rowOff>
    </xdr:to>
    <xdr:graphicFrame macro="">
      <xdr:nvGraphicFramePr>
        <xdr:cNvPr id="1586" name="Gráfico 11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76"/>
  <sheetViews>
    <sheetView view="pageBreakPreview" topLeftCell="A400" zoomScale="55" zoomScaleNormal="100" zoomScaleSheetLayoutView="55" workbookViewId="0">
      <selection activeCell="Q202" sqref="Q202"/>
    </sheetView>
  </sheetViews>
  <sheetFormatPr defaultColWidth="11.42578125" defaultRowHeight="12.75"/>
  <cols>
    <col min="1" max="1" width="16.140625" style="89" customWidth="1"/>
    <col min="2" max="2" width="14.85546875" style="89" customWidth="1"/>
    <col min="3" max="3" width="13.5703125" style="89" customWidth="1"/>
    <col min="4" max="6" width="14.5703125" style="89" customWidth="1"/>
    <col min="7" max="8" width="18.140625" style="89" customWidth="1"/>
    <col min="9" max="9" width="15.7109375" style="89" customWidth="1"/>
    <col min="10" max="10" width="19.28515625" style="89" customWidth="1"/>
    <col min="11" max="11" width="13.85546875" style="89" bestFit="1" customWidth="1"/>
    <col min="12" max="12" width="13.7109375" style="89" customWidth="1"/>
    <col min="13" max="13" width="14" style="89" customWidth="1"/>
    <col min="14" max="14" width="21.85546875" style="89" customWidth="1"/>
    <col min="15" max="15" width="4.5703125" style="89" customWidth="1"/>
    <col min="16" max="17" width="11.42578125" style="89"/>
    <col min="18" max="18" width="13.5703125" style="89" customWidth="1"/>
    <col min="19" max="23" width="11.42578125" style="89"/>
    <col min="24" max="24" width="17.7109375" style="89" customWidth="1"/>
    <col min="25" max="16384" width="11.42578125" style="89"/>
  </cols>
  <sheetData>
    <row r="1" spans="1:15" ht="18" customHeight="1">
      <c r="A1" s="87"/>
      <c r="B1" s="88"/>
      <c r="C1" s="220" t="s">
        <v>0</v>
      </c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2"/>
    </row>
    <row r="2" spans="1:15" ht="18" customHeight="1">
      <c r="A2" s="90"/>
      <c r="B2" s="91"/>
      <c r="C2" s="223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5"/>
    </row>
    <row r="3" spans="1:15" ht="18" customHeight="1">
      <c r="A3" s="90"/>
      <c r="B3" s="91"/>
      <c r="C3" s="223"/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  <c r="O3" s="225"/>
    </row>
    <row r="4" spans="1:15" ht="18" customHeight="1">
      <c r="A4" s="90"/>
      <c r="B4" s="91"/>
      <c r="C4" s="223"/>
      <c r="D4" s="224"/>
      <c r="E4" s="224"/>
      <c r="F4" s="224"/>
      <c r="G4" s="224"/>
      <c r="H4" s="224"/>
      <c r="I4" s="224"/>
      <c r="J4" s="224"/>
      <c r="K4" s="224"/>
      <c r="L4" s="224"/>
      <c r="M4" s="224"/>
      <c r="N4" s="224"/>
      <c r="O4" s="225"/>
    </row>
    <row r="5" spans="1:15" ht="18" customHeight="1">
      <c r="A5" s="90"/>
      <c r="B5" s="91"/>
      <c r="C5" s="223"/>
      <c r="D5" s="224"/>
      <c r="E5" s="224"/>
      <c r="F5" s="224"/>
      <c r="G5" s="224"/>
      <c r="H5" s="224"/>
      <c r="I5" s="224"/>
      <c r="J5" s="224"/>
      <c r="K5" s="224"/>
      <c r="L5" s="224"/>
      <c r="M5" s="224"/>
      <c r="N5" s="224"/>
      <c r="O5" s="225"/>
    </row>
    <row r="6" spans="1:15" ht="18" customHeight="1">
      <c r="A6" s="90"/>
      <c r="B6" s="91"/>
      <c r="C6" s="223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5"/>
    </row>
    <row r="7" spans="1:15" ht="18" customHeight="1" thickBot="1">
      <c r="A7" s="93"/>
      <c r="B7" s="94"/>
      <c r="C7" s="226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8"/>
    </row>
    <row r="8" spans="1:15" ht="18" customHeight="1">
      <c r="C8" s="92"/>
      <c r="D8" s="92"/>
      <c r="E8" s="92"/>
      <c r="F8" s="92"/>
      <c r="G8" s="92"/>
      <c r="H8" s="92"/>
      <c r="I8" s="92"/>
      <c r="J8" s="92"/>
      <c r="K8" s="92"/>
      <c r="L8" s="92"/>
      <c r="M8" s="92"/>
      <c r="N8" s="92"/>
    </row>
    <row r="9" spans="1:15" ht="18" customHeight="1">
      <c r="D9" s="92"/>
      <c r="E9" s="92"/>
      <c r="F9" s="92"/>
      <c r="G9" s="92"/>
      <c r="H9" s="92"/>
      <c r="I9" s="92"/>
      <c r="J9" s="92"/>
      <c r="K9" s="92"/>
      <c r="L9" s="92"/>
      <c r="M9" s="92"/>
      <c r="N9" s="92"/>
    </row>
    <row r="10" spans="1:15" ht="18" customHeight="1"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</row>
    <row r="11" spans="1:15" ht="18" customHeight="1">
      <c r="C11" s="92"/>
      <c r="D11" s="92"/>
      <c r="E11" s="92"/>
      <c r="F11" s="92"/>
      <c r="G11" s="92"/>
      <c r="H11" s="92"/>
      <c r="I11" s="92"/>
      <c r="J11" s="92"/>
      <c r="K11" s="92"/>
      <c r="L11" s="92"/>
      <c r="M11" s="92"/>
      <c r="N11" s="92"/>
    </row>
    <row r="12" spans="1:15" ht="18" customHeight="1">
      <c r="C12" s="92"/>
      <c r="D12" s="92"/>
      <c r="E12" s="92"/>
      <c r="F12" s="92"/>
      <c r="G12" s="92"/>
      <c r="H12" s="92"/>
      <c r="I12" s="92"/>
      <c r="J12" s="92"/>
      <c r="K12" s="92"/>
      <c r="L12" s="92"/>
      <c r="M12" s="92"/>
      <c r="N12" s="92"/>
    </row>
    <row r="13" spans="1:15" ht="18" customHeight="1">
      <c r="C13" s="92"/>
      <c r="D13" s="92"/>
      <c r="E13" s="92"/>
      <c r="F13" s="92"/>
      <c r="G13" s="92"/>
      <c r="H13" s="92"/>
      <c r="I13" s="92"/>
      <c r="J13" s="92"/>
      <c r="K13" s="92"/>
      <c r="L13" s="92"/>
      <c r="M13" s="92"/>
      <c r="N13" s="92"/>
    </row>
    <row r="14" spans="1:15" ht="18" customHeight="1">
      <c r="C14" s="92"/>
      <c r="D14" s="92"/>
      <c r="E14" s="92"/>
      <c r="F14" s="92"/>
      <c r="G14" s="92"/>
      <c r="H14" s="92"/>
      <c r="I14" s="92"/>
      <c r="J14" s="92"/>
      <c r="K14" s="92"/>
      <c r="L14" s="92"/>
      <c r="M14" s="92"/>
      <c r="N14" s="92"/>
    </row>
    <row r="15" spans="1:15" ht="18" customHeight="1">
      <c r="C15" s="92"/>
      <c r="D15" s="92"/>
      <c r="E15" s="92"/>
      <c r="F15" s="92"/>
      <c r="G15" s="92"/>
      <c r="H15" s="92"/>
      <c r="I15" s="92"/>
      <c r="J15" s="92"/>
      <c r="K15" s="92"/>
      <c r="L15" s="92"/>
      <c r="M15" s="92"/>
      <c r="N15" s="92"/>
    </row>
    <row r="16" spans="1:15" ht="18" customHeight="1">
      <c r="C16" s="92"/>
      <c r="D16" s="92"/>
      <c r="E16" s="92"/>
      <c r="F16" s="92"/>
      <c r="G16" s="92"/>
      <c r="H16" s="92"/>
      <c r="I16" s="92"/>
      <c r="J16" s="92"/>
      <c r="K16" s="92"/>
      <c r="L16" s="92"/>
      <c r="M16" s="92"/>
      <c r="N16" s="92"/>
    </row>
    <row r="17" spans="1:24" ht="18" customHeight="1" thickBot="1"/>
    <row r="18" spans="1:24" s="96" customFormat="1" ht="24.95" customHeight="1" thickBot="1">
      <c r="A18" s="229" t="s">
        <v>1</v>
      </c>
      <c r="B18" s="230"/>
      <c r="C18" s="230"/>
      <c r="D18" s="230"/>
      <c r="E18" s="230"/>
      <c r="F18" s="230"/>
      <c r="G18" s="230"/>
      <c r="H18" s="230"/>
      <c r="I18" s="230"/>
      <c r="J18" s="230"/>
      <c r="K18" s="230"/>
      <c r="L18" s="230"/>
      <c r="M18" s="230"/>
      <c r="N18" s="231"/>
    </row>
    <row r="19" spans="1:24" s="96" customFormat="1" ht="24.95" customHeight="1" thickBot="1">
      <c r="A19" s="232" t="s">
        <v>2</v>
      </c>
      <c r="B19" s="233"/>
      <c r="C19" s="233"/>
      <c r="D19" s="233"/>
      <c r="E19" s="233"/>
      <c r="F19" s="233"/>
      <c r="G19" s="233"/>
      <c r="H19" s="233"/>
      <c r="I19" s="233"/>
      <c r="J19" s="233"/>
      <c r="K19" s="233"/>
      <c r="L19" s="233"/>
      <c r="M19" s="233"/>
      <c r="N19" s="234"/>
    </row>
    <row r="20" spans="1:24" s="96" customFormat="1" ht="24.95" customHeight="1" thickBot="1">
      <c r="A20" s="235" t="s">
        <v>3</v>
      </c>
      <c r="B20" s="236"/>
      <c r="C20" s="236"/>
      <c r="D20" s="236"/>
      <c r="E20" s="236"/>
      <c r="F20" s="236"/>
      <c r="G20" s="97">
        <f>A31</f>
        <v>45870</v>
      </c>
      <c r="H20" s="97"/>
      <c r="I20" s="95" t="s">
        <v>4</v>
      </c>
      <c r="J20" s="245">
        <f>IF(A61="",IF(A60="",IF(A59="",A58,A59),A60),A61)</f>
        <v>45900</v>
      </c>
      <c r="K20" s="245"/>
      <c r="L20" s="245"/>
      <c r="M20" s="245"/>
      <c r="N20" s="246"/>
    </row>
    <row r="21" spans="1:24" s="96" customFormat="1" ht="24.95" customHeight="1" thickBot="1">
      <c r="A21" s="229" t="s">
        <v>5</v>
      </c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1"/>
    </row>
    <row r="22" spans="1:24" s="96" customFormat="1" ht="24.95" customHeight="1">
      <c r="A22" s="243" t="s">
        <v>6</v>
      </c>
      <c r="B22" s="98" t="s">
        <v>7</v>
      </c>
      <c r="C22" s="99" t="s">
        <v>8</v>
      </c>
      <c r="D22" s="100" t="s">
        <v>9</v>
      </c>
      <c r="E22" s="99" t="s">
        <v>10</v>
      </c>
      <c r="F22" s="100" t="s">
        <v>11</v>
      </c>
      <c r="G22" s="99" t="s">
        <v>12</v>
      </c>
      <c r="H22" s="99" t="s">
        <v>13</v>
      </c>
      <c r="I22" s="99" t="s">
        <v>14</v>
      </c>
      <c r="J22" s="100" t="s">
        <v>15</v>
      </c>
      <c r="K22" s="99" t="s">
        <v>16</v>
      </c>
      <c r="L22" s="100" t="s">
        <v>17</v>
      </c>
      <c r="M22" s="101" t="s">
        <v>18</v>
      </c>
      <c r="N22" s="102" t="s">
        <v>19</v>
      </c>
    </row>
    <row r="23" spans="1:24" s="96" customFormat="1" ht="24.95" customHeight="1" thickBot="1">
      <c r="A23" s="244"/>
      <c r="B23" s="103" t="s">
        <v>20</v>
      </c>
      <c r="C23" s="104" t="s">
        <v>20</v>
      </c>
      <c r="D23" s="105" t="s">
        <v>20</v>
      </c>
      <c r="E23" s="104" t="s">
        <v>20</v>
      </c>
      <c r="F23" s="105" t="s">
        <v>20</v>
      </c>
      <c r="G23" s="104" t="s">
        <v>20</v>
      </c>
      <c r="H23" s="104" t="s">
        <v>20</v>
      </c>
      <c r="I23" s="104" t="s">
        <v>21</v>
      </c>
      <c r="J23" s="106" t="s">
        <v>22</v>
      </c>
      <c r="K23" s="107" t="s">
        <v>23</v>
      </c>
      <c r="L23" s="105" t="s">
        <v>24</v>
      </c>
      <c r="M23" s="108" t="s">
        <v>25</v>
      </c>
      <c r="N23" s="109" t="s">
        <v>26</v>
      </c>
      <c r="S23" s="110"/>
      <c r="T23" s="110"/>
      <c r="U23" s="110"/>
      <c r="V23" s="110"/>
      <c r="W23" s="111"/>
      <c r="X23" s="111"/>
    </row>
    <row r="24" spans="1:24" s="96" customFormat="1" ht="24.95" customHeight="1" thickBot="1">
      <c r="A24" s="112" t="s">
        <v>27</v>
      </c>
      <c r="B24" s="113">
        <v>8</v>
      </c>
      <c r="C24" s="114">
        <v>40</v>
      </c>
      <c r="D24" s="115">
        <v>5</v>
      </c>
      <c r="E24" s="114">
        <v>40</v>
      </c>
      <c r="F24" s="115">
        <v>100</v>
      </c>
      <c r="G24" s="114">
        <v>8</v>
      </c>
      <c r="H24" s="114">
        <v>5</v>
      </c>
      <c r="I24" s="114"/>
      <c r="J24" s="116"/>
      <c r="K24" s="117"/>
      <c r="L24" s="118"/>
      <c r="M24" s="119"/>
      <c r="N24" s="120"/>
      <c r="S24" s="110"/>
      <c r="T24" s="110"/>
      <c r="U24" s="110"/>
      <c r="V24" s="110"/>
      <c r="W24" s="111"/>
      <c r="X24" s="111"/>
    </row>
    <row r="25" spans="1:24" s="96" customFormat="1" ht="24.95" customHeight="1">
      <c r="A25" s="121">
        <v>45864</v>
      </c>
      <c r="B25" s="122">
        <v>0</v>
      </c>
      <c r="C25" s="123">
        <v>3.6</v>
      </c>
      <c r="D25" s="123">
        <v>0.1</v>
      </c>
      <c r="E25" s="123">
        <v>11.8</v>
      </c>
      <c r="F25" s="123">
        <v>72.400000000000006</v>
      </c>
      <c r="G25" s="123">
        <v>0.6</v>
      </c>
      <c r="H25" s="123">
        <v>0</v>
      </c>
      <c r="I25" s="123">
        <v>11.5</v>
      </c>
      <c r="J25" s="124">
        <v>156.5</v>
      </c>
      <c r="K25" s="124">
        <v>994.6</v>
      </c>
      <c r="L25" s="124">
        <v>87580</v>
      </c>
      <c r="M25" s="125">
        <v>18.399999999999999</v>
      </c>
      <c r="N25" s="126">
        <f>21-I25</f>
        <v>9.5</v>
      </c>
    </row>
    <row r="26" spans="1:24" s="96" customFormat="1" ht="24.95" customHeight="1">
      <c r="A26" s="127">
        <v>45865</v>
      </c>
      <c r="B26" s="128">
        <v>0</v>
      </c>
      <c r="C26" s="129">
        <v>3.8</v>
      </c>
      <c r="D26" s="129" t="s">
        <v>28</v>
      </c>
      <c r="E26" s="129">
        <v>4.9000000000000004</v>
      </c>
      <c r="F26" s="129">
        <v>72.5</v>
      </c>
      <c r="G26" s="129">
        <v>0.9</v>
      </c>
      <c r="H26" s="129">
        <v>0</v>
      </c>
      <c r="I26" s="129">
        <v>11.6</v>
      </c>
      <c r="J26" s="130">
        <v>156.80000000000001</v>
      </c>
      <c r="K26" s="130">
        <v>994.1</v>
      </c>
      <c r="L26" s="130">
        <v>96302.8</v>
      </c>
      <c r="M26" s="131">
        <v>18.8</v>
      </c>
      <c r="N26" s="126">
        <f t="shared" ref="N26:N58" si="0">21-I26</f>
        <v>9.4</v>
      </c>
    </row>
    <row r="27" spans="1:24" s="96" customFormat="1" ht="24.95" customHeight="1">
      <c r="A27" s="127">
        <v>45866</v>
      </c>
      <c r="B27" s="128">
        <v>0.1</v>
      </c>
      <c r="C27" s="129">
        <v>4</v>
      </c>
      <c r="D27" s="129">
        <v>0.1</v>
      </c>
      <c r="E27" s="132">
        <v>10.9</v>
      </c>
      <c r="F27" s="129">
        <v>72.2</v>
      </c>
      <c r="G27" s="132">
        <v>0.6</v>
      </c>
      <c r="H27" s="132">
        <v>0</v>
      </c>
      <c r="I27" s="129">
        <v>11.9</v>
      </c>
      <c r="J27" s="130">
        <v>156.30000000000001</v>
      </c>
      <c r="K27" s="130">
        <v>992.2</v>
      </c>
      <c r="L27" s="130">
        <v>97435.7</v>
      </c>
      <c r="M27" s="131">
        <v>18.5</v>
      </c>
      <c r="N27" s="126">
        <f t="shared" si="0"/>
        <v>9.1</v>
      </c>
    </row>
    <row r="28" spans="1:24" s="96" customFormat="1" ht="24.95" customHeight="1">
      <c r="A28" s="127">
        <v>45867</v>
      </c>
      <c r="B28" s="128">
        <v>0.1</v>
      </c>
      <c r="C28" s="129">
        <v>3.7</v>
      </c>
      <c r="D28" s="129">
        <v>0.1</v>
      </c>
      <c r="E28" s="129">
        <v>13</v>
      </c>
      <c r="F28" s="129">
        <v>72.3</v>
      </c>
      <c r="G28" s="132">
        <v>0.4</v>
      </c>
      <c r="H28" s="132">
        <v>0</v>
      </c>
      <c r="I28" s="129">
        <v>11.8</v>
      </c>
      <c r="J28" s="130">
        <v>155.80000000000001</v>
      </c>
      <c r="K28" s="130">
        <v>994.6</v>
      </c>
      <c r="L28" s="130">
        <v>103031</v>
      </c>
      <c r="M28" s="131">
        <v>18.399999999999999</v>
      </c>
      <c r="N28" s="126">
        <f t="shared" si="0"/>
        <v>9.1999999999999993</v>
      </c>
    </row>
    <row r="29" spans="1:24" s="96" customFormat="1" ht="24.95" customHeight="1">
      <c r="A29" s="127">
        <v>45868</v>
      </c>
      <c r="B29" s="128">
        <v>0.3</v>
      </c>
      <c r="C29" s="129">
        <v>5</v>
      </c>
      <c r="D29" s="129">
        <v>0</v>
      </c>
      <c r="E29" s="129">
        <v>15.6</v>
      </c>
      <c r="F29" s="129">
        <v>72.8</v>
      </c>
      <c r="G29" s="129">
        <v>0.6</v>
      </c>
      <c r="H29" s="129">
        <v>0</v>
      </c>
      <c r="I29" s="129">
        <v>11.7</v>
      </c>
      <c r="J29" s="130">
        <v>156.1</v>
      </c>
      <c r="K29" s="130">
        <v>995.7</v>
      </c>
      <c r="L29" s="130">
        <v>94932.7</v>
      </c>
      <c r="M29" s="131">
        <v>18.399999999999999</v>
      </c>
      <c r="N29" s="126">
        <f t="shared" si="0"/>
        <v>9.3000000000000007</v>
      </c>
      <c r="P29" s="96" t="s">
        <v>29</v>
      </c>
    </row>
    <row r="30" spans="1:24" s="96" customFormat="1" ht="24.95" customHeight="1" thickBot="1">
      <c r="A30" s="127">
        <v>45869</v>
      </c>
      <c r="B30" s="133">
        <v>0.3</v>
      </c>
      <c r="C30" s="134">
        <v>5</v>
      </c>
      <c r="D30" s="134">
        <v>0</v>
      </c>
      <c r="E30" s="134">
        <v>12.8</v>
      </c>
      <c r="F30" s="134">
        <v>72.5</v>
      </c>
      <c r="G30" s="134">
        <v>0.6</v>
      </c>
      <c r="H30" s="134">
        <v>0</v>
      </c>
      <c r="I30" s="134">
        <v>12</v>
      </c>
      <c r="J30" s="135">
        <v>156.69999999999999</v>
      </c>
      <c r="K30" s="135">
        <v>995.7</v>
      </c>
      <c r="L30" s="135">
        <v>92410.5</v>
      </c>
      <c r="M30" s="136">
        <v>18.100000000000001</v>
      </c>
      <c r="N30" s="137">
        <f t="shared" si="0"/>
        <v>9</v>
      </c>
      <c r="P30" s="110" t="s">
        <v>7</v>
      </c>
      <c r="Q30" s="110" t="s">
        <v>8</v>
      </c>
      <c r="R30" s="110" t="s">
        <v>9</v>
      </c>
      <c r="S30" s="110" t="s">
        <v>30</v>
      </c>
      <c r="T30" s="110" t="s">
        <v>12</v>
      </c>
      <c r="U30" s="110" t="s">
        <v>31</v>
      </c>
      <c r="V30" s="96" t="s">
        <v>32</v>
      </c>
      <c r="W30" s="96" t="s">
        <v>33</v>
      </c>
    </row>
    <row r="31" spans="1:24" s="96" customFormat="1" ht="24.95" customHeight="1">
      <c r="A31" s="121">
        <v>45870</v>
      </c>
      <c r="B31" s="122">
        <v>0.3</v>
      </c>
      <c r="C31" s="123">
        <v>4.7</v>
      </c>
      <c r="D31" s="123">
        <v>0</v>
      </c>
      <c r="E31" s="123">
        <v>14.6</v>
      </c>
      <c r="F31" s="123">
        <v>72.3</v>
      </c>
      <c r="G31" s="138">
        <v>0.6</v>
      </c>
      <c r="H31" s="123">
        <v>0</v>
      </c>
      <c r="I31" s="123">
        <v>11.9</v>
      </c>
      <c r="J31" s="124">
        <v>156</v>
      </c>
      <c r="K31" s="124">
        <v>993</v>
      </c>
      <c r="L31" s="124">
        <v>89112.9</v>
      </c>
      <c r="M31" s="125">
        <v>18</v>
      </c>
      <c r="N31" s="139">
        <f t="shared" si="0"/>
        <v>9.1</v>
      </c>
      <c r="P31" s="96">
        <v>8</v>
      </c>
      <c r="Q31" s="96">
        <v>40</v>
      </c>
      <c r="R31" s="96">
        <v>5</v>
      </c>
      <c r="S31" s="96">
        <v>40</v>
      </c>
      <c r="T31" s="96">
        <v>8</v>
      </c>
      <c r="U31" s="96">
        <v>1</v>
      </c>
      <c r="V31" s="96">
        <v>100</v>
      </c>
      <c r="W31" s="96">
        <v>5</v>
      </c>
    </row>
    <row r="32" spans="1:24" s="96" customFormat="1" ht="24.95" customHeight="1">
      <c r="A32" s="127">
        <v>45871</v>
      </c>
      <c r="B32" s="128">
        <v>0.4</v>
      </c>
      <c r="C32" s="129">
        <v>4.4000000000000004</v>
      </c>
      <c r="D32" s="129">
        <v>0</v>
      </c>
      <c r="E32" s="129">
        <v>9</v>
      </c>
      <c r="F32" s="129">
        <v>72.900000000000006</v>
      </c>
      <c r="G32" s="111">
        <v>0.6</v>
      </c>
      <c r="H32" s="129">
        <v>0</v>
      </c>
      <c r="I32" s="129">
        <v>11.9</v>
      </c>
      <c r="J32" s="130">
        <v>156.69999999999999</v>
      </c>
      <c r="K32" s="130">
        <v>992.6</v>
      </c>
      <c r="L32" s="130">
        <v>92155.199999999997</v>
      </c>
      <c r="M32" s="131">
        <v>18.899999999999999</v>
      </c>
      <c r="N32" s="126">
        <f t="shared" si="0"/>
        <v>9.1</v>
      </c>
      <c r="P32" s="96">
        <v>8</v>
      </c>
      <c r="Q32" s="96">
        <v>40</v>
      </c>
      <c r="R32" s="96">
        <v>5</v>
      </c>
      <c r="S32" s="96">
        <v>40</v>
      </c>
      <c r="T32" s="96">
        <v>8</v>
      </c>
      <c r="U32" s="96">
        <v>1</v>
      </c>
      <c r="V32" s="96">
        <v>100</v>
      </c>
      <c r="W32" s="96">
        <v>5</v>
      </c>
    </row>
    <row r="33" spans="1:23" s="96" customFormat="1" ht="24.95" customHeight="1">
      <c r="A33" s="127">
        <v>45872</v>
      </c>
      <c r="B33" s="133">
        <v>0.6</v>
      </c>
      <c r="C33" s="134">
        <v>3.8</v>
      </c>
      <c r="D33" s="134">
        <v>0</v>
      </c>
      <c r="E33" s="134">
        <v>8.6999999999999993</v>
      </c>
      <c r="F33" s="134">
        <v>71</v>
      </c>
      <c r="G33" s="140">
        <v>0.6</v>
      </c>
      <c r="H33" s="134">
        <v>0</v>
      </c>
      <c r="I33" s="134">
        <v>12</v>
      </c>
      <c r="J33" s="135" t="s">
        <v>28</v>
      </c>
      <c r="K33" s="135">
        <v>995.6</v>
      </c>
      <c r="L33" s="135">
        <v>95740.800000000003</v>
      </c>
      <c r="M33" s="136">
        <v>19.2</v>
      </c>
      <c r="N33" s="137">
        <f t="shared" si="0"/>
        <v>9</v>
      </c>
      <c r="P33" s="96">
        <v>10</v>
      </c>
      <c r="Q33" s="96">
        <v>50</v>
      </c>
      <c r="R33" s="96">
        <v>10</v>
      </c>
      <c r="S33" s="96">
        <v>50</v>
      </c>
      <c r="T33" s="96">
        <v>10</v>
      </c>
      <c r="V33" s="96">
        <v>200</v>
      </c>
    </row>
    <row r="34" spans="1:23" s="96" customFormat="1" ht="24.95" customHeight="1">
      <c r="A34" s="127">
        <v>45873</v>
      </c>
      <c r="B34" s="133">
        <v>0.5</v>
      </c>
      <c r="C34" s="134">
        <v>5.7</v>
      </c>
      <c r="D34" s="134">
        <v>0</v>
      </c>
      <c r="E34" s="134">
        <v>8.5</v>
      </c>
      <c r="F34" s="134">
        <v>71.7</v>
      </c>
      <c r="G34" s="140">
        <v>0.7</v>
      </c>
      <c r="H34" s="134" t="s">
        <v>28</v>
      </c>
      <c r="I34" s="134">
        <v>12.2</v>
      </c>
      <c r="J34" s="135" t="s">
        <v>28</v>
      </c>
      <c r="K34" s="135">
        <v>998.8</v>
      </c>
      <c r="L34" s="135">
        <v>96936.8</v>
      </c>
      <c r="M34" s="136">
        <v>17.899999999999999</v>
      </c>
      <c r="N34" s="137">
        <f t="shared" si="0"/>
        <v>8.8000000000000007</v>
      </c>
      <c r="P34" s="96">
        <v>10</v>
      </c>
      <c r="Q34" s="96">
        <v>50</v>
      </c>
      <c r="R34" s="96">
        <v>10</v>
      </c>
      <c r="S34" s="96">
        <v>50</v>
      </c>
      <c r="T34" s="96">
        <v>10</v>
      </c>
      <c r="V34" s="96">
        <v>200</v>
      </c>
    </row>
    <row r="35" spans="1:23" s="96" customFormat="1" ht="24.95" customHeight="1">
      <c r="A35" s="127">
        <v>45874</v>
      </c>
      <c r="B35" s="128">
        <v>0.4</v>
      </c>
      <c r="C35" s="129">
        <v>4.5999999999999996</v>
      </c>
      <c r="D35" s="129">
        <v>0</v>
      </c>
      <c r="E35" s="129">
        <v>12.2</v>
      </c>
      <c r="F35" s="129">
        <v>73.099999999999994</v>
      </c>
      <c r="G35" s="111">
        <v>0.7</v>
      </c>
      <c r="H35" s="129">
        <v>0</v>
      </c>
      <c r="I35" s="129">
        <v>12.3</v>
      </c>
      <c r="J35" s="130">
        <v>157.30000000000001</v>
      </c>
      <c r="K35" s="130">
        <v>997.2</v>
      </c>
      <c r="L35" s="130">
        <v>98193.4</v>
      </c>
      <c r="M35" s="131">
        <v>18.399999999999999</v>
      </c>
      <c r="N35" s="126">
        <f t="shared" si="0"/>
        <v>8.6999999999999993</v>
      </c>
      <c r="P35" s="96">
        <v>8</v>
      </c>
      <c r="Q35" s="96">
        <v>40</v>
      </c>
      <c r="R35" s="96">
        <v>5</v>
      </c>
      <c r="S35" s="96">
        <v>40</v>
      </c>
      <c r="T35" s="96">
        <v>8</v>
      </c>
      <c r="U35" s="96">
        <v>1</v>
      </c>
      <c r="V35" s="96">
        <v>100</v>
      </c>
      <c r="W35" s="96">
        <v>5</v>
      </c>
    </row>
    <row r="36" spans="1:23" s="96" customFormat="1" ht="24.95" customHeight="1">
      <c r="A36" s="127">
        <v>45875</v>
      </c>
      <c r="B36" s="128">
        <v>0.8</v>
      </c>
      <c r="C36" s="129">
        <v>4.0999999999999996</v>
      </c>
      <c r="D36" s="129">
        <v>0</v>
      </c>
      <c r="E36" s="129">
        <v>3.3</v>
      </c>
      <c r="F36" s="129">
        <v>72.2</v>
      </c>
      <c r="G36" s="111">
        <v>0.6</v>
      </c>
      <c r="H36" s="129">
        <v>0</v>
      </c>
      <c r="I36" s="129">
        <v>12.1</v>
      </c>
      <c r="J36" s="130">
        <v>156.9</v>
      </c>
      <c r="K36" s="130">
        <v>995.8</v>
      </c>
      <c r="L36" s="130">
        <v>95636.2</v>
      </c>
      <c r="M36" s="131">
        <v>17.5</v>
      </c>
      <c r="N36" s="126">
        <f t="shared" si="0"/>
        <v>8.9</v>
      </c>
      <c r="P36" s="96">
        <v>8</v>
      </c>
      <c r="Q36" s="96">
        <v>40</v>
      </c>
      <c r="R36" s="96">
        <v>5</v>
      </c>
      <c r="S36" s="96">
        <v>40</v>
      </c>
      <c r="T36" s="96">
        <v>8</v>
      </c>
      <c r="U36" s="96">
        <v>1</v>
      </c>
      <c r="V36" s="96">
        <v>100</v>
      </c>
      <c r="W36" s="96">
        <v>5</v>
      </c>
    </row>
    <row r="37" spans="1:23" s="96" customFormat="1" ht="24.95" customHeight="1">
      <c r="A37" s="127">
        <v>45876</v>
      </c>
      <c r="B37" s="128">
        <v>0.4</v>
      </c>
      <c r="C37" s="129">
        <v>5.5</v>
      </c>
      <c r="D37" s="129">
        <v>0</v>
      </c>
      <c r="E37" s="129">
        <v>3.5</v>
      </c>
      <c r="F37" s="129">
        <v>72.2</v>
      </c>
      <c r="G37" s="111">
        <v>0.8</v>
      </c>
      <c r="H37" s="129">
        <v>0</v>
      </c>
      <c r="I37" s="129">
        <v>12.1</v>
      </c>
      <c r="J37" s="130">
        <v>159</v>
      </c>
      <c r="K37" s="130">
        <v>994.9</v>
      </c>
      <c r="L37" s="130">
        <v>102836.1</v>
      </c>
      <c r="M37" s="131">
        <v>18.2</v>
      </c>
      <c r="N37" s="126">
        <f t="shared" si="0"/>
        <v>8.9</v>
      </c>
      <c r="P37" s="96">
        <v>8</v>
      </c>
      <c r="Q37" s="96">
        <v>40</v>
      </c>
      <c r="R37" s="96">
        <v>5</v>
      </c>
      <c r="S37" s="96">
        <v>40</v>
      </c>
      <c r="T37" s="96">
        <v>8</v>
      </c>
      <c r="U37" s="96">
        <v>1</v>
      </c>
      <c r="V37" s="96">
        <v>100</v>
      </c>
      <c r="W37" s="96">
        <v>5</v>
      </c>
    </row>
    <row r="38" spans="1:23" s="96" customFormat="1" ht="24.95" customHeight="1">
      <c r="A38" s="127">
        <v>45877</v>
      </c>
      <c r="B38" s="128">
        <v>1.3</v>
      </c>
      <c r="C38" s="129">
        <v>3.6</v>
      </c>
      <c r="D38" s="129">
        <v>0</v>
      </c>
      <c r="E38" s="129">
        <v>3.5</v>
      </c>
      <c r="F38" s="129">
        <v>72.7</v>
      </c>
      <c r="G38" s="111">
        <v>0.7</v>
      </c>
      <c r="H38" s="129">
        <v>0</v>
      </c>
      <c r="I38" s="129">
        <v>12.5</v>
      </c>
      <c r="J38" s="130">
        <v>159.6</v>
      </c>
      <c r="K38" s="130">
        <v>995.9</v>
      </c>
      <c r="L38" s="130">
        <v>110304.9</v>
      </c>
      <c r="M38" s="131">
        <v>17.399999999999999</v>
      </c>
      <c r="N38" s="126">
        <f t="shared" si="0"/>
        <v>8.5</v>
      </c>
      <c r="P38" s="96">
        <v>8</v>
      </c>
      <c r="Q38" s="96">
        <v>40</v>
      </c>
      <c r="R38" s="96">
        <v>5</v>
      </c>
      <c r="S38" s="96">
        <v>40</v>
      </c>
      <c r="T38" s="96">
        <v>8</v>
      </c>
      <c r="U38" s="96">
        <v>1</v>
      </c>
      <c r="V38" s="96">
        <v>100</v>
      </c>
      <c r="W38" s="96">
        <v>5</v>
      </c>
    </row>
    <row r="39" spans="1:23" s="96" customFormat="1" ht="24.95" customHeight="1">
      <c r="A39" s="127">
        <v>45878</v>
      </c>
      <c r="B39" s="128">
        <v>1.6</v>
      </c>
      <c r="C39" s="129">
        <v>2.7</v>
      </c>
      <c r="D39" s="129">
        <v>0</v>
      </c>
      <c r="E39" s="129">
        <v>1.3</v>
      </c>
      <c r="F39" s="129">
        <v>72.5</v>
      </c>
      <c r="G39" s="111">
        <v>0.7</v>
      </c>
      <c r="H39" s="129">
        <v>0</v>
      </c>
      <c r="I39" s="129">
        <v>12.2</v>
      </c>
      <c r="J39" s="130">
        <v>157.4</v>
      </c>
      <c r="K39" s="130">
        <v>995.8</v>
      </c>
      <c r="L39" s="130">
        <v>104883.5</v>
      </c>
      <c r="M39" s="131">
        <v>18.2</v>
      </c>
      <c r="N39" s="126">
        <f t="shared" si="0"/>
        <v>8.8000000000000007</v>
      </c>
      <c r="P39" s="96">
        <v>8</v>
      </c>
      <c r="Q39" s="96">
        <v>40</v>
      </c>
      <c r="R39" s="96">
        <v>5</v>
      </c>
      <c r="S39" s="96">
        <v>40</v>
      </c>
      <c r="T39" s="96">
        <v>8</v>
      </c>
      <c r="U39" s="96">
        <v>1</v>
      </c>
      <c r="V39" s="96">
        <v>100</v>
      </c>
      <c r="W39" s="96">
        <v>5</v>
      </c>
    </row>
    <row r="40" spans="1:23" s="96" customFormat="1" ht="24.95" customHeight="1">
      <c r="A40" s="127">
        <v>45879</v>
      </c>
      <c r="B40" s="128">
        <v>1.7</v>
      </c>
      <c r="C40" s="129">
        <v>4.7</v>
      </c>
      <c r="D40" s="129">
        <v>0</v>
      </c>
      <c r="E40" s="129">
        <v>6.8</v>
      </c>
      <c r="F40" s="129">
        <v>72.3</v>
      </c>
      <c r="G40" s="111">
        <v>1</v>
      </c>
      <c r="H40" s="129">
        <v>0</v>
      </c>
      <c r="I40" s="129">
        <v>12.2</v>
      </c>
      <c r="J40" s="130">
        <v>157.6</v>
      </c>
      <c r="K40" s="130">
        <v>996.2</v>
      </c>
      <c r="L40" s="130">
        <v>103144.8</v>
      </c>
      <c r="M40" s="131">
        <v>18.600000000000001</v>
      </c>
      <c r="N40" s="126">
        <f t="shared" si="0"/>
        <v>8.8000000000000007</v>
      </c>
      <c r="P40" s="96">
        <v>8</v>
      </c>
      <c r="Q40" s="96">
        <v>40</v>
      </c>
      <c r="R40" s="96">
        <v>5</v>
      </c>
      <c r="S40" s="96">
        <v>40</v>
      </c>
      <c r="T40" s="96">
        <v>8</v>
      </c>
      <c r="U40" s="96">
        <v>1</v>
      </c>
      <c r="V40" s="96">
        <v>100</v>
      </c>
      <c r="W40" s="96">
        <v>5</v>
      </c>
    </row>
    <row r="41" spans="1:23" s="96" customFormat="1" ht="24.95" customHeight="1">
      <c r="A41" s="127">
        <v>45880</v>
      </c>
      <c r="B41" s="133">
        <v>1.4</v>
      </c>
      <c r="C41" s="134">
        <v>6.3</v>
      </c>
      <c r="D41" s="134">
        <v>0</v>
      </c>
      <c r="E41" s="134">
        <v>6.6</v>
      </c>
      <c r="F41" s="134">
        <v>72.599999999999994</v>
      </c>
      <c r="G41" s="140">
        <v>0.8</v>
      </c>
      <c r="H41" s="134">
        <v>0.1</v>
      </c>
      <c r="I41" s="134">
        <v>12.5</v>
      </c>
      <c r="J41" s="141">
        <v>157.6</v>
      </c>
      <c r="K41" s="141">
        <v>993.9</v>
      </c>
      <c r="L41" s="141">
        <v>103354.3</v>
      </c>
      <c r="M41" s="136">
        <v>18.100000000000001</v>
      </c>
      <c r="N41" s="142">
        <f t="shared" si="0"/>
        <v>8.5</v>
      </c>
      <c r="P41" s="96">
        <v>10</v>
      </c>
      <c r="Q41" s="96">
        <v>50</v>
      </c>
      <c r="R41" s="96">
        <v>10</v>
      </c>
      <c r="S41" s="96">
        <v>50</v>
      </c>
      <c r="T41" s="96">
        <v>10</v>
      </c>
      <c r="V41" s="96">
        <v>200</v>
      </c>
    </row>
    <row r="42" spans="1:23" s="96" customFormat="1" ht="24.95" customHeight="1">
      <c r="A42" s="127">
        <v>45881</v>
      </c>
      <c r="B42" s="128">
        <v>1.3</v>
      </c>
      <c r="C42" s="129">
        <v>4.8</v>
      </c>
      <c r="D42" s="129">
        <v>0</v>
      </c>
      <c r="E42" s="129">
        <v>12.9</v>
      </c>
      <c r="F42" s="129">
        <v>72.400000000000006</v>
      </c>
      <c r="G42" s="111">
        <v>0.8</v>
      </c>
      <c r="H42" s="129">
        <v>0</v>
      </c>
      <c r="I42" s="129">
        <v>12.8</v>
      </c>
      <c r="J42" s="143">
        <v>157.9</v>
      </c>
      <c r="K42" s="143">
        <v>992.7</v>
      </c>
      <c r="L42" s="143">
        <v>105521.5</v>
      </c>
      <c r="M42" s="131">
        <v>17.899999999999999</v>
      </c>
      <c r="N42" s="144">
        <f t="shared" si="0"/>
        <v>8.1999999999999993</v>
      </c>
      <c r="P42" s="96">
        <v>8</v>
      </c>
      <c r="Q42" s="96">
        <v>40</v>
      </c>
      <c r="R42" s="96">
        <v>5</v>
      </c>
      <c r="S42" s="96">
        <v>40</v>
      </c>
      <c r="T42" s="96">
        <v>8</v>
      </c>
      <c r="U42" s="96">
        <v>1</v>
      </c>
      <c r="V42" s="96">
        <v>100</v>
      </c>
      <c r="W42" s="96">
        <v>5</v>
      </c>
    </row>
    <row r="43" spans="1:23" s="96" customFormat="1" ht="24.95" customHeight="1">
      <c r="A43" s="127">
        <v>45882</v>
      </c>
      <c r="B43" s="128">
        <v>0.6</v>
      </c>
      <c r="C43" s="129">
        <v>4.9000000000000004</v>
      </c>
      <c r="D43" s="129">
        <v>0</v>
      </c>
      <c r="E43" s="129">
        <v>11.5</v>
      </c>
      <c r="F43" s="129">
        <v>71.7</v>
      </c>
      <c r="G43" s="111">
        <v>0.9</v>
      </c>
      <c r="H43" s="129">
        <v>0</v>
      </c>
      <c r="I43" s="129">
        <v>12.9</v>
      </c>
      <c r="J43" s="143">
        <v>159.4</v>
      </c>
      <c r="K43" s="143">
        <v>992.7</v>
      </c>
      <c r="L43" s="143">
        <v>107245</v>
      </c>
      <c r="M43" s="131">
        <v>17.100000000000001</v>
      </c>
      <c r="N43" s="144">
        <f t="shared" si="0"/>
        <v>8.1</v>
      </c>
      <c r="P43" s="96">
        <v>8</v>
      </c>
      <c r="Q43" s="96">
        <v>40</v>
      </c>
      <c r="R43" s="96">
        <v>5</v>
      </c>
      <c r="S43" s="96">
        <v>40</v>
      </c>
      <c r="T43" s="96">
        <v>8</v>
      </c>
      <c r="U43" s="96">
        <v>1</v>
      </c>
      <c r="V43" s="96">
        <v>100</v>
      </c>
      <c r="W43" s="96">
        <v>5</v>
      </c>
    </row>
    <row r="44" spans="1:23" s="96" customFormat="1" ht="24.95" customHeight="1">
      <c r="A44" s="127">
        <v>45883</v>
      </c>
      <c r="B44" s="128">
        <v>0.2</v>
      </c>
      <c r="C44" s="129">
        <v>4.9000000000000004</v>
      </c>
      <c r="D44" s="129">
        <v>0</v>
      </c>
      <c r="E44" s="129">
        <v>11.9</v>
      </c>
      <c r="F44" s="129">
        <v>72.2</v>
      </c>
      <c r="G44" s="111">
        <v>1</v>
      </c>
      <c r="H44" s="129">
        <v>0</v>
      </c>
      <c r="I44" s="129">
        <v>13.3</v>
      </c>
      <c r="J44" s="143">
        <v>158.80000000000001</v>
      </c>
      <c r="K44" s="143">
        <v>993.6</v>
      </c>
      <c r="L44" s="143">
        <v>110622.5</v>
      </c>
      <c r="M44" s="131">
        <v>15.7</v>
      </c>
      <c r="N44" s="144">
        <f t="shared" si="0"/>
        <v>7.6999999999999993</v>
      </c>
      <c r="P44" s="96">
        <v>8</v>
      </c>
      <c r="Q44" s="96">
        <v>40</v>
      </c>
      <c r="R44" s="96">
        <v>5</v>
      </c>
      <c r="S44" s="96">
        <v>40</v>
      </c>
      <c r="T44" s="96">
        <v>8</v>
      </c>
      <c r="U44" s="96">
        <v>1</v>
      </c>
      <c r="V44" s="96">
        <v>100</v>
      </c>
      <c r="W44" s="96">
        <v>5</v>
      </c>
    </row>
    <row r="45" spans="1:23" s="96" customFormat="1" ht="24.95" customHeight="1">
      <c r="A45" s="127">
        <v>45884</v>
      </c>
      <c r="B45" s="128">
        <v>2.1</v>
      </c>
      <c r="C45" s="129">
        <v>4.3</v>
      </c>
      <c r="D45" s="129">
        <v>0</v>
      </c>
      <c r="E45" s="129">
        <v>5.0999999999999996</v>
      </c>
      <c r="F45" s="129">
        <v>71.7</v>
      </c>
      <c r="G45" s="111">
        <v>1.4</v>
      </c>
      <c r="H45" s="129">
        <v>0</v>
      </c>
      <c r="I45" s="129">
        <v>13.7</v>
      </c>
      <c r="J45" s="130">
        <v>158.80000000000001</v>
      </c>
      <c r="K45" s="130">
        <v>995.3</v>
      </c>
      <c r="L45" s="145">
        <v>110657.4</v>
      </c>
      <c r="M45" s="129">
        <v>15.3</v>
      </c>
      <c r="N45" s="126">
        <f t="shared" si="0"/>
        <v>7.3000000000000007</v>
      </c>
      <c r="P45" s="96">
        <v>8</v>
      </c>
      <c r="Q45" s="96">
        <v>40</v>
      </c>
      <c r="R45" s="96">
        <v>5</v>
      </c>
      <c r="S45" s="96">
        <v>40</v>
      </c>
      <c r="T45" s="96">
        <v>8</v>
      </c>
      <c r="U45" s="96">
        <v>1</v>
      </c>
      <c r="V45" s="96">
        <v>100</v>
      </c>
      <c r="W45" s="96">
        <v>5</v>
      </c>
    </row>
    <row r="46" spans="1:23" s="96" customFormat="1" ht="24.95" customHeight="1">
      <c r="A46" s="127">
        <v>45885</v>
      </c>
      <c r="B46" s="133">
        <v>1</v>
      </c>
      <c r="C46" s="134">
        <v>6.8</v>
      </c>
      <c r="D46" s="134">
        <v>0</v>
      </c>
      <c r="E46" s="134">
        <v>11.6</v>
      </c>
      <c r="F46" s="134">
        <v>70.900000000000006</v>
      </c>
      <c r="G46" s="140">
        <v>1.6</v>
      </c>
      <c r="H46" s="134">
        <v>0</v>
      </c>
      <c r="I46" s="134">
        <v>14.1</v>
      </c>
      <c r="J46" s="135">
        <v>159.30000000000001</v>
      </c>
      <c r="K46" s="135">
        <v>994.3</v>
      </c>
      <c r="L46" s="146">
        <v>115059.7</v>
      </c>
      <c r="M46" s="134">
        <v>14.7</v>
      </c>
      <c r="N46" s="137">
        <f t="shared" si="0"/>
        <v>6.9</v>
      </c>
      <c r="P46" s="96">
        <v>10</v>
      </c>
      <c r="Q46" s="96">
        <v>50</v>
      </c>
      <c r="R46" s="96">
        <v>10</v>
      </c>
      <c r="S46" s="96">
        <v>50</v>
      </c>
      <c r="T46" s="96">
        <v>10</v>
      </c>
      <c r="V46" s="96">
        <v>200</v>
      </c>
    </row>
    <row r="47" spans="1:23" s="96" customFormat="1" ht="24.95" customHeight="1">
      <c r="A47" s="127">
        <v>45886</v>
      </c>
      <c r="B47" s="133">
        <v>1.1000000000000001</v>
      </c>
      <c r="C47" s="134">
        <v>6</v>
      </c>
      <c r="D47" s="134">
        <v>0</v>
      </c>
      <c r="E47" s="134">
        <v>12.1</v>
      </c>
      <c r="F47" s="134">
        <v>70.2</v>
      </c>
      <c r="G47" s="140">
        <v>1.8</v>
      </c>
      <c r="H47" s="134">
        <v>0</v>
      </c>
      <c r="I47" s="134">
        <v>14.7</v>
      </c>
      <c r="J47" s="135">
        <v>158.80000000000001</v>
      </c>
      <c r="K47" s="135">
        <v>991.6</v>
      </c>
      <c r="L47" s="146">
        <v>110711.2</v>
      </c>
      <c r="M47" s="134">
        <v>13.9</v>
      </c>
      <c r="N47" s="137">
        <f t="shared" si="0"/>
        <v>6.3000000000000007</v>
      </c>
      <c r="P47" s="96">
        <v>10</v>
      </c>
      <c r="Q47" s="96">
        <v>50</v>
      </c>
      <c r="R47" s="96">
        <v>10</v>
      </c>
      <c r="S47" s="96">
        <v>50</v>
      </c>
      <c r="T47" s="96">
        <v>10</v>
      </c>
      <c r="V47" s="96">
        <v>200</v>
      </c>
    </row>
    <row r="48" spans="1:23" s="96" customFormat="1" ht="24.95" customHeight="1">
      <c r="A48" s="127">
        <v>45887</v>
      </c>
      <c r="B48" s="128" t="s">
        <v>34</v>
      </c>
      <c r="C48" s="129" t="s">
        <v>34</v>
      </c>
      <c r="D48" s="129" t="s">
        <v>34</v>
      </c>
      <c r="E48" s="129" t="s">
        <v>34</v>
      </c>
      <c r="F48" s="129" t="s">
        <v>34</v>
      </c>
      <c r="G48" s="111" t="s">
        <v>34</v>
      </c>
      <c r="H48" s="129" t="s">
        <v>34</v>
      </c>
      <c r="I48" s="129" t="s">
        <v>34</v>
      </c>
      <c r="J48" s="130" t="s">
        <v>34</v>
      </c>
      <c r="K48" s="130" t="s">
        <v>34</v>
      </c>
      <c r="L48" s="145" t="s">
        <v>34</v>
      </c>
      <c r="M48" s="129" t="s">
        <v>34</v>
      </c>
      <c r="N48" s="126" t="s">
        <v>34</v>
      </c>
      <c r="P48" s="96">
        <v>8</v>
      </c>
      <c r="Q48" s="96">
        <v>40</v>
      </c>
      <c r="R48" s="96">
        <v>5</v>
      </c>
      <c r="S48" s="96">
        <v>40</v>
      </c>
      <c r="T48" s="96">
        <v>8</v>
      </c>
      <c r="U48" s="96">
        <v>1</v>
      </c>
      <c r="V48" s="96">
        <v>100</v>
      </c>
      <c r="W48" s="96">
        <v>5</v>
      </c>
    </row>
    <row r="49" spans="1:24" s="96" customFormat="1" ht="24.95" customHeight="1">
      <c r="A49" s="127">
        <v>45888</v>
      </c>
      <c r="B49" s="128" t="s">
        <v>35</v>
      </c>
      <c r="C49" s="129" t="s">
        <v>35</v>
      </c>
      <c r="D49" s="129" t="s">
        <v>35</v>
      </c>
      <c r="E49" s="129" t="s">
        <v>35</v>
      </c>
      <c r="F49" s="129" t="s">
        <v>35</v>
      </c>
      <c r="G49" s="111" t="s">
        <v>35</v>
      </c>
      <c r="H49" s="129" t="s">
        <v>35</v>
      </c>
      <c r="I49" s="129" t="s">
        <v>35</v>
      </c>
      <c r="J49" s="130" t="s">
        <v>35</v>
      </c>
      <c r="K49" s="130" t="s">
        <v>35</v>
      </c>
      <c r="L49" s="145" t="s">
        <v>35</v>
      </c>
      <c r="M49" s="129" t="s">
        <v>35</v>
      </c>
      <c r="N49" s="147" t="s">
        <v>35</v>
      </c>
      <c r="P49" s="96">
        <v>8</v>
      </c>
      <c r="Q49" s="96">
        <v>40</v>
      </c>
      <c r="R49" s="96">
        <v>5</v>
      </c>
      <c r="S49" s="96">
        <v>40</v>
      </c>
      <c r="T49" s="96">
        <v>8</v>
      </c>
      <c r="U49" s="96">
        <v>1</v>
      </c>
      <c r="V49" s="96">
        <v>100</v>
      </c>
      <c r="W49" s="96">
        <v>5</v>
      </c>
    </row>
    <row r="50" spans="1:24" s="96" customFormat="1" ht="24.95" customHeight="1">
      <c r="A50" s="127">
        <v>45889</v>
      </c>
      <c r="B50" s="128" t="s">
        <v>35</v>
      </c>
      <c r="C50" s="129" t="s">
        <v>35</v>
      </c>
      <c r="D50" s="129" t="s">
        <v>35</v>
      </c>
      <c r="E50" s="129" t="s">
        <v>35</v>
      </c>
      <c r="F50" s="129" t="s">
        <v>35</v>
      </c>
      <c r="G50" s="111" t="s">
        <v>35</v>
      </c>
      <c r="H50" s="129" t="s">
        <v>35</v>
      </c>
      <c r="I50" s="129" t="s">
        <v>35</v>
      </c>
      <c r="J50" s="130" t="s">
        <v>35</v>
      </c>
      <c r="K50" s="130" t="s">
        <v>35</v>
      </c>
      <c r="L50" s="145" t="s">
        <v>35</v>
      </c>
      <c r="M50" s="129" t="s">
        <v>35</v>
      </c>
      <c r="N50" s="147" t="s">
        <v>35</v>
      </c>
      <c r="P50" s="96">
        <v>8</v>
      </c>
      <c r="Q50" s="96">
        <v>40</v>
      </c>
      <c r="R50" s="96">
        <v>5</v>
      </c>
      <c r="S50" s="96">
        <v>40</v>
      </c>
      <c r="T50" s="96">
        <v>8</v>
      </c>
      <c r="U50" s="96">
        <v>1</v>
      </c>
      <c r="V50" s="96">
        <v>100</v>
      </c>
      <c r="W50" s="96">
        <v>5</v>
      </c>
    </row>
    <row r="51" spans="1:24" s="96" customFormat="1" ht="24.95" customHeight="1">
      <c r="A51" s="127">
        <v>45890</v>
      </c>
      <c r="B51" s="128">
        <v>0.8</v>
      </c>
      <c r="C51" s="129">
        <v>2.6</v>
      </c>
      <c r="D51" s="129">
        <v>0</v>
      </c>
      <c r="E51" s="129">
        <v>14.9</v>
      </c>
      <c r="F51" s="129">
        <v>72.599999999999994</v>
      </c>
      <c r="G51" s="111">
        <v>0.3</v>
      </c>
      <c r="H51" s="129">
        <v>0</v>
      </c>
      <c r="I51" s="129">
        <v>11.3</v>
      </c>
      <c r="J51" s="130">
        <v>155.1</v>
      </c>
      <c r="K51" s="130">
        <v>988</v>
      </c>
      <c r="L51" s="145">
        <v>108376.1</v>
      </c>
      <c r="M51" s="129">
        <v>17.3</v>
      </c>
      <c r="N51" s="126">
        <f t="shared" si="0"/>
        <v>9.6999999999999993</v>
      </c>
      <c r="P51" s="96">
        <v>8</v>
      </c>
      <c r="Q51" s="96">
        <v>40</v>
      </c>
      <c r="R51" s="96">
        <v>5</v>
      </c>
      <c r="S51" s="96">
        <v>40</v>
      </c>
      <c r="T51" s="96">
        <v>8</v>
      </c>
      <c r="U51" s="96">
        <v>1</v>
      </c>
      <c r="V51" s="96">
        <v>100</v>
      </c>
      <c r="W51" s="96">
        <v>5</v>
      </c>
    </row>
    <row r="52" spans="1:24" s="96" customFormat="1" ht="24.95" customHeight="1">
      <c r="A52" s="127">
        <v>45891</v>
      </c>
      <c r="B52" s="128">
        <v>1.4</v>
      </c>
      <c r="C52" s="129">
        <v>3.3</v>
      </c>
      <c r="D52" s="129">
        <v>0</v>
      </c>
      <c r="E52" s="129">
        <v>20.100000000000001</v>
      </c>
      <c r="F52" s="129">
        <v>72.3</v>
      </c>
      <c r="G52" s="111">
        <v>0.3</v>
      </c>
      <c r="H52" s="129">
        <v>0</v>
      </c>
      <c r="I52" s="129">
        <v>11.7</v>
      </c>
      <c r="J52" s="130">
        <v>156.6</v>
      </c>
      <c r="K52" s="130">
        <v>991.7</v>
      </c>
      <c r="L52" s="145">
        <v>115678.3</v>
      </c>
      <c r="M52" s="129">
        <v>17.2</v>
      </c>
      <c r="N52" s="126">
        <f t="shared" si="0"/>
        <v>9.3000000000000007</v>
      </c>
      <c r="P52" s="96">
        <v>8</v>
      </c>
      <c r="Q52" s="96">
        <v>40</v>
      </c>
      <c r="R52" s="96">
        <v>5</v>
      </c>
      <c r="S52" s="96">
        <v>40</v>
      </c>
      <c r="T52" s="96">
        <v>8</v>
      </c>
      <c r="U52" s="96">
        <v>1</v>
      </c>
      <c r="V52" s="96">
        <v>100</v>
      </c>
      <c r="W52" s="96">
        <v>5</v>
      </c>
    </row>
    <row r="53" spans="1:24" s="96" customFormat="1" ht="24.95" customHeight="1">
      <c r="A53" s="127">
        <v>45892</v>
      </c>
      <c r="B53" s="128">
        <v>1.1000000000000001</v>
      </c>
      <c r="C53" s="129">
        <v>2.9</v>
      </c>
      <c r="D53" s="129">
        <v>0</v>
      </c>
      <c r="E53" s="129">
        <v>15.6</v>
      </c>
      <c r="F53" s="129">
        <v>72.599999999999994</v>
      </c>
      <c r="G53" s="111">
        <v>0.5</v>
      </c>
      <c r="H53" s="129">
        <v>0</v>
      </c>
      <c r="I53" s="129">
        <v>11.6</v>
      </c>
      <c r="J53" s="130">
        <v>157.19999999999999</v>
      </c>
      <c r="K53" s="130">
        <v>992.7</v>
      </c>
      <c r="L53" s="145">
        <v>112257.1</v>
      </c>
      <c r="M53" s="129">
        <v>19</v>
      </c>
      <c r="N53" s="126">
        <f t="shared" si="0"/>
        <v>9.4</v>
      </c>
      <c r="P53" s="96">
        <v>8</v>
      </c>
      <c r="Q53" s="96">
        <v>40</v>
      </c>
      <c r="R53" s="96">
        <v>5</v>
      </c>
      <c r="S53" s="96">
        <v>40</v>
      </c>
      <c r="T53" s="96">
        <v>8</v>
      </c>
      <c r="U53" s="96">
        <v>1</v>
      </c>
      <c r="V53" s="96">
        <v>100</v>
      </c>
      <c r="W53" s="96">
        <v>5</v>
      </c>
    </row>
    <row r="54" spans="1:24" s="96" customFormat="1" ht="24.95" customHeight="1">
      <c r="A54" s="127">
        <v>45893</v>
      </c>
      <c r="B54" s="128">
        <v>1.6</v>
      </c>
      <c r="C54" s="129">
        <v>3</v>
      </c>
      <c r="D54" s="129">
        <v>0</v>
      </c>
      <c r="E54" s="129">
        <v>11.6</v>
      </c>
      <c r="F54" s="129">
        <v>72.599999999999994</v>
      </c>
      <c r="G54" s="111">
        <v>0.5</v>
      </c>
      <c r="H54" s="129">
        <v>0</v>
      </c>
      <c r="I54" s="129">
        <v>11.9</v>
      </c>
      <c r="J54" s="130">
        <v>157</v>
      </c>
      <c r="K54" s="130">
        <v>992.5</v>
      </c>
      <c r="L54" s="145">
        <v>99540</v>
      </c>
      <c r="M54" s="129">
        <v>18.8</v>
      </c>
      <c r="N54" s="126">
        <f t="shared" si="0"/>
        <v>9.1</v>
      </c>
      <c r="P54" s="96">
        <v>8</v>
      </c>
      <c r="Q54" s="96">
        <v>40</v>
      </c>
      <c r="R54" s="96">
        <v>5</v>
      </c>
      <c r="S54" s="96">
        <v>40</v>
      </c>
      <c r="T54" s="96">
        <v>8</v>
      </c>
      <c r="U54" s="96">
        <v>1</v>
      </c>
      <c r="V54" s="96">
        <v>100</v>
      </c>
      <c r="W54" s="96">
        <v>5</v>
      </c>
    </row>
    <row r="55" spans="1:24" s="96" customFormat="1" ht="24.95" customHeight="1">
      <c r="A55" s="127">
        <v>45894</v>
      </c>
      <c r="B55" s="133">
        <v>2.1</v>
      </c>
      <c r="C55" s="134">
        <v>2.2999999999999998</v>
      </c>
      <c r="D55" s="134">
        <v>0</v>
      </c>
      <c r="E55" s="134">
        <v>10.4</v>
      </c>
      <c r="F55" s="134">
        <v>72.900000000000006</v>
      </c>
      <c r="G55" s="140">
        <v>0.4</v>
      </c>
      <c r="H55" s="134" t="s">
        <v>34</v>
      </c>
      <c r="I55" s="134">
        <v>12</v>
      </c>
      <c r="J55" s="135">
        <v>155.19999999999999</v>
      </c>
      <c r="K55" s="135">
        <v>992.8</v>
      </c>
      <c r="L55" s="146">
        <v>98434.9</v>
      </c>
      <c r="M55" s="134">
        <v>18.899999999999999</v>
      </c>
      <c r="N55" s="137">
        <f t="shared" si="0"/>
        <v>9</v>
      </c>
      <c r="P55" s="96">
        <v>10</v>
      </c>
      <c r="Q55" s="96">
        <v>50</v>
      </c>
      <c r="R55" s="96">
        <v>10</v>
      </c>
      <c r="S55" s="96">
        <v>50</v>
      </c>
      <c r="T55" s="96">
        <v>10</v>
      </c>
      <c r="V55" s="96">
        <v>200</v>
      </c>
    </row>
    <row r="56" spans="1:24" s="96" customFormat="1" ht="24.95" customHeight="1">
      <c r="A56" s="127">
        <v>45895</v>
      </c>
      <c r="B56" s="148" t="s">
        <v>35</v>
      </c>
      <c r="C56" s="129" t="s">
        <v>35</v>
      </c>
      <c r="D56" s="129" t="s">
        <v>35</v>
      </c>
      <c r="E56" s="129" t="s">
        <v>35</v>
      </c>
      <c r="F56" s="129" t="s">
        <v>35</v>
      </c>
      <c r="G56" s="129" t="s">
        <v>35</v>
      </c>
      <c r="H56" s="129" t="s">
        <v>35</v>
      </c>
      <c r="I56" s="129" t="s">
        <v>35</v>
      </c>
      <c r="J56" s="129" t="s">
        <v>35</v>
      </c>
      <c r="K56" s="129" t="s">
        <v>35</v>
      </c>
      <c r="L56" s="129" t="s">
        <v>35</v>
      </c>
      <c r="M56" s="129" t="s">
        <v>35</v>
      </c>
      <c r="N56" s="147" t="s">
        <v>35</v>
      </c>
      <c r="P56" s="96">
        <v>8</v>
      </c>
      <c r="Q56" s="96">
        <v>40</v>
      </c>
      <c r="R56" s="96">
        <v>5</v>
      </c>
      <c r="S56" s="96">
        <v>40</v>
      </c>
      <c r="T56" s="96">
        <v>8</v>
      </c>
      <c r="U56" s="96">
        <v>1</v>
      </c>
      <c r="V56" s="96">
        <v>100</v>
      </c>
      <c r="W56" s="96">
        <v>5</v>
      </c>
    </row>
    <row r="57" spans="1:24" s="96" customFormat="1" ht="24.95" customHeight="1">
      <c r="A57" s="127">
        <v>45896</v>
      </c>
      <c r="B57" s="128">
        <v>1.5</v>
      </c>
      <c r="C57" s="129">
        <v>4.0999999999999996</v>
      </c>
      <c r="D57" s="129">
        <v>0</v>
      </c>
      <c r="E57" s="129">
        <v>19.399999999999999</v>
      </c>
      <c r="F57" s="129">
        <v>72.3</v>
      </c>
      <c r="G57" s="111">
        <v>0.5</v>
      </c>
      <c r="H57" s="129">
        <v>0</v>
      </c>
      <c r="I57" s="129">
        <v>11.7</v>
      </c>
      <c r="J57" s="130">
        <v>156.4</v>
      </c>
      <c r="K57" s="130">
        <v>984.6</v>
      </c>
      <c r="L57" s="145">
        <v>85329.7</v>
      </c>
      <c r="M57" s="129">
        <v>18.399999999999999</v>
      </c>
      <c r="N57" s="126">
        <f t="shared" si="0"/>
        <v>9.3000000000000007</v>
      </c>
      <c r="P57" s="96">
        <v>8</v>
      </c>
      <c r="Q57" s="96">
        <v>40</v>
      </c>
      <c r="R57" s="96">
        <v>5</v>
      </c>
      <c r="S57" s="96">
        <v>40</v>
      </c>
      <c r="T57" s="96">
        <v>8</v>
      </c>
      <c r="U57" s="96">
        <v>1</v>
      </c>
      <c r="V57" s="96">
        <v>100</v>
      </c>
      <c r="W57" s="96">
        <v>5</v>
      </c>
    </row>
    <row r="58" spans="1:24" s="96" customFormat="1" ht="24.95" customHeight="1">
      <c r="A58" s="127">
        <v>45897</v>
      </c>
      <c r="B58" s="128">
        <v>1.9</v>
      </c>
      <c r="C58" s="129">
        <v>4</v>
      </c>
      <c r="D58" s="129">
        <v>0</v>
      </c>
      <c r="E58" s="129">
        <v>16.5</v>
      </c>
      <c r="F58" s="129">
        <v>72.7</v>
      </c>
      <c r="G58" s="111">
        <v>0.5</v>
      </c>
      <c r="H58" s="129">
        <v>0</v>
      </c>
      <c r="I58" s="129">
        <v>11.7</v>
      </c>
      <c r="J58" s="130">
        <v>156.1</v>
      </c>
      <c r="K58" s="130">
        <v>983.8</v>
      </c>
      <c r="L58" s="145">
        <v>93048.7</v>
      </c>
      <c r="M58" s="129">
        <v>18.7</v>
      </c>
      <c r="N58" s="126">
        <f t="shared" si="0"/>
        <v>9.3000000000000007</v>
      </c>
      <c r="P58" s="96">
        <v>8</v>
      </c>
      <c r="Q58" s="96">
        <v>40</v>
      </c>
      <c r="R58" s="96">
        <v>5</v>
      </c>
      <c r="S58" s="96">
        <v>40</v>
      </c>
      <c r="T58" s="96">
        <v>8</v>
      </c>
      <c r="U58" s="96">
        <v>1</v>
      </c>
      <c r="V58" s="96">
        <v>100</v>
      </c>
      <c r="W58" s="96">
        <v>5</v>
      </c>
    </row>
    <row r="59" spans="1:24" s="96" customFormat="1" ht="24.95" customHeight="1">
      <c r="A59" s="127">
        <v>45898</v>
      </c>
      <c r="B59" s="128">
        <v>1.7</v>
      </c>
      <c r="C59" s="129">
        <v>3.3</v>
      </c>
      <c r="D59" s="129">
        <v>0</v>
      </c>
      <c r="E59" s="129">
        <v>16.100000000000001</v>
      </c>
      <c r="F59" s="129">
        <v>72.7</v>
      </c>
      <c r="G59" s="111">
        <v>0.5</v>
      </c>
      <c r="H59" s="129">
        <v>0</v>
      </c>
      <c r="I59" s="129">
        <v>11.9</v>
      </c>
      <c r="J59" s="130">
        <v>155.6</v>
      </c>
      <c r="K59" s="130">
        <v>987.5</v>
      </c>
      <c r="L59" s="145">
        <v>108643.4</v>
      </c>
      <c r="M59" s="129">
        <v>18.5</v>
      </c>
      <c r="N59" s="126">
        <f>IF(A59&lt;&gt;"",21-I59,"")</f>
        <v>9.1</v>
      </c>
      <c r="P59" s="96">
        <v>8</v>
      </c>
      <c r="Q59" s="96">
        <v>40</v>
      </c>
      <c r="R59" s="96">
        <v>5</v>
      </c>
      <c r="S59" s="96">
        <v>40</v>
      </c>
      <c r="T59" s="96">
        <v>8</v>
      </c>
      <c r="U59" s="96">
        <v>1</v>
      </c>
      <c r="V59" s="96">
        <v>100</v>
      </c>
      <c r="W59" s="96">
        <v>5</v>
      </c>
    </row>
    <row r="60" spans="1:24" s="96" customFormat="1" ht="24.95" customHeight="1">
      <c r="A60" s="127">
        <v>45899</v>
      </c>
      <c r="B60" s="128">
        <v>1.4</v>
      </c>
      <c r="C60" s="129">
        <v>2.2000000000000002</v>
      </c>
      <c r="D60" s="129">
        <v>0</v>
      </c>
      <c r="E60" s="129">
        <v>15.4</v>
      </c>
      <c r="F60" s="129">
        <v>72.599999999999994</v>
      </c>
      <c r="G60" s="111">
        <v>0.5</v>
      </c>
      <c r="H60" s="129">
        <v>0</v>
      </c>
      <c r="I60" s="129">
        <v>11.8</v>
      </c>
      <c r="J60" s="130">
        <v>155.5</v>
      </c>
      <c r="K60" s="130">
        <v>990.1</v>
      </c>
      <c r="L60" s="145">
        <v>97503.3</v>
      </c>
      <c r="M60" s="129">
        <v>18.2</v>
      </c>
      <c r="N60" s="126">
        <f>IF(A60&lt;&gt;"",21-I60,"")</f>
        <v>9.1999999999999993</v>
      </c>
      <c r="P60" s="96">
        <v>8</v>
      </c>
      <c r="Q60" s="96">
        <v>40</v>
      </c>
      <c r="R60" s="96">
        <v>5</v>
      </c>
      <c r="S60" s="96">
        <v>40</v>
      </c>
      <c r="T60" s="96">
        <v>8</v>
      </c>
      <c r="U60" s="96">
        <v>1</v>
      </c>
      <c r="V60" s="96">
        <v>100</v>
      </c>
      <c r="W60" s="96">
        <v>5</v>
      </c>
    </row>
    <row r="61" spans="1:24" ht="25.5" customHeight="1" thickBot="1">
      <c r="A61" s="149">
        <v>45900</v>
      </c>
      <c r="B61" s="150">
        <v>1.6</v>
      </c>
      <c r="C61" s="151">
        <v>2.4</v>
      </c>
      <c r="D61" s="151">
        <v>0</v>
      </c>
      <c r="E61" s="151">
        <v>15</v>
      </c>
      <c r="F61" s="151">
        <v>72.7</v>
      </c>
      <c r="G61" s="152">
        <v>0.4</v>
      </c>
      <c r="H61" s="151">
        <v>0</v>
      </c>
      <c r="I61" s="153">
        <v>11.7</v>
      </c>
      <c r="J61" s="154">
        <v>156.19999999999999</v>
      </c>
      <c r="K61" s="154">
        <v>988.7</v>
      </c>
      <c r="L61" s="155">
        <v>89253.6</v>
      </c>
      <c r="M61" s="151">
        <v>19</v>
      </c>
      <c r="N61" s="156">
        <f>IF(A61&lt;&gt;"",21-I61,"")</f>
        <v>9.3000000000000007</v>
      </c>
      <c r="P61" s="96">
        <v>8</v>
      </c>
      <c r="Q61" s="96">
        <v>40</v>
      </c>
      <c r="R61" s="96">
        <v>5</v>
      </c>
      <c r="S61" s="96">
        <v>40</v>
      </c>
      <c r="T61" s="96">
        <v>8</v>
      </c>
      <c r="U61" s="96">
        <v>1</v>
      </c>
      <c r="V61" s="96">
        <v>100</v>
      </c>
      <c r="W61" s="96">
        <v>5</v>
      </c>
      <c r="X61" s="96"/>
    </row>
    <row r="62" spans="1:24" s="158" customFormat="1" ht="18.75">
      <c r="A62" s="157" t="s">
        <v>36</v>
      </c>
      <c r="B62" s="157"/>
      <c r="C62" s="157"/>
    </row>
    <row r="63" spans="1:24" s="159" customFormat="1" ht="18.75">
      <c r="A63" s="157" t="s">
        <v>37</v>
      </c>
    </row>
    <row r="64" spans="1:24" s="159" customFormat="1" ht="18">
      <c r="A64" s="158" t="s">
        <v>38</v>
      </c>
    </row>
    <row r="65" spans="1:15" s="159" customFormat="1" ht="18">
      <c r="A65" s="158" t="s">
        <v>39</v>
      </c>
    </row>
    <row r="66" spans="1:15" s="159" customFormat="1" ht="18">
      <c r="A66" s="160" t="s">
        <v>40</v>
      </c>
      <c r="B66" s="161"/>
      <c r="C66" s="161"/>
      <c r="D66" s="161"/>
      <c r="E66" s="161"/>
      <c r="F66" s="161"/>
      <c r="G66" s="162"/>
      <c r="H66" s="162"/>
      <c r="I66" s="162"/>
      <c r="J66" s="162"/>
      <c r="K66" s="162"/>
      <c r="L66" s="162"/>
      <c r="O66" s="163"/>
    </row>
    <row r="67" spans="1:15" ht="18" customHeight="1">
      <c r="A67" s="164"/>
      <c r="B67" s="164"/>
      <c r="C67" s="164"/>
      <c r="D67" s="164"/>
      <c r="E67" s="164"/>
      <c r="F67" s="164"/>
      <c r="G67" s="164"/>
      <c r="H67" s="164"/>
      <c r="I67" s="164"/>
      <c r="J67" s="164"/>
      <c r="K67" s="164"/>
      <c r="L67" s="164"/>
      <c r="M67" s="164"/>
      <c r="N67" s="164"/>
    </row>
    <row r="68" spans="1:15" ht="18" customHeight="1" thickBot="1">
      <c r="B68" s="165"/>
      <c r="C68" s="166"/>
      <c r="D68" s="166"/>
      <c r="E68" s="166"/>
      <c r="F68" s="166"/>
      <c r="G68" s="166"/>
      <c r="H68" s="166"/>
      <c r="I68" s="166"/>
      <c r="J68" s="166"/>
      <c r="K68" s="166"/>
      <c r="L68" s="159"/>
      <c r="M68" s="167"/>
      <c r="N68" s="159"/>
    </row>
    <row r="69" spans="1:15" ht="18" customHeight="1">
      <c r="A69" s="87"/>
      <c r="B69" s="168"/>
      <c r="C69" s="220" t="s">
        <v>0</v>
      </c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2"/>
    </row>
    <row r="70" spans="1:15" ht="18" customHeight="1">
      <c r="A70" s="90"/>
      <c r="B70" s="169"/>
      <c r="C70" s="223"/>
      <c r="D70" s="224"/>
      <c r="E70" s="224"/>
      <c r="F70" s="224"/>
      <c r="G70" s="224"/>
      <c r="H70" s="224"/>
      <c r="I70" s="224"/>
      <c r="J70" s="224"/>
      <c r="K70" s="224"/>
      <c r="L70" s="224"/>
      <c r="M70" s="224"/>
      <c r="N70" s="224"/>
      <c r="O70" s="225"/>
    </row>
    <row r="71" spans="1:15" ht="18" customHeight="1">
      <c r="A71" s="90"/>
      <c r="B71" s="169"/>
      <c r="C71" s="223"/>
      <c r="D71" s="224"/>
      <c r="E71" s="224"/>
      <c r="F71" s="224"/>
      <c r="G71" s="224"/>
      <c r="H71" s="224"/>
      <c r="I71" s="224"/>
      <c r="J71" s="224"/>
      <c r="K71" s="224"/>
      <c r="L71" s="224"/>
      <c r="M71" s="224"/>
      <c r="N71" s="224"/>
      <c r="O71" s="225"/>
    </row>
    <row r="72" spans="1:15" ht="18" customHeight="1">
      <c r="A72" s="90"/>
      <c r="B72" s="169"/>
      <c r="C72" s="223"/>
      <c r="D72" s="224"/>
      <c r="E72" s="224"/>
      <c r="F72" s="224"/>
      <c r="G72" s="224"/>
      <c r="H72" s="224"/>
      <c r="I72" s="224"/>
      <c r="J72" s="224"/>
      <c r="K72" s="224"/>
      <c r="L72" s="224"/>
      <c r="M72" s="224"/>
      <c r="N72" s="224"/>
      <c r="O72" s="225"/>
    </row>
    <row r="73" spans="1:15" ht="18" customHeight="1">
      <c r="A73" s="90"/>
      <c r="B73" s="169"/>
      <c r="C73" s="223"/>
      <c r="D73" s="224"/>
      <c r="E73" s="224"/>
      <c r="F73" s="224"/>
      <c r="G73" s="224"/>
      <c r="H73" s="224"/>
      <c r="I73" s="224"/>
      <c r="J73" s="224"/>
      <c r="K73" s="224"/>
      <c r="L73" s="224"/>
      <c r="M73" s="224"/>
      <c r="N73" s="224"/>
      <c r="O73" s="225"/>
    </row>
    <row r="74" spans="1:15" ht="18" customHeight="1">
      <c r="A74" s="170"/>
      <c r="B74" s="171"/>
      <c r="C74" s="223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5"/>
    </row>
    <row r="75" spans="1:15" ht="18" customHeight="1" thickBot="1">
      <c r="A75" s="172"/>
      <c r="B75" s="173"/>
      <c r="C75" s="226"/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227"/>
      <c r="O75" s="228"/>
    </row>
    <row r="76" spans="1:15" ht="18" customHeight="1">
      <c r="A76" s="159"/>
      <c r="B76" s="159"/>
      <c r="C76" s="92"/>
      <c r="D76" s="92"/>
      <c r="E76" s="92"/>
      <c r="F76" s="92"/>
      <c r="G76" s="92"/>
      <c r="H76" s="92"/>
      <c r="I76" s="92"/>
      <c r="J76" s="92"/>
      <c r="K76" s="92"/>
      <c r="L76" s="92"/>
      <c r="M76" s="92"/>
      <c r="N76" s="92"/>
    </row>
    <row r="77" spans="1:15" ht="18" customHeight="1">
      <c r="A77" s="159"/>
      <c r="B77" s="159"/>
      <c r="C77" s="92"/>
      <c r="D77" s="92"/>
      <c r="E77" s="92"/>
      <c r="F77" s="92"/>
      <c r="G77" s="92"/>
      <c r="H77" s="92"/>
      <c r="I77" s="92"/>
      <c r="J77" s="92"/>
      <c r="K77" s="92"/>
      <c r="L77" s="92"/>
      <c r="M77" s="92"/>
      <c r="N77" s="92"/>
    </row>
    <row r="78" spans="1:15" ht="18" customHeight="1">
      <c r="A78" s="159"/>
      <c r="B78" s="159"/>
      <c r="C78" s="92"/>
      <c r="D78" s="92"/>
      <c r="E78" s="92"/>
      <c r="F78" s="92"/>
      <c r="G78" s="92"/>
      <c r="H78" s="92"/>
      <c r="I78" s="92"/>
      <c r="J78" s="92"/>
      <c r="K78" s="92"/>
      <c r="L78" s="92"/>
      <c r="M78" s="92"/>
      <c r="N78" s="92"/>
    </row>
    <row r="79" spans="1:15" ht="18" customHeight="1">
      <c r="A79" s="159"/>
      <c r="B79" s="159"/>
      <c r="C79" s="92"/>
      <c r="D79" s="92"/>
      <c r="E79" s="92"/>
      <c r="F79" s="92"/>
      <c r="G79" s="92"/>
      <c r="H79" s="92"/>
      <c r="I79" s="92"/>
      <c r="J79" s="92"/>
      <c r="K79" s="92"/>
      <c r="L79" s="92"/>
      <c r="M79" s="92"/>
      <c r="N79" s="92"/>
    </row>
    <row r="80" spans="1:15" ht="18" customHeight="1">
      <c r="A80" s="159"/>
      <c r="B80" s="159"/>
      <c r="C80" s="92"/>
      <c r="D80" s="92"/>
      <c r="E80" s="92"/>
      <c r="F80" s="92"/>
      <c r="G80" s="92"/>
      <c r="H80" s="92"/>
      <c r="I80" s="92"/>
      <c r="J80" s="92"/>
      <c r="K80" s="92"/>
      <c r="L80" s="92"/>
      <c r="M80" s="92"/>
      <c r="N80" s="92"/>
    </row>
    <row r="81" spans="1:14" ht="18" customHeight="1">
      <c r="A81" s="159"/>
      <c r="B81" s="159"/>
      <c r="C81" s="92"/>
      <c r="D81" s="92"/>
      <c r="E81" s="92"/>
      <c r="F81" s="92"/>
      <c r="G81" s="92"/>
      <c r="H81" s="92"/>
      <c r="I81" s="92"/>
      <c r="J81" s="92"/>
      <c r="K81" s="92"/>
      <c r="L81" s="92"/>
      <c r="M81" s="92"/>
      <c r="N81" s="92"/>
    </row>
    <row r="82" spans="1:14" ht="18" customHeight="1">
      <c r="A82" s="159"/>
      <c r="B82" s="159"/>
      <c r="C82" s="92"/>
      <c r="D82" s="92"/>
      <c r="E82" s="92"/>
      <c r="F82" s="92"/>
      <c r="G82" s="92"/>
      <c r="H82" s="92"/>
      <c r="I82" s="92"/>
      <c r="J82" s="92"/>
      <c r="K82" s="92"/>
      <c r="L82" s="92"/>
      <c r="M82" s="92"/>
      <c r="N82" s="92"/>
    </row>
    <row r="83" spans="1:14" ht="18" customHeight="1">
      <c r="A83" s="159"/>
      <c r="B83" s="159"/>
      <c r="C83" s="92"/>
      <c r="D83" s="92"/>
      <c r="E83" s="92"/>
      <c r="F83" s="92"/>
      <c r="G83" s="92"/>
      <c r="H83" s="92"/>
      <c r="I83" s="92"/>
      <c r="J83" s="92"/>
      <c r="K83" s="92"/>
      <c r="L83" s="92"/>
      <c r="M83" s="92"/>
      <c r="N83" s="92"/>
    </row>
    <row r="84" spans="1:14" ht="18" customHeight="1">
      <c r="A84" s="159"/>
      <c r="B84" s="159"/>
      <c r="C84" s="92"/>
      <c r="D84" s="92"/>
      <c r="E84" s="92"/>
      <c r="F84" s="92"/>
      <c r="G84" s="92"/>
      <c r="H84" s="92"/>
      <c r="I84" s="92"/>
      <c r="J84" s="92"/>
      <c r="K84" s="92"/>
      <c r="L84" s="92"/>
      <c r="M84" s="92"/>
      <c r="N84" s="92"/>
    </row>
    <row r="85" spans="1:14" ht="18" customHeight="1" thickBot="1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74"/>
      <c r="M85" s="167"/>
      <c r="N85" s="159"/>
    </row>
    <row r="86" spans="1:14" s="96" customFormat="1" ht="24.95" customHeight="1" thickBot="1">
      <c r="A86" s="229" t="s">
        <v>1</v>
      </c>
      <c r="B86" s="230"/>
      <c r="C86" s="230"/>
      <c r="D86" s="230"/>
      <c r="E86" s="230"/>
      <c r="F86" s="230"/>
      <c r="G86" s="230"/>
      <c r="H86" s="230"/>
      <c r="I86" s="230"/>
      <c r="J86" s="230"/>
      <c r="K86" s="230"/>
      <c r="L86" s="230"/>
      <c r="M86" s="230"/>
      <c r="N86" s="231"/>
    </row>
    <row r="87" spans="1:14" s="96" customFormat="1" ht="24.95" customHeight="1" thickBot="1">
      <c r="A87" s="232" t="s">
        <v>2</v>
      </c>
      <c r="B87" s="233"/>
      <c r="C87" s="233"/>
      <c r="D87" s="233"/>
      <c r="E87" s="233"/>
      <c r="F87" s="233"/>
      <c r="G87" s="233"/>
      <c r="H87" s="233"/>
      <c r="I87" s="233"/>
      <c r="J87" s="233"/>
      <c r="K87" s="233"/>
      <c r="L87" s="233"/>
      <c r="M87" s="233"/>
      <c r="N87" s="234"/>
    </row>
    <row r="88" spans="1:14" s="96" customFormat="1" ht="24.95" customHeight="1" thickBot="1">
      <c r="A88" s="235" t="s">
        <v>3</v>
      </c>
      <c r="B88" s="236"/>
      <c r="C88" s="236"/>
      <c r="D88" s="236"/>
      <c r="E88" s="236"/>
      <c r="F88" s="236"/>
      <c r="G88" s="97">
        <f>G20</f>
        <v>45870</v>
      </c>
      <c r="H88" s="97"/>
      <c r="I88" s="95" t="s">
        <v>4</v>
      </c>
      <c r="J88" s="237">
        <f>J20</f>
        <v>45900</v>
      </c>
      <c r="K88" s="237"/>
      <c r="L88" s="237"/>
      <c r="M88" s="237"/>
      <c r="N88" s="238"/>
    </row>
    <row r="89" spans="1:14" s="96" customFormat="1" ht="24.95" customHeight="1" thickBot="1">
      <c r="A89" s="240" t="s">
        <v>41</v>
      </c>
      <c r="B89" s="241"/>
      <c r="C89" s="241"/>
      <c r="D89" s="241"/>
      <c r="E89" s="241"/>
      <c r="F89" s="241"/>
      <c r="G89" s="241"/>
      <c r="H89" s="241"/>
      <c r="I89" s="241"/>
      <c r="J89" s="241"/>
      <c r="K89" s="241"/>
      <c r="L89" s="241"/>
      <c r="M89" s="241"/>
      <c r="N89" s="242"/>
    </row>
    <row r="90" spans="1:14" s="96" customFormat="1" ht="24.95" customHeight="1">
      <c r="A90" s="243" t="s">
        <v>6</v>
      </c>
      <c r="B90" s="98" t="s">
        <v>7</v>
      </c>
      <c r="C90" s="99" t="s">
        <v>8</v>
      </c>
      <c r="D90" s="100" t="s">
        <v>9</v>
      </c>
      <c r="E90" s="99" t="s">
        <v>10</v>
      </c>
      <c r="F90" s="100" t="s">
        <v>11</v>
      </c>
      <c r="G90" s="99" t="s">
        <v>12</v>
      </c>
      <c r="H90" s="99" t="s">
        <v>13</v>
      </c>
      <c r="I90" s="99" t="s">
        <v>14</v>
      </c>
      <c r="J90" s="100" t="s">
        <v>15</v>
      </c>
      <c r="K90" s="99" t="s">
        <v>16</v>
      </c>
      <c r="L90" s="100" t="s">
        <v>17</v>
      </c>
      <c r="M90" s="101" t="s">
        <v>18</v>
      </c>
      <c r="N90" s="102" t="s">
        <v>19</v>
      </c>
    </row>
    <row r="91" spans="1:14" s="96" customFormat="1" ht="24.95" customHeight="1" thickBot="1">
      <c r="A91" s="244"/>
      <c r="B91" s="175" t="s">
        <v>20</v>
      </c>
      <c r="C91" s="176" t="s">
        <v>20</v>
      </c>
      <c r="D91" s="177" t="s">
        <v>20</v>
      </c>
      <c r="E91" s="176" t="s">
        <v>20</v>
      </c>
      <c r="F91" s="177" t="s">
        <v>20</v>
      </c>
      <c r="G91" s="176" t="s">
        <v>20</v>
      </c>
      <c r="H91" s="104" t="s">
        <v>20</v>
      </c>
      <c r="I91" s="176" t="s">
        <v>21</v>
      </c>
      <c r="J91" s="178" t="s">
        <v>22</v>
      </c>
      <c r="K91" s="179" t="s">
        <v>23</v>
      </c>
      <c r="L91" s="177" t="s">
        <v>24</v>
      </c>
      <c r="M91" s="180" t="s">
        <v>25</v>
      </c>
      <c r="N91" s="109" t="s">
        <v>26</v>
      </c>
    </row>
    <row r="92" spans="1:14" s="96" customFormat="1" ht="24.95" customHeight="1" thickBot="1">
      <c r="A92" s="112" t="s">
        <v>27</v>
      </c>
      <c r="B92" s="113">
        <v>8</v>
      </c>
      <c r="C92" s="114">
        <v>40</v>
      </c>
      <c r="D92" s="115">
        <v>5</v>
      </c>
      <c r="E92" s="114">
        <v>40</v>
      </c>
      <c r="F92" s="115">
        <v>100</v>
      </c>
      <c r="G92" s="114">
        <v>8</v>
      </c>
      <c r="H92" s="114">
        <v>5</v>
      </c>
      <c r="I92" s="114"/>
      <c r="J92" s="116"/>
      <c r="K92" s="117"/>
      <c r="L92" s="118"/>
      <c r="M92" s="119"/>
      <c r="N92" s="120"/>
    </row>
    <row r="93" spans="1:14" s="96" customFormat="1" ht="24.95" customHeight="1">
      <c r="A93" s="121">
        <v>45864</v>
      </c>
      <c r="B93" s="122">
        <v>0.6</v>
      </c>
      <c r="C93" s="123">
        <v>3.5</v>
      </c>
      <c r="D93" s="123">
        <v>0.3</v>
      </c>
      <c r="E93" s="123">
        <v>19.600000000000001</v>
      </c>
      <c r="F93" s="123">
        <v>66.900000000000006</v>
      </c>
      <c r="G93" s="123">
        <v>0.2</v>
      </c>
      <c r="H93" s="123">
        <v>0</v>
      </c>
      <c r="I93" s="123">
        <v>12.5</v>
      </c>
      <c r="J93" s="124">
        <v>163.4</v>
      </c>
      <c r="K93" s="124">
        <v>991.8</v>
      </c>
      <c r="L93" s="124">
        <v>95752.1</v>
      </c>
      <c r="M93" s="125">
        <v>16.600000000000001</v>
      </c>
      <c r="N93" s="126">
        <f t="shared" ref="N93:N126" si="1">21-I93</f>
        <v>8.5</v>
      </c>
    </row>
    <row r="94" spans="1:14" s="96" customFormat="1" ht="24.95" customHeight="1">
      <c r="A94" s="127">
        <v>45865</v>
      </c>
      <c r="B94" s="128">
        <v>1.6</v>
      </c>
      <c r="C94" s="129">
        <v>1.9</v>
      </c>
      <c r="D94" s="129">
        <v>0.3</v>
      </c>
      <c r="E94" s="181">
        <v>14.7</v>
      </c>
      <c r="F94" s="129">
        <v>66.3</v>
      </c>
      <c r="G94" s="129">
        <v>0.3</v>
      </c>
      <c r="H94" s="129">
        <v>0</v>
      </c>
      <c r="I94" s="129">
        <v>12.7</v>
      </c>
      <c r="J94" s="130">
        <v>164.7</v>
      </c>
      <c r="K94" s="130">
        <v>991.2</v>
      </c>
      <c r="L94" s="130">
        <v>99141.1</v>
      </c>
      <c r="M94" s="131">
        <v>17.100000000000001</v>
      </c>
      <c r="N94" s="126">
        <f t="shared" si="1"/>
        <v>8.3000000000000007</v>
      </c>
    </row>
    <row r="95" spans="1:14" s="96" customFormat="1" ht="24.95" customHeight="1">
      <c r="A95" s="127">
        <v>45866</v>
      </c>
      <c r="B95" s="128">
        <v>1.1000000000000001</v>
      </c>
      <c r="C95" s="129">
        <v>3.4</v>
      </c>
      <c r="D95" s="129">
        <v>0.4</v>
      </c>
      <c r="E95" s="132">
        <v>20.100000000000001</v>
      </c>
      <c r="F95" s="129">
        <v>66.5</v>
      </c>
      <c r="G95" s="132">
        <v>0.2</v>
      </c>
      <c r="H95" s="132">
        <v>0</v>
      </c>
      <c r="I95" s="129">
        <v>12.6</v>
      </c>
      <c r="J95" s="130">
        <v>163.4</v>
      </c>
      <c r="K95" s="130">
        <v>989.3</v>
      </c>
      <c r="L95" s="130">
        <v>97730.2</v>
      </c>
      <c r="M95" s="131">
        <v>17.3</v>
      </c>
      <c r="N95" s="126">
        <f t="shared" si="1"/>
        <v>8.4</v>
      </c>
    </row>
    <row r="96" spans="1:14" s="96" customFormat="1" ht="24.95" customHeight="1">
      <c r="A96" s="127">
        <v>45867</v>
      </c>
      <c r="B96" s="128">
        <v>0.7</v>
      </c>
      <c r="C96" s="129">
        <v>3</v>
      </c>
      <c r="D96" s="129">
        <v>0.3</v>
      </c>
      <c r="E96" s="129">
        <v>21.6</v>
      </c>
      <c r="F96" s="129">
        <v>66.3</v>
      </c>
      <c r="G96" s="132">
        <v>0.1</v>
      </c>
      <c r="H96" s="132">
        <v>0</v>
      </c>
      <c r="I96" s="129">
        <v>12.4</v>
      </c>
      <c r="J96" s="130">
        <v>162.30000000000001</v>
      </c>
      <c r="K96" s="130">
        <v>991.8</v>
      </c>
      <c r="L96" s="130">
        <v>102858.2</v>
      </c>
      <c r="M96" s="131">
        <v>17.3</v>
      </c>
      <c r="N96" s="126">
        <f t="shared" si="1"/>
        <v>8.6</v>
      </c>
    </row>
    <row r="97" spans="1:23" s="96" customFormat="1" ht="24.95" customHeight="1">
      <c r="A97" s="127">
        <v>45868</v>
      </c>
      <c r="B97" s="128">
        <v>1.1000000000000001</v>
      </c>
      <c r="C97" s="129">
        <v>2.8</v>
      </c>
      <c r="D97" s="129">
        <v>0.3</v>
      </c>
      <c r="E97" s="129">
        <v>21.3</v>
      </c>
      <c r="F97" s="129">
        <v>66.8</v>
      </c>
      <c r="G97" s="129">
        <v>0.2</v>
      </c>
      <c r="H97" s="129">
        <v>0</v>
      </c>
      <c r="I97" s="129">
        <v>12.4</v>
      </c>
      <c r="J97" s="130">
        <v>162.69999999999999</v>
      </c>
      <c r="K97" s="130">
        <v>992.8</v>
      </c>
      <c r="L97" s="130">
        <v>96652</v>
      </c>
      <c r="M97" s="131">
        <v>17</v>
      </c>
      <c r="N97" s="126">
        <f t="shared" si="1"/>
        <v>8.6</v>
      </c>
      <c r="P97" s="96" t="s">
        <v>29</v>
      </c>
    </row>
    <row r="98" spans="1:23" s="96" customFormat="1" ht="24.95" customHeight="1" thickBot="1">
      <c r="A98" s="149">
        <v>45869</v>
      </c>
      <c r="B98" s="150">
        <v>0.7</v>
      </c>
      <c r="C98" s="151">
        <v>1.7</v>
      </c>
      <c r="D98" s="151">
        <v>0.3</v>
      </c>
      <c r="E98" s="151">
        <v>23.1</v>
      </c>
      <c r="F98" s="151">
        <v>66.599999999999994</v>
      </c>
      <c r="G98" s="151">
        <v>0.1</v>
      </c>
      <c r="H98" s="129">
        <v>0</v>
      </c>
      <c r="I98" s="151">
        <v>12.5</v>
      </c>
      <c r="J98" s="154">
        <v>162.1</v>
      </c>
      <c r="K98" s="154">
        <v>992.9</v>
      </c>
      <c r="L98" s="154">
        <v>91372.800000000003</v>
      </c>
      <c r="M98" s="153">
        <v>17</v>
      </c>
      <c r="N98" s="156">
        <f t="shared" si="1"/>
        <v>8.5</v>
      </c>
      <c r="P98" s="110" t="s">
        <v>7</v>
      </c>
      <c r="Q98" s="110" t="s">
        <v>8</v>
      </c>
      <c r="R98" s="110" t="s">
        <v>9</v>
      </c>
      <c r="S98" s="110" t="s">
        <v>30</v>
      </c>
      <c r="T98" s="110" t="s">
        <v>12</v>
      </c>
      <c r="U98" s="110" t="s">
        <v>31</v>
      </c>
      <c r="V98" s="96" t="s">
        <v>32</v>
      </c>
      <c r="W98" s="96" t="s">
        <v>33</v>
      </c>
    </row>
    <row r="99" spans="1:23" s="96" customFormat="1" ht="24.95" customHeight="1">
      <c r="A99" s="121">
        <v>45870</v>
      </c>
      <c r="B99" s="122">
        <v>0.8</v>
      </c>
      <c r="C99" s="123">
        <v>1.4</v>
      </c>
      <c r="D99" s="123">
        <v>0.3</v>
      </c>
      <c r="E99" s="123">
        <v>19.600000000000001</v>
      </c>
      <c r="F99" s="123">
        <v>66.3</v>
      </c>
      <c r="G99" s="138">
        <v>0.1</v>
      </c>
      <c r="H99" s="123">
        <v>0</v>
      </c>
      <c r="I99" s="123">
        <v>12.5</v>
      </c>
      <c r="J99" s="124">
        <v>161.4</v>
      </c>
      <c r="K99" s="124">
        <v>989.8</v>
      </c>
      <c r="L99" s="124">
        <v>90205.9</v>
      </c>
      <c r="M99" s="125">
        <v>16.3</v>
      </c>
      <c r="N99" s="139">
        <f t="shared" si="1"/>
        <v>8.5</v>
      </c>
      <c r="P99" s="96">
        <v>8</v>
      </c>
      <c r="Q99" s="96">
        <v>40</v>
      </c>
      <c r="R99" s="96">
        <v>5</v>
      </c>
      <c r="S99" s="96">
        <v>40</v>
      </c>
      <c r="T99" s="96">
        <v>8</v>
      </c>
      <c r="U99" s="96">
        <v>1</v>
      </c>
      <c r="V99" s="96">
        <v>100</v>
      </c>
      <c r="W99" s="96">
        <v>5</v>
      </c>
    </row>
    <row r="100" spans="1:23" s="96" customFormat="1" ht="24.95" customHeight="1">
      <c r="A100" s="127">
        <v>45871</v>
      </c>
      <c r="B100" s="128">
        <v>1.2</v>
      </c>
      <c r="C100" s="129">
        <v>2</v>
      </c>
      <c r="D100" s="129">
        <v>0.3</v>
      </c>
      <c r="E100" s="129">
        <v>20</v>
      </c>
      <c r="F100" s="129">
        <v>66.400000000000006</v>
      </c>
      <c r="G100" s="111">
        <v>0.1</v>
      </c>
      <c r="H100" s="129">
        <v>0</v>
      </c>
      <c r="I100" s="129">
        <v>12.5</v>
      </c>
      <c r="J100" s="130">
        <v>164</v>
      </c>
      <c r="K100" s="130">
        <v>988.8</v>
      </c>
      <c r="L100" s="130">
        <v>97403</v>
      </c>
      <c r="M100" s="131">
        <v>17.600000000000001</v>
      </c>
      <c r="N100" s="126">
        <f t="shared" si="1"/>
        <v>8.5</v>
      </c>
      <c r="P100" s="96">
        <v>8</v>
      </c>
      <c r="Q100" s="96">
        <v>40</v>
      </c>
      <c r="R100" s="96">
        <v>5</v>
      </c>
      <c r="S100" s="96">
        <v>40</v>
      </c>
      <c r="T100" s="96">
        <v>8</v>
      </c>
      <c r="U100" s="96">
        <v>1</v>
      </c>
      <c r="V100" s="96">
        <v>100</v>
      </c>
      <c r="W100" s="96">
        <v>5</v>
      </c>
    </row>
    <row r="101" spans="1:23" s="96" customFormat="1" ht="24.95" customHeight="1">
      <c r="A101" s="127">
        <v>45872</v>
      </c>
      <c r="B101" s="133">
        <v>1</v>
      </c>
      <c r="C101" s="134">
        <v>3.7</v>
      </c>
      <c r="D101" s="134">
        <v>0.3</v>
      </c>
      <c r="E101" s="134">
        <v>20.399999999999999</v>
      </c>
      <c r="F101" s="134">
        <v>66.099999999999994</v>
      </c>
      <c r="G101" s="140">
        <v>0.1</v>
      </c>
      <c r="H101" s="134">
        <v>0</v>
      </c>
      <c r="I101" s="134">
        <v>12.5</v>
      </c>
      <c r="J101" s="135" t="s">
        <v>28</v>
      </c>
      <c r="K101" s="135">
        <v>991.9</v>
      </c>
      <c r="L101" s="135">
        <v>100377.1</v>
      </c>
      <c r="M101" s="136">
        <v>18</v>
      </c>
      <c r="N101" s="137">
        <f t="shared" si="1"/>
        <v>8.5</v>
      </c>
      <c r="P101" s="96">
        <v>10</v>
      </c>
      <c r="Q101" s="96">
        <v>50</v>
      </c>
      <c r="R101" s="96">
        <v>10</v>
      </c>
      <c r="S101" s="96">
        <v>50</v>
      </c>
      <c r="T101" s="96">
        <v>10</v>
      </c>
      <c r="V101" s="96">
        <v>200</v>
      </c>
    </row>
    <row r="102" spans="1:23" s="96" customFormat="1" ht="24.95" customHeight="1">
      <c r="A102" s="127">
        <v>45873</v>
      </c>
      <c r="B102" s="128">
        <v>1.6</v>
      </c>
      <c r="C102" s="129">
        <v>2.2000000000000002</v>
      </c>
      <c r="D102" s="129">
        <v>0.3</v>
      </c>
      <c r="E102" s="129">
        <v>12.8</v>
      </c>
      <c r="F102" s="129">
        <v>66.400000000000006</v>
      </c>
      <c r="G102" s="111">
        <v>0.1</v>
      </c>
      <c r="H102" s="129">
        <v>0</v>
      </c>
      <c r="I102" s="129">
        <v>12.4</v>
      </c>
      <c r="J102" s="130" t="s">
        <v>28</v>
      </c>
      <c r="K102" s="130">
        <v>995.2</v>
      </c>
      <c r="L102" s="130">
        <v>94991.5</v>
      </c>
      <c r="M102" s="131">
        <v>17.3</v>
      </c>
      <c r="N102" s="126">
        <f t="shared" si="1"/>
        <v>8.6</v>
      </c>
      <c r="P102" s="96">
        <v>8</v>
      </c>
      <c r="Q102" s="96">
        <v>40</v>
      </c>
      <c r="R102" s="96">
        <v>5</v>
      </c>
      <c r="S102" s="96">
        <v>40</v>
      </c>
      <c r="T102" s="96">
        <v>8</v>
      </c>
      <c r="U102" s="96">
        <v>1</v>
      </c>
      <c r="V102" s="96">
        <v>100</v>
      </c>
      <c r="W102" s="96">
        <v>5</v>
      </c>
    </row>
    <row r="103" spans="1:23" s="96" customFormat="1" ht="24.95" customHeight="1">
      <c r="A103" s="127">
        <v>45874</v>
      </c>
      <c r="B103" s="128">
        <v>1.4</v>
      </c>
      <c r="C103" s="129">
        <v>1.9</v>
      </c>
      <c r="D103" s="129">
        <v>0.4</v>
      </c>
      <c r="E103" s="129">
        <v>22.5</v>
      </c>
      <c r="F103" s="129">
        <v>66.7</v>
      </c>
      <c r="G103" s="111">
        <v>0.2</v>
      </c>
      <c r="H103" s="129" t="s">
        <v>42</v>
      </c>
      <c r="I103" s="129">
        <v>12.6</v>
      </c>
      <c r="J103" s="130">
        <v>163</v>
      </c>
      <c r="K103" s="130">
        <v>994.1</v>
      </c>
      <c r="L103" s="130">
        <v>92602.4</v>
      </c>
      <c r="M103" s="131">
        <v>17.7</v>
      </c>
      <c r="N103" s="126">
        <f t="shared" si="1"/>
        <v>8.4</v>
      </c>
      <c r="P103" s="96">
        <v>8</v>
      </c>
      <c r="Q103" s="96">
        <v>40</v>
      </c>
      <c r="R103" s="96">
        <v>5</v>
      </c>
      <c r="S103" s="96">
        <v>40</v>
      </c>
      <c r="T103" s="96">
        <v>8</v>
      </c>
      <c r="U103" s="96">
        <v>1</v>
      </c>
      <c r="V103" s="96">
        <v>100</v>
      </c>
      <c r="W103" s="96">
        <v>5</v>
      </c>
    </row>
    <row r="104" spans="1:23" s="96" customFormat="1" ht="24.95" customHeight="1">
      <c r="A104" s="127">
        <v>45875</v>
      </c>
      <c r="B104" s="133">
        <v>1.8</v>
      </c>
      <c r="C104" s="134">
        <v>1.2</v>
      </c>
      <c r="D104" s="134">
        <v>0.3</v>
      </c>
      <c r="E104" s="134">
        <v>11.1</v>
      </c>
      <c r="F104" s="134">
        <v>66.3</v>
      </c>
      <c r="G104" s="140">
        <v>0.1</v>
      </c>
      <c r="H104" s="134">
        <v>0</v>
      </c>
      <c r="I104" s="134">
        <v>12.4</v>
      </c>
      <c r="J104" s="135">
        <v>164.1</v>
      </c>
      <c r="K104" s="135">
        <v>993.5</v>
      </c>
      <c r="L104" s="135">
        <v>91213</v>
      </c>
      <c r="M104" s="136">
        <v>16.399999999999999</v>
      </c>
      <c r="N104" s="137">
        <f t="shared" si="1"/>
        <v>8.6</v>
      </c>
      <c r="P104" s="96">
        <v>10</v>
      </c>
      <c r="Q104" s="96">
        <v>50</v>
      </c>
      <c r="R104" s="96">
        <v>10</v>
      </c>
      <c r="S104" s="96">
        <v>50</v>
      </c>
      <c r="T104" s="96">
        <v>10</v>
      </c>
      <c r="V104" s="96">
        <v>200</v>
      </c>
    </row>
    <row r="105" spans="1:23" s="96" customFormat="1" ht="24.95" customHeight="1">
      <c r="A105" s="127">
        <v>45876</v>
      </c>
      <c r="B105" s="128">
        <v>1.8</v>
      </c>
      <c r="C105" s="129">
        <v>3.2</v>
      </c>
      <c r="D105" s="129">
        <v>0.4</v>
      </c>
      <c r="E105" s="129">
        <v>11.4</v>
      </c>
      <c r="F105" s="129">
        <v>68.5</v>
      </c>
      <c r="G105" s="111">
        <v>0.3</v>
      </c>
      <c r="H105" s="129">
        <v>0</v>
      </c>
      <c r="I105" s="129">
        <v>12.2</v>
      </c>
      <c r="J105" s="130">
        <v>165.3</v>
      </c>
      <c r="K105" s="130">
        <v>992.5</v>
      </c>
      <c r="L105" s="130">
        <v>98603.4</v>
      </c>
      <c r="M105" s="131">
        <v>17.399999999999999</v>
      </c>
      <c r="N105" s="126">
        <f t="shared" si="1"/>
        <v>8.8000000000000007</v>
      </c>
      <c r="P105" s="96">
        <v>8</v>
      </c>
      <c r="Q105" s="96">
        <v>40</v>
      </c>
      <c r="R105" s="96">
        <v>5</v>
      </c>
      <c r="S105" s="96">
        <v>40</v>
      </c>
      <c r="T105" s="96">
        <v>8</v>
      </c>
      <c r="U105" s="96">
        <v>1</v>
      </c>
      <c r="V105" s="96">
        <v>100</v>
      </c>
      <c r="W105" s="96">
        <v>5</v>
      </c>
    </row>
    <row r="106" spans="1:23" s="96" customFormat="1" ht="24.95" customHeight="1">
      <c r="A106" s="127">
        <v>45877</v>
      </c>
      <c r="B106" s="128">
        <v>1.9</v>
      </c>
      <c r="C106" s="129">
        <v>2.2000000000000002</v>
      </c>
      <c r="D106" s="129">
        <v>0.4</v>
      </c>
      <c r="E106" s="129">
        <v>9.3000000000000007</v>
      </c>
      <c r="F106" s="129">
        <v>67.099999999999994</v>
      </c>
      <c r="G106" s="111">
        <v>0.3</v>
      </c>
      <c r="H106" s="129">
        <v>0</v>
      </c>
      <c r="I106" s="129">
        <v>12.4</v>
      </c>
      <c r="J106" s="130">
        <v>162.19999999999999</v>
      </c>
      <c r="K106" s="130">
        <v>993.3</v>
      </c>
      <c r="L106" s="130">
        <v>99343.4</v>
      </c>
      <c r="M106" s="131">
        <v>17</v>
      </c>
      <c r="N106" s="126">
        <f t="shared" si="1"/>
        <v>8.6</v>
      </c>
      <c r="P106" s="96">
        <v>8</v>
      </c>
      <c r="Q106" s="96">
        <v>40</v>
      </c>
      <c r="R106" s="96">
        <v>5</v>
      </c>
      <c r="S106" s="96">
        <v>40</v>
      </c>
      <c r="T106" s="96">
        <v>8</v>
      </c>
      <c r="U106" s="96">
        <v>1</v>
      </c>
      <c r="V106" s="96">
        <v>100</v>
      </c>
      <c r="W106" s="96">
        <v>5</v>
      </c>
    </row>
    <row r="107" spans="1:23" s="96" customFormat="1" ht="24.95" customHeight="1">
      <c r="A107" s="127">
        <v>45878</v>
      </c>
      <c r="B107" s="128">
        <v>1.8</v>
      </c>
      <c r="C107" s="129">
        <v>1.7</v>
      </c>
      <c r="D107" s="129">
        <v>0.3</v>
      </c>
      <c r="E107" s="129">
        <v>9.4</v>
      </c>
      <c r="F107" s="129">
        <v>66.599999999999994</v>
      </c>
      <c r="G107" s="111">
        <v>0.2</v>
      </c>
      <c r="H107" s="129">
        <v>0</v>
      </c>
      <c r="I107" s="129">
        <v>12.3</v>
      </c>
      <c r="J107" s="130">
        <v>155.9</v>
      </c>
      <c r="K107" s="130">
        <v>993.4</v>
      </c>
      <c r="L107" s="130">
        <v>98106.2</v>
      </c>
      <c r="M107" s="131">
        <v>17.899999999999999</v>
      </c>
      <c r="N107" s="126">
        <f t="shared" si="1"/>
        <v>8.6999999999999993</v>
      </c>
      <c r="P107" s="96">
        <v>8</v>
      </c>
      <c r="Q107" s="96">
        <v>40</v>
      </c>
      <c r="R107" s="96">
        <v>5</v>
      </c>
      <c r="S107" s="96">
        <v>40</v>
      </c>
      <c r="T107" s="96">
        <v>8</v>
      </c>
      <c r="U107" s="96">
        <v>1</v>
      </c>
      <c r="V107" s="96">
        <v>100</v>
      </c>
      <c r="W107" s="96">
        <v>5</v>
      </c>
    </row>
    <row r="108" spans="1:23" s="96" customFormat="1" ht="24.95" customHeight="1">
      <c r="A108" s="127">
        <v>45879</v>
      </c>
      <c r="B108" s="128">
        <v>1.5</v>
      </c>
      <c r="C108" s="129">
        <v>2.2000000000000002</v>
      </c>
      <c r="D108" s="129">
        <v>0.3</v>
      </c>
      <c r="E108" s="129">
        <v>11.3</v>
      </c>
      <c r="F108" s="129">
        <v>66.2</v>
      </c>
      <c r="G108" s="111">
        <v>0.3</v>
      </c>
      <c r="H108" s="129">
        <v>0</v>
      </c>
      <c r="I108" s="129">
        <v>12.3</v>
      </c>
      <c r="J108" s="130">
        <v>155.80000000000001</v>
      </c>
      <c r="K108" s="130">
        <v>993.7</v>
      </c>
      <c r="L108" s="130">
        <v>94527.4</v>
      </c>
      <c r="M108" s="131">
        <v>18.399999999999999</v>
      </c>
      <c r="N108" s="126">
        <f t="shared" si="1"/>
        <v>8.6999999999999993</v>
      </c>
      <c r="P108" s="96">
        <v>8</v>
      </c>
      <c r="Q108" s="96">
        <v>40</v>
      </c>
      <c r="R108" s="96">
        <v>5</v>
      </c>
      <c r="S108" s="96">
        <v>40</v>
      </c>
      <c r="T108" s="96">
        <v>8</v>
      </c>
      <c r="U108" s="96">
        <v>1</v>
      </c>
      <c r="V108" s="96">
        <v>100</v>
      </c>
      <c r="W108" s="96">
        <v>5</v>
      </c>
    </row>
    <row r="109" spans="1:23" s="96" customFormat="1" ht="24.95" customHeight="1">
      <c r="A109" s="127">
        <v>45880</v>
      </c>
      <c r="B109" s="128">
        <v>1.5</v>
      </c>
      <c r="C109" s="129">
        <v>2</v>
      </c>
      <c r="D109" s="129">
        <v>0.3</v>
      </c>
      <c r="E109" s="129">
        <v>11.5</v>
      </c>
      <c r="F109" s="129">
        <v>66.400000000000006</v>
      </c>
      <c r="G109" s="111">
        <v>0.2</v>
      </c>
      <c r="H109" s="129">
        <v>0</v>
      </c>
      <c r="I109" s="129">
        <v>12.5</v>
      </c>
      <c r="J109" s="143">
        <v>156.4</v>
      </c>
      <c r="K109" s="143">
        <v>991.4</v>
      </c>
      <c r="L109" s="143">
        <v>94637.7</v>
      </c>
      <c r="M109" s="131">
        <v>18.2</v>
      </c>
      <c r="N109" s="144">
        <f t="shared" si="1"/>
        <v>8.5</v>
      </c>
      <c r="P109" s="96">
        <v>8</v>
      </c>
      <c r="Q109" s="96">
        <v>40</v>
      </c>
      <c r="R109" s="96">
        <v>5</v>
      </c>
      <c r="S109" s="96">
        <v>40</v>
      </c>
      <c r="T109" s="96">
        <v>8</v>
      </c>
      <c r="U109" s="96">
        <v>1</v>
      </c>
      <c r="V109" s="96">
        <v>100</v>
      </c>
      <c r="W109" s="96">
        <v>5</v>
      </c>
    </row>
    <row r="110" spans="1:23" s="96" customFormat="1" ht="24.95" customHeight="1">
      <c r="A110" s="127">
        <v>45881</v>
      </c>
      <c r="B110" s="128">
        <v>1.3</v>
      </c>
      <c r="C110" s="129">
        <v>3.3</v>
      </c>
      <c r="D110" s="129">
        <v>0.4</v>
      </c>
      <c r="E110" s="129">
        <v>20.2</v>
      </c>
      <c r="F110" s="129">
        <v>65.599999999999994</v>
      </c>
      <c r="G110" s="111">
        <v>0.2</v>
      </c>
      <c r="H110" s="129">
        <v>0</v>
      </c>
      <c r="I110" s="129">
        <v>12.5</v>
      </c>
      <c r="J110" s="143">
        <v>155.9</v>
      </c>
      <c r="K110" s="143">
        <v>990.1</v>
      </c>
      <c r="L110" s="143">
        <v>91725.5</v>
      </c>
      <c r="M110" s="131">
        <v>18.600000000000001</v>
      </c>
      <c r="N110" s="144">
        <f t="shared" si="1"/>
        <v>8.5</v>
      </c>
      <c r="P110" s="96">
        <v>8</v>
      </c>
      <c r="Q110" s="96">
        <v>40</v>
      </c>
      <c r="R110" s="96">
        <v>5</v>
      </c>
      <c r="S110" s="96">
        <v>40</v>
      </c>
      <c r="T110" s="96">
        <v>8</v>
      </c>
      <c r="U110" s="96">
        <v>1</v>
      </c>
      <c r="V110" s="96">
        <v>100</v>
      </c>
      <c r="W110" s="96">
        <v>5</v>
      </c>
    </row>
    <row r="111" spans="1:23" s="96" customFormat="1" ht="24.95" customHeight="1">
      <c r="A111" s="127">
        <v>45882</v>
      </c>
      <c r="B111" s="128">
        <v>1.3</v>
      </c>
      <c r="C111" s="129">
        <v>4.8</v>
      </c>
      <c r="D111" s="129">
        <v>0.4</v>
      </c>
      <c r="E111" s="129">
        <v>13.7</v>
      </c>
      <c r="F111" s="129">
        <v>67.099999999999994</v>
      </c>
      <c r="G111" s="111">
        <v>0.3</v>
      </c>
      <c r="H111" s="129">
        <v>0</v>
      </c>
      <c r="I111" s="129">
        <v>11.6</v>
      </c>
      <c r="J111" s="143">
        <v>155.6</v>
      </c>
      <c r="K111" s="143">
        <v>990</v>
      </c>
      <c r="L111" s="143">
        <v>89151.3</v>
      </c>
      <c r="M111" s="131">
        <v>19</v>
      </c>
      <c r="N111" s="144">
        <f t="shared" si="1"/>
        <v>9.4</v>
      </c>
      <c r="P111" s="96">
        <v>8</v>
      </c>
      <c r="Q111" s="96">
        <v>40</v>
      </c>
      <c r="R111" s="96">
        <v>5</v>
      </c>
      <c r="S111" s="96">
        <v>40</v>
      </c>
      <c r="T111" s="96">
        <v>8</v>
      </c>
      <c r="U111" s="96">
        <v>1</v>
      </c>
      <c r="V111" s="96">
        <v>100</v>
      </c>
      <c r="W111" s="96">
        <v>5</v>
      </c>
    </row>
    <row r="112" spans="1:23" s="96" customFormat="1" ht="24.95" customHeight="1">
      <c r="A112" s="127">
        <v>45883</v>
      </c>
      <c r="B112" s="133">
        <v>1.4</v>
      </c>
      <c r="C112" s="134">
        <v>3.5</v>
      </c>
      <c r="D112" s="134">
        <v>0.5</v>
      </c>
      <c r="E112" s="134">
        <v>11</v>
      </c>
      <c r="F112" s="134">
        <v>67.599999999999994</v>
      </c>
      <c r="G112" s="140">
        <v>0.1</v>
      </c>
      <c r="H112" s="134">
        <v>0</v>
      </c>
      <c r="I112" s="134">
        <v>12.4</v>
      </c>
      <c r="J112" s="141">
        <v>155.5</v>
      </c>
      <c r="K112" s="141">
        <v>990.9</v>
      </c>
      <c r="L112" s="141">
        <v>95988.6</v>
      </c>
      <c r="M112" s="136">
        <v>17.5</v>
      </c>
      <c r="N112" s="142">
        <f t="shared" si="1"/>
        <v>8.6</v>
      </c>
      <c r="P112" s="96">
        <v>10</v>
      </c>
      <c r="Q112" s="96">
        <v>50</v>
      </c>
      <c r="R112" s="96">
        <v>10</v>
      </c>
      <c r="S112" s="96">
        <v>50</v>
      </c>
      <c r="T112" s="96">
        <v>10</v>
      </c>
      <c r="V112" s="96">
        <v>200</v>
      </c>
    </row>
    <row r="113" spans="1:23" s="96" customFormat="1" ht="24.95" customHeight="1">
      <c r="A113" s="127">
        <v>45884</v>
      </c>
      <c r="B113" s="128">
        <v>1.8</v>
      </c>
      <c r="C113" s="129">
        <v>2.1</v>
      </c>
      <c r="D113" s="129">
        <v>0.6</v>
      </c>
      <c r="E113" s="129">
        <v>6</v>
      </c>
      <c r="F113" s="129">
        <v>66</v>
      </c>
      <c r="G113" s="111">
        <v>0.1</v>
      </c>
      <c r="H113" s="129">
        <v>0</v>
      </c>
      <c r="I113" s="129">
        <v>12.7</v>
      </c>
      <c r="J113" s="130">
        <v>155.80000000000001</v>
      </c>
      <c r="K113" s="130">
        <v>992.6</v>
      </c>
      <c r="L113" s="145">
        <v>96552.5</v>
      </c>
      <c r="M113" s="129">
        <v>17.8</v>
      </c>
      <c r="N113" s="126">
        <f t="shared" si="1"/>
        <v>8.3000000000000007</v>
      </c>
      <c r="P113" s="96">
        <v>8</v>
      </c>
      <c r="Q113" s="96">
        <v>40</v>
      </c>
      <c r="R113" s="96">
        <v>5</v>
      </c>
      <c r="S113" s="96">
        <v>40</v>
      </c>
      <c r="T113" s="96">
        <v>8</v>
      </c>
      <c r="U113" s="96">
        <v>1</v>
      </c>
      <c r="V113" s="96">
        <v>100</v>
      </c>
      <c r="W113" s="96">
        <v>5</v>
      </c>
    </row>
    <row r="114" spans="1:23" s="96" customFormat="1" ht="24.95" customHeight="1">
      <c r="A114" s="127">
        <v>45885</v>
      </c>
      <c r="B114" s="128">
        <v>1.9</v>
      </c>
      <c r="C114" s="129">
        <v>2.4</v>
      </c>
      <c r="D114" s="129">
        <v>0.6</v>
      </c>
      <c r="E114" s="129">
        <v>6.4</v>
      </c>
      <c r="F114" s="129">
        <v>67.2</v>
      </c>
      <c r="G114" s="111">
        <v>0.3</v>
      </c>
      <c r="H114" s="129">
        <v>0</v>
      </c>
      <c r="I114" s="129">
        <v>12.6</v>
      </c>
      <c r="J114" s="130">
        <v>156.6</v>
      </c>
      <c r="K114" s="130">
        <v>991.5</v>
      </c>
      <c r="L114" s="145">
        <v>98824.4</v>
      </c>
      <c r="M114" s="129">
        <v>18.5</v>
      </c>
      <c r="N114" s="126">
        <f t="shared" si="1"/>
        <v>8.4</v>
      </c>
      <c r="P114" s="96">
        <v>8</v>
      </c>
      <c r="Q114" s="96">
        <v>40</v>
      </c>
      <c r="R114" s="96">
        <v>5</v>
      </c>
      <c r="S114" s="96">
        <v>40</v>
      </c>
      <c r="T114" s="96">
        <v>8</v>
      </c>
      <c r="U114" s="96">
        <v>1</v>
      </c>
      <c r="V114" s="96">
        <v>100</v>
      </c>
      <c r="W114" s="96">
        <v>5</v>
      </c>
    </row>
    <row r="115" spans="1:23" s="96" customFormat="1" ht="24.95" customHeight="1">
      <c r="A115" s="127">
        <v>45886</v>
      </c>
      <c r="B115" s="128">
        <v>1.7</v>
      </c>
      <c r="C115" s="129">
        <v>3.1</v>
      </c>
      <c r="D115" s="129">
        <v>0.7</v>
      </c>
      <c r="E115" s="129">
        <v>10</v>
      </c>
      <c r="F115" s="129">
        <v>66</v>
      </c>
      <c r="G115" s="111">
        <v>0.1</v>
      </c>
      <c r="H115" s="129">
        <v>0</v>
      </c>
      <c r="I115" s="129">
        <v>13</v>
      </c>
      <c r="J115" s="130">
        <v>157.1</v>
      </c>
      <c r="K115" s="130">
        <v>988.7</v>
      </c>
      <c r="L115" s="145">
        <v>96569.9</v>
      </c>
      <c r="M115" s="129">
        <v>18</v>
      </c>
      <c r="N115" s="126">
        <f t="shared" si="1"/>
        <v>8</v>
      </c>
      <c r="P115" s="96">
        <v>8</v>
      </c>
      <c r="Q115" s="96">
        <v>40</v>
      </c>
      <c r="R115" s="96">
        <v>5</v>
      </c>
      <c r="S115" s="96">
        <v>40</v>
      </c>
      <c r="T115" s="96">
        <v>8</v>
      </c>
      <c r="U115" s="96">
        <v>1</v>
      </c>
      <c r="V115" s="96">
        <v>100</v>
      </c>
      <c r="W115" s="96">
        <v>5</v>
      </c>
    </row>
    <row r="116" spans="1:23" s="96" customFormat="1" ht="24.95" customHeight="1">
      <c r="A116" s="127">
        <v>45887</v>
      </c>
      <c r="B116" s="128">
        <v>1.5</v>
      </c>
      <c r="C116" s="129">
        <v>2.6</v>
      </c>
      <c r="D116" s="129">
        <v>0.4</v>
      </c>
      <c r="E116" s="129">
        <v>19.2</v>
      </c>
      <c r="F116" s="129">
        <v>66.099999999999994</v>
      </c>
      <c r="G116" s="111">
        <v>0.1</v>
      </c>
      <c r="H116" s="129">
        <v>0</v>
      </c>
      <c r="I116" s="129">
        <v>12.5</v>
      </c>
      <c r="J116" s="130">
        <v>157.1</v>
      </c>
      <c r="K116" s="130">
        <v>987.7</v>
      </c>
      <c r="L116" s="145">
        <v>98803.6</v>
      </c>
      <c r="M116" s="129">
        <v>17.7</v>
      </c>
      <c r="N116" s="126">
        <f t="shared" si="1"/>
        <v>8.5</v>
      </c>
      <c r="P116" s="96">
        <v>8</v>
      </c>
      <c r="Q116" s="96">
        <v>40</v>
      </c>
      <c r="R116" s="96">
        <v>5</v>
      </c>
      <c r="S116" s="96">
        <v>40</v>
      </c>
      <c r="T116" s="96">
        <v>8</v>
      </c>
      <c r="U116" s="96">
        <v>1</v>
      </c>
      <c r="V116" s="96">
        <v>100</v>
      </c>
      <c r="W116" s="96">
        <v>5</v>
      </c>
    </row>
    <row r="117" spans="1:23" s="96" customFormat="1" ht="24.95" customHeight="1">
      <c r="A117" s="127">
        <v>45888</v>
      </c>
      <c r="B117" s="133">
        <v>1.8</v>
      </c>
      <c r="C117" s="134">
        <v>2.7</v>
      </c>
      <c r="D117" s="134">
        <v>0.3</v>
      </c>
      <c r="E117" s="134">
        <v>19.5</v>
      </c>
      <c r="F117" s="134">
        <v>66.3</v>
      </c>
      <c r="G117" s="140">
        <v>0</v>
      </c>
      <c r="H117" s="134">
        <v>0</v>
      </c>
      <c r="I117" s="134">
        <v>12.5</v>
      </c>
      <c r="J117" s="135">
        <v>156.69999999999999</v>
      </c>
      <c r="K117" s="135">
        <v>985.9</v>
      </c>
      <c r="L117" s="146">
        <v>102130.7</v>
      </c>
      <c r="M117" s="134">
        <v>17.2</v>
      </c>
      <c r="N117" s="137">
        <f t="shared" si="1"/>
        <v>8.5</v>
      </c>
      <c r="P117" s="96">
        <v>10</v>
      </c>
      <c r="Q117" s="96">
        <v>50</v>
      </c>
      <c r="R117" s="96">
        <v>10</v>
      </c>
      <c r="S117" s="96">
        <v>50</v>
      </c>
      <c r="T117" s="96">
        <v>10</v>
      </c>
      <c r="V117" s="96">
        <v>200</v>
      </c>
    </row>
    <row r="118" spans="1:23" s="96" customFormat="1" ht="24.95" customHeight="1">
      <c r="A118" s="127">
        <v>45889</v>
      </c>
      <c r="B118" s="128">
        <v>2</v>
      </c>
      <c r="C118" s="129">
        <v>2.2999999999999998</v>
      </c>
      <c r="D118" s="129">
        <v>0.3</v>
      </c>
      <c r="E118" s="129">
        <v>10.6</v>
      </c>
      <c r="F118" s="129">
        <v>69.099999999999994</v>
      </c>
      <c r="G118" s="111">
        <v>0.1</v>
      </c>
      <c r="H118" s="129" t="s">
        <v>28</v>
      </c>
      <c r="I118" s="129">
        <v>12.6</v>
      </c>
      <c r="J118" s="130">
        <v>155.6</v>
      </c>
      <c r="K118" s="130">
        <v>982.8</v>
      </c>
      <c r="L118" s="145">
        <v>106341.5</v>
      </c>
      <c r="M118" s="129">
        <v>17.3</v>
      </c>
      <c r="N118" s="126">
        <f t="shared" si="1"/>
        <v>8.4</v>
      </c>
      <c r="P118" s="96">
        <v>8</v>
      </c>
      <c r="Q118" s="96">
        <v>40</v>
      </c>
      <c r="R118" s="96">
        <v>5</v>
      </c>
      <c r="S118" s="96">
        <v>40</v>
      </c>
      <c r="T118" s="96">
        <v>8</v>
      </c>
      <c r="U118" s="96">
        <v>1</v>
      </c>
      <c r="V118" s="96">
        <v>100</v>
      </c>
      <c r="W118" s="96">
        <v>5</v>
      </c>
    </row>
    <row r="119" spans="1:23" s="96" customFormat="1" ht="24.95" customHeight="1">
      <c r="A119" s="127">
        <v>45890</v>
      </c>
      <c r="B119" s="133">
        <v>2.2000000000000002</v>
      </c>
      <c r="C119" s="134">
        <v>2.6</v>
      </c>
      <c r="D119" s="134">
        <v>0.4</v>
      </c>
      <c r="E119" s="134">
        <v>8.9</v>
      </c>
      <c r="F119" s="134">
        <v>67</v>
      </c>
      <c r="G119" s="140">
        <v>0.1</v>
      </c>
      <c r="H119" s="134">
        <v>0</v>
      </c>
      <c r="I119" s="134">
        <v>12.6</v>
      </c>
      <c r="J119" s="135">
        <v>156.4</v>
      </c>
      <c r="K119" s="135">
        <v>984.5</v>
      </c>
      <c r="L119" s="146">
        <v>109035</v>
      </c>
      <c r="M119" s="134">
        <v>17</v>
      </c>
      <c r="N119" s="137">
        <f t="shared" si="1"/>
        <v>8.4</v>
      </c>
      <c r="P119" s="96">
        <v>10</v>
      </c>
      <c r="Q119" s="96">
        <v>50</v>
      </c>
      <c r="R119" s="96">
        <v>10</v>
      </c>
      <c r="S119" s="96">
        <v>50</v>
      </c>
      <c r="T119" s="96">
        <v>10</v>
      </c>
      <c r="V119" s="96">
        <v>200</v>
      </c>
    </row>
    <row r="120" spans="1:23" s="96" customFormat="1" ht="24.75" customHeight="1">
      <c r="A120" s="127">
        <v>45891</v>
      </c>
      <c r="B120" s="128" t="s">
        <v>35</v>
      </c>
      <c r="C120" s="129" t="s">
        <v>35</v>
      </c>
      <c r="D120" s="129" t="s">
        <v>35</v>
      </c>
      <c r="E120" s="129" t="s">
        <v>35</v>
      </c>
      <c r="F120" s="129" t="s">
        <v>35</v>
      </c>
      <c r="G120" s="111" t="s">
        <v>35</v>
      </c>
      <c r="H120" s="129" t="s">
        <v>35</v>
      </c>
      <c r="I120" s="129" t="s">
        <v>35</v>
      </c>
      <c r="J120" s="130" t="s">
        <v>35</v>
      </c>
      <c r="K120" s="130" t="s">
        <v>35</v>
      </c>
      <c r="L120" s="145" t="s">
        <v>35</v>
      </c>
      <c r="M120" s="129" t="s">
        <v>35</v>
      </c>
      <c r="N120" s="126" t="s">
        <v>35</v>
      </c>
      <c r="P120" s="96">
        <v>8</v>
      </c>
      <c r="Q120" s="96">
        <v>40</v>
      </c>
      <c r="R120" s="96">
        <v>5</v>
      </c>
      <c r="S120" s="96">
        <v>40</v>
      </c>
      <c r="T120" s="96">
        <v>8</v>
      </c>
      <c r="U120" s="96">
        <v>1</v>
      </c>
      <c r="V120" s="96">
        <v>100</v>
      </c>
      <c r="W120" s="96">
        <v>5</v>
      </c>
    </row>
    <row r="121" spans="1:23" s="96" customFormat="1" ht="24.95" customHeight="1">
      <c r="A121" s="127">
        <v>45892</v>
      </c>
      <c r="B121" s="128">
        <v>2</v>
      </c>
      <c r="C121" s="129">
        <v>1.7</v>
      </c>
      <c r="D121" s="129">
        <v>0.3</v>
      </c>
      <c r="E121" s="129">
        <v>26.7</v>
      </c>
      <c r="F121" s="129">
        <v>67</v>
      </c>
      <c r="G121" s="111">
        <v>0.2</v>
      </c>
      <c r="H121" s="129">
        <v>0</v>
      </c>
      <c r="I121" s="129">
        <v>12</v>
      </c>
      <c r="J121" s="130">
        <v>164.5</v>
      </c>
      <c r="K121" s="130">
        <v>989.9</v>
      </c>
      <c r="L121" s="145">
        <v>97862.5</v>
      </c>
      <c r="M121" s="129">
        <v>17.7</v>
      </c>
      <c r="N121" s="126">
        <f t="shared" si="1"/>
        <v>9</v>
      </c>
      <c r="P121" s="96">
        <v>8</v>
      </c>
      <c r="Q121" s="96">
        <v>40</v>
      </c>
      <c r="R121" s="96">
        <v>5</v>
      </c>
      <c r="S121" s="96">
        <v>40</v>
      </c>
      <c r="T121" s="96">
        <v>8</v>
      </c>
      <c r="U121" s="96">
        <v>1</v>
      </c>
      <c r="V121" s="96">
        <v>100</v>
      </c>
      <c r="W121" s="96">
        <v>5</v>
      </c>
    </row>
    <row r="122" spans="1:23" s="96" customFormat="1" ht="24.95" customHeight="1">
      <c r="A122" s="127">
        <v>45893</v>
      </c>
      <c r="B122" s="128">
        <v>2.2999999999999998</v>
      </c>
      <c r="C122" s="129">
        <v>2.5</v>
      </c>
      <c r="D122" s="129">
        <v>0.4</v>
      </c>
      <c r="E122" s="129">
        <v>21.3</v>
      </c>
      <c r="F122" s="129">
        <v>66.400000000000006</v>
      </c>
      <c r="G122" s="111">
        <v>0.3</v>
      </c>
      <c r="H122" s="129">
        <v>0</v>
      </c>
      <c r="I122" s="129">
        <v>12.6</v>
      </c>
      <c r="J122" s="130">
        <v>167.5</v>
      </c>
      <c r="K122" s="130">
        <v>989.7</v>
      </c>
      <c r="L122" s="145">
        <v>95099.8</v>
      </c>
      <c r="M122" s="129">
        <v>17.7</v>
      </c>
      <c r="N122" s="126">
        <f t="shared" si="1"/>
        <v>8.4</v>
      </c>
      <c r="P122" s="96">
        <v>8</v>
      </c>
      <c r="Q122" s="96">
        <v>40</v>
      </c>
      <c r="R122" s="96">
        <v>5</v>
      </c>
      <c r="S122" s="96">
        <v>40</v>
      </c>
      <c r="T122" s="96">
        <v>8</v>
      </c>
      <c r="U122" s="96">
        <v>1</v>
      </c>
      <c r="V122" s="96">
        <v>100</v>
      </c>
      <c r="W122" s="96">
        <v>5</v>
      </c>
    </row>
    <row r="123" spans="1:23" s="96" customFormat="1" ht="24.95" customHeight="1">
      <c r="A123" s="127">
        <v>45894</v>
      </c>
      <c r="B123" s="128">
        <v>2.2000000000000002</v>
      </c>
      <c r="C123" s="129">
        <v>2.4</v>
      </c>
      <c r="D123" s="129">
        <v>0.4</v>
      </c>
      <c r="E123" s="129">
        <v>10.7</v>
      </c>
      <c r="F123" s="129">
        <v>69.400000000000006</v>
      </c>
      <c r="G123" s="111">
        <v>0.1</v>
      </c>
      <c r="H123" s="129" t="s">
        <v>28</v>
      </c>
      <c r="I123" s="129">
        <v>12.5</v>
      </c>
      <c r="J123" s="130">
        <v>161.5</v>
      </c>
      <c r="K123" s="130">
        <v>990.4</v>
      </c>
      <c r="L123" s="145">
        <v>97709.4</v>
      </c>
      <c r="M123" s="129">
        <v>17.2</v>
      </c>
      <c r="N123" s="126">
        <f t="shared" si="1"/>
        <v>8.5</v>
      </c>
      <c r="P123" s="96">
        <v>8</v>
      </c>
      <c r="Q123" s="96">
        <v>40</v>
      </c>
      <c r="R123" s="96">
        <v>5</v>
      </c>
      <c r="S123" s="96">
        <v>40</v>
      </c>
      <c r="T123" s="96">
        <v>8</v>
      </c>
      <c r="U123" s="96">
        <v>1</v>
      </c>
      <c r="V123" s="96">
        <v>100</v>
      </c>
      <c r="W123" s="96">
        <v>5</v>
      </c>
    </row>
    <row r="124" spans="1:23" s="96" customFormat="1" ht="24.95" customHeight="1">
      <c r="A124" s="127">
        <v>45895</v>
      </c>
      <c r="B124" s="128">
        <v>2.1</v>
      </c>
      <c r="C124" s="129">
        <v>1.7</v>
      </c>
      <c r="D124" s="129">
        <v>0.4</v>
      </c>
      <c r="E124" s="129">
        <v>17.600000000000001</v>
      </c>
      <c r="F124" s="129">
        <v>66.5</v>
      </c>
      <c r="G124" s="111">
        <v>0.2</v>
      </c>
      <c r="H124" s="129">
        <v>0</v>
      </c>
      <c r="I124" s="129">
        <v>12.4</v>
      </c>
      <c r="J124" s="130">
        <v>158.4</v>
      </c>
      <c r="K124" s="130">
        <v>986.9</v>
      </c>
      <c r="L124" s="145">
        <v>97591.4</v>
      </c>
      <c r="M124" s="129">
        <v>17.3</v>
      </c>
      <c r="N124" s="126">
        <f t="shared" si="1"/>
        <v>8.6</v>
      </c>
      <c r="P124" s="96">
        <v>8</v>
      </c>
      <c r="Q124" s="96">
        <v>40</v>
      </c>
      <c r="R124" s="96">
        <v>5</v>
      </c>
      <c r="S124" s="96">
        <v>40</v>
      </c>
      <c r="T124" s="96">
        <v>8</v>
      </c>
      <c r="U124" s="96">
        <v>1</v>
      </c>
      <c r="V124" s="96">
        <v>100</v>
      </c>
      <c r="W124" s="96">
        <v>5</v>
      </c>
    </row>
    <row r="125" spans="1:23" s="96" customFormat="1" ht="24.95" customHeight="1">
      <c r="A125" s="127">
        <v>45896</v>
      </c>
      <c r="B125" s="133">
        <v>1.6</v>
      </c>
      <c r="C125" s="134">
        <v>1.8</v>
      </c>
      <c r="D125" s="134">
        <v>0.5</v>
      </c>
      <c r="E125" s="134">
        <v>23.6</v>
      </c>
      <c r="F125" s="134">
        <v>66.7</v>
      </c>
      <c r="G125" s="140">
        <v>0.1</v>
      </c>
      <c r="H125" s="134">
        <v>0</v>
      </c>
      <c r="I125" s="134">
        <v>12.2</v>
      </c>
      <c r="J125" s="135">
        <v>157.5</v>
      </c>
      <c r="K125" s="135">
        <v>982</v>
      </c>
      <c r="L125" s="146">
        <v>97659.4</v>
      </c>
      <c r="M125" s="134">
        <v>17.899999999999999</v>
      </c>
      <c r="N125" s="137">
        <f t="shared" si="1"/>
        <v>8.8000000000000007</v>
      </c>
      <c r="P125" s="96">
        <v>10</v>
      </c>
      <c r="Q125" s="96">
        <v>50</v>
      </c>
      <c r="R125" s="96">
        <v>10</v>
      </c>
      <c r="S125" s="96">
        <v>50</v>
      </c>
      <c r="T125" s="96">
        <v>10</v>
      </c>
      <c r="V125" s="96">
        <v>200</v>
      </c>
    </row>
    <row r="126" spans="1:23" s="96" customFormat="1" ht="24.95" customHeight="1">
      <c r="A126" s="127">
        <v>45897</v>
      </c>
      <c r="B126" s="128">
        <v>1.5</v>
      </c>
      <c r="C126" s="129">
        <v>2</v>
      </c>
      <c r="D126" s="129">
        <v>0.6</v>
      </c>
      <c r="E126" s="129">
        <v>19.899999999999999</v>
      </c>
      <c r="F126" s="129">
        <v>66.5</v>
      </c>
      <c r="G126" s="111">
        <v>0.1</v>
      </c>
      <c r="H126" s="129">
        <v>0</v>
      </c>
      <c r="I126" s="129">
        <v>12.4</v>
      </c>
      <c r="J126" s="130">
        <v>157.4</v>
      </c>
      <c r="K126" s="130">
        <v>981.2</v>
      </c>
      <c r="L126" s="145">
        <v>98322.6</v>
      </c>
      <c r="M126" s="129">
        <v>18.2</v>
      </c>
      <c r="N126" s="126">
        <f t="shared" si="1"/>
        <v>8.6</v>
      </c>
      <c r="P126" s="96">
        <v>8</v>
      </c>
      <c r="Q126" s="96">
        <v>40</v>
      </c>
      <c r="R126" s="96">
        <v>5</v>
      </c>
      <c r="S126" s="96">
        <v>40</v>
      </c>
      <c r="T126" s="96">
        <v>8</v>
      </c>
      <c r="U126" s="96">
        <v>1</v>
      </c>
      <c r="V126" s="96">
        <v>100</v>
      </c>
      <c r="W126" s="96">
        <v>5</v>
      </c>
    </row>
    <row r="127" spans="1:23" s="96" customFormat="1" ht="24.95" customHeight="1">
      <c r="A127" s="127">
        <v>45898</v>
      </c>
      <c r="B127" s="128">
        <v>1.7</v>
      </c>
      <c r="C127" s="129">
        <v>3.2</v>
      </c>
      <c r="D127" s="129">
        <v>0.3</v>
      </c>
      <c r="E127" s="129">
        <v>24</v>
      </c>
      <c r="F127" s="129">
        <v>66.2</v>
      </c>
      <c r="G127" s="111">
        <v>0.1</v>
      </c>
      <c r="H127" s="129">
        <v>0</v>
      </c>
      <c r="I127" s="129">
        <v>12.6</v>
      </c>
      <c r="J127" s="130">
        <v>156.80000000000001</v>
      </c>
      <c r="K127" s="130">
        <v>985</v>
      </c>
      <c r="L127" s="145">
        <v>96476.5</v>
      </c>
      <c r="M127" s="129">
        <v>17.600000000000001</v>
      </c>
      <c r="N127" s="126">
        <f>IF(A127&lt;&gt;"",21-I127,"")</f>
        <v>8.4</v>
      </c>
      <c r="P127" s="96">
        <v>8</v>
      </c>
      <c r="Q127" s="96">
        <v>40</v>
      </c>
      <c r="R127" s="96">
        <v>5</v>
      </c>
      <c r="S127" s="96">
        <v>40</v>
      </c>
      <c r="T127" s="96">
        <v>8</v>
      </c>
      <c r="U127" s="96">
        <v>1</v>
      </c>
      <c r="V127" s="96">
        <v>100</v>
      </c>
      <c r="W127" s="96">
        <v>5</v>
      </c>
    </row>
    <row r="128" spans="1:23" s="96" customFormat="1" ht="24.95" customHeight="1">
      <c r="A128" s="127">
        <v>45899</v>
      </c>
      <c r="B128" s="128">
        <v>1.5</v>
      </c>
      <c r="C128" s="129">
        <v>1.3</v>
      </c>
      <c r="D128" s="129">
        <v>0.3</v>
      </c>
      <c r="E128" s="129">
        <v>24.5</v>
      </c>
      <c r="F128" s="129">
        <v>66.099999999999994</v>
      </c>
      <c r="G128" s="111">
        <v>0.2</v>
      </c>
      <c r="H128" s="129">
        <v>0</v>
      </c>
      <c r="I128" s="129">
        <v>12.5</v>
      </c>
      <c r="J128" s="130">
        <v>157</v>
      </c>
      <c r="K128" s="130">
        <v>987.6</v>
      </c>
      <c r="L128" s="145">
        <v>94431.5</v>
      </c>
      <c r="M128" s="129">
        <v>17.399999999999999</v>
      </c>
      <c r="N128" s="126">
        <f>IF(A128&lt;&gt;"",21-I128,"")</f>
        <v>8.5</v>
      </c>
      <c r="P128" s="96">
        <v>8</v>
      </c>
      <c r="Q128" s="96">
        <v>40</v>
      </c>
      <c r="R128" s="96">
        <v>5</v>
      </c>
      <c r="S128" s="96">
        <v>40</v>
      </c>
      <c r="T128" s="96">
        <v>8</v>
      </c>
      <c r="U128" s="96">
        <v>1</v>
      </c>
      <c r="V128" s="96">
        <v>100</v>
      </c>
      <c r="W128" s="96">
        <v>5</v>
      </c>
    </row>
    <row r="129" spans="1:24" s="96" customFormat="1" ht="24.75" customHeight="1" thickBot="1">
      <c r="A129" s="149">
        <v>45900</v>
      </c>
      <c r="B129" s="150">
        <v>1.5</v>
      </c>
      <c r="C129" s="151">
        <v>1.1000000000000001</v>
      </c>
      <c r="D129" s="151">
        <v>0.3</v>
      </c>
      <c r="E129" s="151">
        <v>15.9</v>
      </c>
      <c r="F129" s="151">
        <v>66.8</v>
      </c>
      <c r="G129" s="151">
        <v>0</v>
      </c>
      <c r="H129" s="151">
        <v>0</v>
      </c>
      <c r="I129" s="153">
        <v>12.4</v>
      </c>
      <c r="J129" s="154">
        <v>157.5</v>
      </c>
      <c r="K129" s="154">
        <v>986.2</v>
      </c>
      <c r="L129" s="155">
        <v>95302.2</v>
      </c>
      <c r="M129" s="151">
        <v>18.5</v>
      </c>
      <c r="N129" s="156">
        <f>IF(A129&lt;&gt;"",21-I129,"")</f>
        <v>8.6</v>
      </c>
      <c r="P129" s="96">
        <v>8</v>
      </c>
      <c r="Q129" s="96">
        <v>40</v>
      </c>
      <c r="R129" s="96">
        <v>5</v>
      </c>
      <c r="S129" s="96">
        <v>40</v>
      </c>
      <c r="T129" s="96">
        <v>8</v>
      </c>
      <c r="U129" s="96">
        <v>1</v>
      </c>
      <c r="V129" s="96">
        <v>100</v>
      </c>
      <c r="W129" s="96">
        <v>5</v>
      </c>
    </row>
    <row r="130" spans="1:24" ht="18" customHeight="1">
      <c r="A130" s="157" t="s">
        <v>36</v>
      </c>
      <c r="B130" s="157"/>
      <c r="C130" s="157"/>
      <c r="D130" s="158"/>
      <c r="E130" s="158"/>
      <c r="F130" s="158"/>
      <c r="G130" s="158"/>
      <c r="H130" s="158"/>
      <c r="I130" s="158"/>
      <c r="J130" s="158"/>
      <c r="K130" s="158"/>
      <c r="L130" s="158"/>
      <c r="M130" s="159"/>
      <c r="N130" s="159"/>
      <c r="O130" s="159"/>
      <c r="P130" s="159"/>
      <c r="Q130" s="159"/>
      <c r="R130" s="159"/>
      <c r="S130" s="159"/>
      <c r="T130" s="159"/>
      <c r="U130" s="159"/>
      <c r="V130" s="159"/>
      <c r="W130" s="159"/>
      <c r="X130" s="159"/>
    </row>
    <row r="131" spans="1:24" ht="18" customHeight="1">
      <c r="A131" s="157" t="s">
        <v>37</v>
      </c>
      <c r="B131" s="159"/>
      <c r="C131" s="159"/>
      <c r="D131" s="159"/>
      <c r="E131" s="159"/>
      <c r="F131" s="159"/>
      <c r="G131" s="159"/>
      <c r="H131" s="159"/>
      <c r="I131" s="159"/>
      <c r="J131" s="159"/>
      <c r="K131" s="159"/>
      <c r="L131" s="159"/>
      <c r="M131" s="182"/>
      <c r="N131" s="183"/>
      <c r="O131" s="159"/>
      <c r="P131" s="159"/>
      <c r="Q131" s="159"/>
      <c r="R131" s="159"/>
      <c r="S131" s="159"/>
      <c r="T131" s="159"/>
      <c r="U131" s="159"/>
      <c r="V131" s="159"/>
      <c r="W131" s="159"/>
      <c r="X131" s="159"/>
    </row>
    <row r="132" spans="1:24" ht="18" customHeight="1">
      <c r="A132" s="158" t="s">
        <v>38</v>
      </c>
      <c r="B132" s="159"/>
      <c r="C132" s="159"/>
      <c r="D132" s="159"/>
      <c r="E132" s="159"/>
      <c r="F132" s="159"/>
      <c r="G132" s="159"/>
      <c r="H132" s="159"/>
      <c r="I132" s="159"/>
      <c r="J132" s="159"/>
      <c r="K132" s="159"/>
      <c r="L132" s="159"/>
      <c r="M132" s="159"/>
      <c r="N132" s="159"/>
      <c r="O132" s="159"/>
      <c r="P132" s="159"/>
      <c r="Q132" s="159"/>
      <c r="R132" s="159"/>
      <c r="S132" s="159"/>
      <c r="T132" s="159"/>
      <c r="U132" s="159"/>
      <c r="V132" s="159"/>
      <c r="W132" s="159"/>
      <c r="X132" s="159"/>
    </row>
    <row r="133" spans="1:24" ht="18" customHeight="1">
      <c r="A133" s="158" t="s">
        <v>39</v>
      </c>
      <c r="B133" s="159"/>
      <c r="C133" s="159"/>
      <c r="D133" s="159"/>
      <c r="E133" s="159"/>
      <c r="F133" s="159"/>
      <c r="G133" s="159"/>
      <c r="H133" s="159"/>
      <c r="I133" s="159"/>
      <c r="J133" s="159"/>
      <c r="K133" s="159"/>
      <c r="L133" s="159"/>
      <c r="M133" s="159"/>
      <c r="N133" s="159"/>
      <c r="O133" s="159"/>
      <c r="P133" s="159"/>
      <c r="Q133" s="159"/>
      <c r="R133" s="159"/>
      <c r="S133" s="159"/>
      <c r="T133" s="159"/>
      <c r="U133" s="159"/>
      <c r="V133" s="159"/>
      <c r="W133" s="159"/>
      <c r="X133" s="159"/>
    </row>
    <row r="134" spans="1:24" ht="18" customHeight="1">
      <c r="A134" s="160" t="s">
        <v>40</v>
      </c>
      <c r="B134" s="161"/>
      <c r="C134" s="161"/>
      <c r="D134" s="161"/>
      <c r="E134" s="161"/>
      <c r="F134" s="161"/>
      <c r="G134" s="162"/>
      <c r="H134" s="162"/>
      <c r="I134" s="162"/>
      <c r="J134" s="162"/>
      <c r="K134" s="162"/>
      <c r="L134" s="162"/>
      <c r="M134" s="159"/>
      <c r="N134" s="159"/>
      <c r="O134" s="159"/>
      <c r="P134" s="159"/>
      <c r="Q134" s="159"/>
      <c r="R134" s="159"/>
      <c r="S134" s="159"/>
      <c r="T134" s="159"/>
      <c r="U134" s="159"/>
      <c r="V134" s="159"/>
      <c r="W134" s="159"/>
      <c r="X134" s="159"/>
    </row>
    <row r="135" spans="1:24" ht="18" customHeight="1">
      <c r="B135" s="163"/>
      <c r="C135" s="163"/>
      <c r="D135" s="163"/>
      <c r="E135" s="163"/>
      <c r="F135" s="163"/>
      <c r="G135" s="167"/>
      <c r="H135" s="167"/>
      <c r="I135" s="167"/>
      <c r="J135" s="167"/>
      <c r="K135" s="167"/>
      <c r="L135" s="167"/>
      <c r="M135" s="167"/>
      <c r="N135" s="167"/>
      <c r="O135" s="163"/>
      <c r="P135" s="174"/>
      <c r="Q135" s="174"/>
      <c r="R135" s="174"/>
      <c r="S135" s="174"/>
      <c r="T135" s="184"/>
      <c r="U135" s="184"/>
      <c r="V135" s="184"/>
      <c r="W135" s="167"/>
      <c r="X135" s="167"/>
    </row>
    <row r="136" spans="1:24" ht="18" customHeight="1" thickBot="1">
      <c r="A136" s="185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74"/>
      <c r="M136" s="167"/>
      <c r="N136" s="167"/>
      <c r="O136" s="185"/>
      <c r="P136" s="174"/>
      <c r="Q136" s="174"/>
      <c r="R136" s="174"/>
      <c r="S136" s="174"/>
      <c r="T136" s="186"/>
      <c r="U136" s="184"/>
      <c r="V136" s="184"/>
      <c r="W136" s="167"/>
      <c r="X136" s="167"/>
    </row>
    <row r="137" spans="1:24" ht="18" customHeight="1">
      <c r="A137" s="187"/>
      <c r="B137" s="188"/>
      <c r="C137" s="220" t="s">
        <v>0</v>
      </c>
      <c r="D137" s="221"/>
      <c r="E137" s="221"/>
      <c r="F137" s="221"/>
      <c r="G137" s="221"/>
      <c r="H137" s="221"/>
      <c r="I137" s="221"/>
      <c r="J137" s="221"/>
      <c r="K137" s="221"/>
      <c r="L137" s="221"/>
      <c r="M137" s="221"/>
      <c r="N137" s="221"/>
      <c r="O137" s="222"/>
      <c r="P137" s="174"/>
      <c r="Q137" s="174"/>
      <c r="R137" s="174"/>
      <c r="S137" s="174"/>
      <c r="T137" s="174"/>
      <c r="U137" s="184"/>
      <c r="V137" s="184"/>
      <c r="W137" s="167"/>
      <c r="X137" s="167"/>
    </row>
    <row r="138" spans="1:24" ht="18" customHeight="1">
      <c r="A138" s="189"/>
      <c r="B138" s="190"/>
      <c r="C138" s="223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5"/>
      <c r="P138" s="174"/>
      <c r="Q138" s="174"/>
      <c r="R138" s="174"/>
      <c r="S138" s="174"/>
      <c r="T138" s="174"/>
      <c r="U138" s="184"/>
      <c r="V138" s="184"/>
      <c r="W138" s="167"/>
      <c r="X138" s="167"/>
    </row>
    <row r="139" spans="1:24" ht="18" customHeight="1">
      <c r="A139" s="191"/>
      <c r="B139" s="190"/>
      <c r="C139" s="223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5"/>
      <c r="P139" s="174"/>
      <c r="Q139" s="174"/>
      <c r="R139" s="174"/>
      <c r="S139" s="174"/>
      <c r="T139" s="174"/>
      <c r="U139" s="184"/>
      <c r="V139" s="184"/>
      <c r="W139" s="167"/>
      <c r="X139" s="167"/>
    </row>
    <row r="140" spans="1:24" ht="18" customHeight="1">
      <c r="A140" s="192"/>
      <c r="B140" s="193"/>
      <c r="C140" s="223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5"/>
      <c r="P140" s="174"/>
      <c r="Q140" s="174"/>
      <c r="R140" s="174"/>
      <c r="S140" s="174"/>
      <c r="T140" s="174"/>
      <c r="U140" s="184"/>
      <c r="V140" s="184"/>
      <c r="W140" s="167"/>
      <c r="X140" s="167"/>
    </row>
    <row r="141" spans="1:24" ht="18" customHeight="1">
      <c r="A141" s="194"/>
      <c r="B141" s="193"/>
      <c r="C141" s="223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5"/>
      <c r="P141" s="167"/>
      <c r="Q141" s="167"/>
      <c r="R141" s="167"/>
      <c r="S141" s="167"/>
      <c r="T141" s="184"/>
      <c r="U141" s="184"/>
      <c r="V141" s="184"/>
      <c r="W141" s="167"/>
      <c r="X141" s="167"/>
    </row>
    <row r="142" spans="1:24" ht="18" customHeight="1">
      <c r="A142" s="90"/>
      <c r="B142" s="91"/>
      <c r="C142" s="223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5"/>
    </row>
    <row r="143" spans="1:24" ht="18" customHeight="1" thickBot="1">
      <c r="A143" s="93"/>
      <c r="B143" s="94"/>
      <c r="C143" s="226"/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8"/>
    </row>
    <row r="144" spans="1:24" ht="18" customHeight="1">
      <c r="C144" s="92"/>
      <c r="D144" s="92"/>
      <c r="E144" s="92"/>
      <c r="F144" s="92"/>
      <c r="G144" s="92"/>
      <c r="H144" s="92"/>
      <c r="I144" s="92"/>
      <c r="J144" s="92"/>
      <c r="K144" s="92"/>
      <c r="L144" s="92"/>
      <c r="M144" s="92"/>
      <c r="N144" s="92"/>
    </row>
    <row r="145" spans="1:24" ht="18" customHeight="1">
      <c r="C145" s="92"/>
      <c r="D145" s="92"/>
      <c r="E145" s="92"/>
      <c r="F145" s="92"/>
      <c r="G145" s="92"/>
      <c r="H145" s="92"/>
      <c r="I145" s="92"/>
      <c r="J145" s="92"/>
      <c r="K145" s="92"/>
      <c r="L145" s="92"/>
      <c r="M145" s="92"/>
      <c r="N145" s="92"/>
    </row>
    <row r="146" spans="1:24" ht="18" customHeight="1">
      <c r="C146" s="92"/>
      <c r="D146" s="92"/>
      <c r="E146" s="92"/>
      <c r="F146" s="92"/>
      <c r="G146" s="92"/>
      <c r="H146" s="92"/>
      <c r="I146" s="92"/>
      <c r="J146" s="92"/>
      <c r="K146" s="92"/>
      <c r="L146" s="92"/>
      <c r="M146" s="92"/>
      <c r="N146" s="92"/>
    </row>
    <row r="147" spans="1:24" ht="18" customHeight="1">
      <c r="C147" s="92"/>
      <c r="D147" s="92"/>
      <c r="E147" s="92"/>
      <c r="F147" s="92"/>
      <c r="G147" s="92"/>
      <c r="H147" s="92"/>
      <c r="I147" s="92"/>
      <c r="J147" s="92"/>
      <c r="K147" s="92"/>
      <c r="L147" s="92"/>
      <c r="M147" s="92"/>
      <c r="N147" s="92"/>
    </row>
    <row r="148" spans="1:24" ht="18" customHeight="1">
      <c r="C148" s="92"/>
      <c r="D148" s="92"/>
      <c r="E148" s="92"/>
      <c r="F148" s="92"/>
      <c r="G148" s="92"/>
      <c r="H148" s="92"/>
      <c r="I148" s="92"/>
      <c r="J148" s="92"/>
      <c r="K148" s="92"/>
      <c r="L148" s="92"/>
      <c r="M148" s="92"/>
      <c r="N148" s="92"/>
    </row>
    <row r="149" spans="1:24" ht="18" customHeight="1">
      <c r="C149" s="92"/>
      <c r="D149" s="92"/>
      <c r="E149" s="92"/>
      <c r="F149" s="92"/>
      <c r="G149" s="92"/>
      <c r="H149" s="92"/>
      <c r="I149" s="92"/>
      <c r="J149" s="92"/>
      <c r="K149" s="92"/>
      <c r="L149" s="92"/>
      <c r="M149" s="92"/>
      <c r="N149" s="92"/>
    </row>
    <row r="150" spans="1:24" ht="18" customHeight="1">
      <c r="C150" s="92"/>
      <c r="D150" s="92"/>
      <c r="E150" s="92"/>
      <c r="F150" s="92"/>
      <c r="G150" s="92"/>
      <c r="H150" s="92"/>
      <c r="I150" s="92"/>
      <c r="J150" s="92"/>
      <c r="K150" s="92"/>
      <c r="L150" s="92"/>
      <c r="M150" s="92"/>
      <c r="N150" s="92"/>
    </row>
    <row r="151" spans="1:24" ht="18" customHeight="1">
      <c r="C151" s="92"/>
      <c r="D151" s="92"/>
      <c r="E151" s="92"/>
      <c r="F151" s="92"/>
      <c r="G151" s="92"/>
      <c r="H151" s="92"/>
      <c r="I151" s="92"/>
      <c r="J151" s="92"/>
      <c r="K151" s="92"/>
      <c r="L151" s="92"/>
      <c r="M151" s="92"/>
      <c r="N151" s="92"/>
    </row>
    <row r="152" spans="1:24" ht="18" customHeight="1">
      <c r="C152" s="92"/>
      <c r="D152" s="92"/>
      <c r="E152" s="92"/>
      <c r="F152" s="92"/>
      <c r="G152" s="92"/>
      <c r="H152" s="92"/>
      <c r="I152" s="92"/>
      <c r="J152" s="92"/>
      <c r="K152" s="92"/>
      <c r="L152" s="92"/>
      <c r="M152" s="92"/>
      <c r="N152" s="92"/>
    </row>
    <row r="153" spans="1:24" ht="18" customHeight="1" thickBot="1"/>
    <row r="154" spans="1:24" s="96" customFormat="1" ht="24.95" customHeight="1" thickBot="1">
      <c r="A154" s="229" t="s">
        <v>43</v>
      </c>
      <c r="B154" s="230"/>
      <c r="C154" s="230"/>
      <c r="D154" s="230"/>
      <c r="E154" s="230"/>
      <c r="F154" s="230"/>
      <c r="G154" s="230"/>
      <c r="H154" s="230"/>
      <c r="I154" s="230"/>
      <c r="J154" s="230"/>
      <c r="K154" s="230"/>
      <c r="L154" s="230"/>
      <c r="M154" s="230"/>
      <c r="N154" s="231"/>
      <c r="O154" s="239"/>
      <c r="P154" s="239"/>
      <c r="Q154" s="239"/>
      <c r="R154" s="239"/>
      <c r="S154" s="239"/>
      <c r="T154" s="239"/>
      <c r="U154" s="239"/>
      <c r="V154" s="239"/>
      <c r="W154" s="239"/>
      <c r="X154" s="239"/>
    </row>
    <row r="155" spans="1:24" s="96" customFormat="1" ht="24.95" customHeight="1" thickBot="1">
      <c r="A155" s="232" t="s">
        <v>2</v>
      </c>
      <c r="B155" s="233"/>
      <c r="C155" s="233"/>
      <c r="D155" s="233"/>
      <c r="E155" s="233"/>
      <c r="F155" s="233"/>
      <c r="G155" s="233"/>
      <c r="H155" s="233"/>
      <c r="I155" s="233"/>
      <c r="J155" s="233"/>
      <c r="K155" s="233"/>
      <c r="L155" s="233"/>
      <c r="M155" s="233"/>
      <c r="N155" s="234"/>
      <c r="O155" s="239"/>
      <c r="P155" s="239"/>
      <c r="Q155" s="239"/>
      <c r="R155" s="239"/>
      <c r="S155" s="239"/>
      <c r="T155" s="239"/>
      <c r="U155" s="239"/>
      <c r="V155" s="239"/>
      <c r="W155" s="239"/>
      <c r="X155" s="239"/>
    </row>
    <row r="156" spans="1:24" s="96" customFormat="1" ht="24.95" customHeight="1" thickBot="1">
      <c r="A156" s="235" t="s">
        <v>3</v>
      </c>
      <c r="B156" s="236"/>
      <c r="C156" s="236"/>
      <c r="D156" s="236"/>
      <c r="E156" s="236"/>
      <c r="F156" s="236"/>
      <c r="G156" s="195">
        <f>A160</f>
        <v>45864</v>
      </c>
      <c r="H156" s="195"/>
      <c r="I156" s="95" t="s">
        <v>4</v>
      </c>
      <c r="J156" s="237">
        <f>J20-6</f>
        <v>45894</v>
      </c>
      <c r="K156" s="237"/>
      <c r="L156" s="237"/>
      <c r="M156" s="237"/>
      <c r="N156" s="238"/>
      <c r="O156" s="239"/>
      <c r="P156" s="239"/>
      <c r="Q156" s="239"/>
      <c r="R156" s="239"/>
      <c r="S156" s="239"/>
      <c r="T156" s="239"/>
      <c r="U156" s="239"/>
      <c r="V156" s="239"/>
      <c r="W156" s="239"/>
      <c r="X156" s="239"/>
    </row>
    <row r="157" spans="1:24" s="96" customFormat="1" ht="24.95" customHeight="1" thickBot="1">
      <c r="A157" s="232" t="s">
        <v>44</v>
      </c>
      <c r="B157" s="233"/>
      <c r="C157" s="233"/>
      <c r="D157" s="233"/>
      <c r="E157" s="233"/>
      <c r="F157" s="233"/>
      <c r="G157" s="233"/>
      <c r="H157" s="233"/>
      <c r="I157" s="233"/>
      <c r="J157" s="233"/>
      <c r="K157" s="233"/>
      <c r="L157" s="233"/>
      <c r="M157" s="233"/>
      <c r="N157" s="234"/>
      <c r="O157" s="239"/>
      <c r="P157" s="239"/>
      <c r="Q157" s="239"/>
      <c r="R157" s="239"/>
      <c r="S157" s="239"/>
      <c r="T157" s="239"/>
      <c r="U157" s="239"/>
      <c r="V157" s="239"/>
      <c r="W157" s="239"/>
      <c r="X157" s="239"/>
    </row>
    <row r="158" spans="1:24" s="96" customFormat="1" ht="24.95" customHeight="1">
      <c r="A158" s="220" t="s">
        <v>45</v>
      </c>
      <c r="B158" s="196" t="s">
        <v>7</v>
      </c>
      <c r="C158" s="100" t="s">
        <v>8</v>
      </c>
      <c r="D158" s="99" t="s">
        <v>9</v>
      </c>
      <c r="E158" s="100" t="s">
        <v>10</v>
      </c>
      <c r="F158" s="99" t="s">
        <v>11</v>
      </c>
      <c r="G158" s="100" t="s">
        <v>12</v>
      </c>
      <c r="H158" s="99" t="s">
        <v>13</v>
      </c>
      <c r="I158" s="99" t="s">
        <v>14</v>
      </c>
      <c r="J158" s="99" t="s">
        <v>15</v>
      </c>
      <c r="K158" s="99" t="s">
        <v>16</v>
      </c>
      <c r="L158" s="197" t="s">
        <v>17</v>
      </c>
      <c r="M158" s="198" t="s">
        <v>18</v>
      </c>
      <c r="N158" s="102" t="s">
        <v>19</v>
      </c>
    </row>
    <row r="159" spans="1:24" s="96" customFormat="1" ht="24.95" customHeight="1" thickBot="1">
      <c r="A159" s="223"/>
      <c r="B159" s="199" t="s">
        <v>20</v>
      </c>
      <c r="C159" s="177" t="s">
        <v>20</v>
      </c>
      <c r="D159" s="176" t="s">
        <v>20</v>
      </c>
      <c r="E159" s="177" t="s">
        <v>20</v>
      </c>
      <c r="F159" s="176" t="s">
        <v>20</v>
      </c>
      <c r="G159" s="177" t="s">
        <v>20</v>
      </c>
      <c r="H159" s="176" t="s">
        <v>20</v>
      </c>
      <c r="I159" s="176" t="s">
        <v>21</v>
      </c>
      <c r="J159" s="179" t="s">
        <v>22</v>
      </c>
      <c r="K159" s="179" t="s">
        <v>23</v>
      </c>
      <c r="L159" s="177" t="s">
        <v>24</v>
      </c>
      <c r="M159" s="180" t="s">
        <v>25</v>
      </c>
      <c r="N159" s="109" t="s">
        <v>26</v>
      </c>
    </row>
    <row r="160" spans="1:24" s="96" customFormat="1" ht="24.95" customHeight="1">
      <c r="A160" s="121">
        <f t="shared" ref="A160:A165" si="2">A161-1</f>
        <v>45864</v>
      </c>
      <c r="B160" s="200">
        <f t="shared" ref="B160:N175" si="3">AVERAGE(B25:B31)</f>
        <v>0.15714285714285717</v>
      </c>
      <c r="C160" s="123">
        <f t="shared" si="3"/>
        <v>4.2571428571428571</v>
      </c>
      <c r="D160" s="123">
        <f t="shared" si="3"/>
        <v>5.000000000000001E-2</v>
      </c>
      <c r="E160" s="123">
        <f t="shared" si="3"/>
        <v>11.942857142857141</v>
      </c>
      <c r="F160" s="123">
        <f t="shared" si="3"/>
        <v>72.428571428571431</v>
      </c>
      <c r="G160" s="201">
        <f t="shared" si="3"/>
        <v>0.61428571428571421</v>
      </c>
      <c r="H160" s="123">
        <f t="shared" si="3"/>
        <v>0</v>
      </c>
      <c r="I160" s="123">
        <f t="shared" si="3"/>
        <v>11.771428571428572</v>
      </c>
      <c r="J160" s="124">
        <f t="shared" si="3"/>
        <v>156.31428571428572</v>
      </c>
      <c r="K160" s="124">
        <f t="shared" si="3"/>
        <v>994.27142857142849</v>
      </c>
      <c r="L160" s="124">
        <f t="shared" si="3"/>
        <v>94400.8</v>
      </c>
      <c r="M160" s="201">
        <f t="shared" si="3"/>
        <v>18.37142857142857</v>
      </c>
      <c r="N160" s="202">
        <f t="shared" si="3"/>
        <v>9.2285714285714278</v>
      </c>
    </row>
    <row r="161" spans="1:14" s="96" customFormat="1" ht="24.95" customHeight="1">
      <c r="A161" s="127">
        <f t="shared" si="2"/>
        <v>45865</v>
      </c>
      <c r="B161" s="148">
        <f t="shared" si="3"/>
        <v>0.21428571428571427</v>
      </c>
      <c r="C161" s="129">
        <f t="shared" si="3"/>
        <v>4.3714285714285719</v>
      </c>
      <c r="D161" s="129">
        <f t="shared" si="3"/>
        <v>3.3333333333333333E-2</v>
      </c>
      <c r="E161" s="129">
        <f t="shared" si="3"/>
        <v>11.542857142857143</v>
      </c>
      <c r="F161" s="129">
        <f t="shared" si="3"/>
        <v>72.5</v>
      </c>
      <c r="G161" s="203">
        <f t="shared" si="3"/>
        <v>0.61428571428571421</v>
      </c>
      <c r="H161" s="129">
        <f t="shared" si="3"/>
        <v>0</v>
      </c>
      <c r="I161" s="129">
        <f t="shared" si="3"/>
        <v>11.828571428571431</v>
      </c>
      <c r="J161" s="130">
        <f t="shared" si="3"/>
        <v>156.34285714285716</v>
      </c>
      <c r="K161" s="130">
        <f t="shared" si="3"/>
        <v>993.98571428571438</v>
      </c>
      <c r="L161" s="130">
        <f t="shared" si="3"/>
        <v>95054.399999999994</v>
      </c>
      <c r="M161" s="203">
        <f t="shared" si="3"/>
        <v>18.442857142857143</v>
      </c>
      <c r="N161" s="147">
        <f t="shared" si="3"/>
        <v>9.1714285714285726</v>
      </c>
    </row>
    <row r="162" spans="1:14" s="96" customFormat="1" ht="24.95" customHeight="1">
      <c r="A162" s="127">
        <f t="shared" si="2"/>
        <v>45866</v>
      </c>
      <c r="B162" s="148">
        <f t="shared" si="3"/>
        <v>0.3</v>
      </c>
      <c r="C162" s="129">
        <f t="shared" si="3"/>
        <v>4.371428571428571</v>
      </c>
      <c r="D162" s="129">
        <f t="shared" si="3"/>
        <v>2.8571428571428574E-2</v>
      </c>
      <c r="E162" s="129">
        <f t="shared" si="3"/>
        <v>12.085714285714285</v>
      </c>
      <c r="F162" s="129">
        <f t="shared" si="3"/>
        <v>72.285714285714292</v>
      </c>
      <c r="G162" s="203">
        <f t="shared" si="3"/>
        <v>0.5714285714285714</v>
      </c>
      <c r="H162" s="129">
        <f t="shared" si="3"/>
        <v>0</v>
      </c>
      <c r="I162" s="129">
        <f t="shared" si="3"/>
        <v>11.885714285714286</v>
      </c>
      <c r="J162" s="130">
        <f t="shared" si="3"/>
        <v>156.26666666666668</v>
      </c>
      <c r="K162" s="130">
        <f t="shared" si="3"/>
        <v>994.2</v>
      </c>
      <c r="L162" s="130">
        <f t="shared" si="3"/>
        <v>94974.114285714299</v>
      </c>
      <c r="M162" s="203">
        <f t="shared" si="3"/>
        <v>18.5</v>
      </c>
      <c r="N162" s="147">
        <f t="shared" si="3"/>
        <v>9.1142857142857139</v>
      </c>
    </row>
    <row r="163" spans="1:14" s="96" customFormat="1" ht="24.95" customHeight="1">
      <c r="A163" s="127">
        <f t="shared" si="2"/>
        <v>45867</v>
      </c>
      <c r="B163" s="148">
        <f t="shared" si="3"/>
        <v>0.35714285714285715</v>
      </c>
      <c r="C163" s="129">
        <f t="shared" si="3"/>
        <v>4.6142857142857139</v>
      </c>
      <c r="D163" s="129">
        <f t="shared" si="3"/>
        <v>1.4285714285714287E-2</v>
      </c>
      <c r="E163" s="129">
        <f t="shared" si="3"/>
        <v>11.742857142857144</v>
      </c>
      <c r="F163" s="129">
        <f t="shared" si="3"/>
        <v>72.214285714285708</v>
      </c>
      <c r="G163" s="203">
        <f t="shared" si="3"/>
        <v>0.58571428571428574</v>
      </c>
      <c r="H163" s="129">
        <f t="shared" si="3"/>
        <v>0</v>
      </c>
      <c r="I163" s="129">
        <f t="shared" si="3"/>
        <v>11.928571428571429</v>
      </c>
      <c r="J163" s="130">
        <f t="shared" si="3"/>
        <v>156.26</v>
      </c>
      <c r="K163" s="130">
        <f t="shared" si="3"/>
        <v>995.14285714285722</v>
      </c>
      <c r="L163" s="130">
        <f t="shared" si="3"/>
        <v>94902.842857142867</v>
      </c>
      <c r="M163" s="203">
        <f t="shared" si="3"/>
        <v>18.414285714285715</v>
      </c>
      <c r="N163" s="147">
        <f t="shared" si="3"/>
        <v>9.0714285714285712</v>
      </c>
    </row>
    <row r="164" spans="1:14" s="96" customFormat="1" ht="24.95" customHeight="1">
      <c r="A164" s="127">
        <f t="shared" si="2"/>
        <v>45868</v>
      </c>
      <c r="B164" s="148">
        <f t="shared" si="3"/>
        <v>0.39999999999999997</v>
      </c>
      <c r="C164" s="129">
        <f t="shared" si="3"/>
        <v>4.7428571428571429</v>
      </c>
      <c r="D164" s="129">
        <f t="shared" si="3"/>
        <v>0</v>
      </c>
      <c r="E164" s="129">
        <f t="shared" si="3"/>
        <v>11.62857142857143</v>
      </c>
      <c r="F164" s="129">
        <f t="shared" si="3"/>
        <v>72.328571428571422</v>
      </c>
      <c r="G164" s="203">
        <f t="shared" si="3"/>
        <v>0.62857142857142867</v>
      </c>
      <c r="H164" s="129">
        <f t="shared" si="3"/>
        <v>0</v>
      </c>
      <c r="I164" s="129">
        <f t="shared" si="3"/>
        <v>12</v>
      </c>
      <c r="J164" s="130">
        <f t="shared" si="3"/>
        <v>156.56</v>
      </c>
      <c r="K164" s="130">
        <f t="shared" si="3"/>
        <v>995.51428571428573</v>
      </c>
      <c r="L164" s="130">
        <f t="shared" si="3"/>
        <v>94211.757142857154</v>
      </c>
      <c r="M164" s="203">
        <f t="shared" si="3"/>
        <v>18.414285714285715</v>
      </c>
      <c r="N164" s="147">
        <f t="shared" si="3"/>
        <v>9</v>
      </c>
    </row>
    <row r="165" spans="1:14" s="96" customFormat="1" ht="24.95" customHeight="1" thickBot="1">
      <c r="A165" s="149">
        <f t="shared" si="2"/>
        <v>45869</v>
      </c>
      <c r="B165" s="204">
        <f t="shared" si="3"/>
        <v>0.47142857142857142</v>
      </c>
      <c r="C165" s="151">
        <f t="shared" si="3"/>
        <v>4.6142857142857139</v>
      </c>
      <c r="D165" s="151">
        <f t="shared" si="3"/>
        <v>0</v>
      </c>
      <c r="E165" s="151">
        <f t="shared" si="3"/>
        <v>9.8714285714285701</v>
      </c>
      <c r="F165" s="151">
        <f t="shared" si="3"/>
        <v>72.242857142857147</v>
      </c>
      <c r="G165" s="152">
        <f t="shared" si="3"/>
        <v>0.62857142857142845</v>
      </c>
      <c r="H165" s="151">
        <f t="shared" si="3"/>
        <v>0</v>
      </c>
      <c r="I165" s="151">
        <f t="shared" si="3"/>
        <v>12.057142857142855</v>
      </c>
      <c r="J165" s="154">
        <f t="shared" si="3"/>
        <v>156.72</v>
      </c>
      <c r="K165" s="154">
        <f t="shared" si="3"/>
        <v>995.52857142857135</v>
      </c>
      <c r="L165" s="154">
        <f t="shared" si="3"/>
        <v>94312.257142857139</v>
      </c>
      <c r="M165" s="152">
        <f t="shared" si="3"/>
        <v>18.285714285714285</v>
      </c>
      <c r="N165" s="205">
        <f t="shared" si="3"/>
        <v>8.9428571428571431</v>
      </c>
    </row>
    <row r="166" spans="1:14" s="96" customFormat="1" ht="24.95" customHeight="1">
      <c r="A166" s="127">
        <f>G20</f>
        <v>45870</v>
      </c>
      <c r="B166" s="200">
        <f t="shared" si="3"/>
        <v>0.48571428571428571</v>
      </c>
      <c r="C166" s="138">
        <f t="shared" si="3"/>
        <v>4.6857142857142859</v>
      </c>
      <c r="D166" s="123">
        <f t="shared" si="3"/>
        <v>0</v>
      </c>
      <c r="E166" s="138">
        <f t="shared" si="3"/>
        <v>8.5428571428571427</v>
      </c>
      <c r="F166" s="123">
        <f t="shared" si="3"/>
        <v>72.2</v>
      </c>
      <c r="G166" s="138">
        <f t="shared" si="3"/>
        <v>0.65714285714285725</v>
      </c>
      <c r="H166" s="123">
        <f t="shared" si="3"/>
        <v>0</v>
      </c>
      <c r="I166" s="123">
        <f t="shared" si="3"/>
        <v>12.071428571428569</v>
      </c>
      <c r="J166" s="206">
        <f t="shared" si="3"/>
        <v>157.18</v>
      </c>
      <c r="K166" s="124">
        <f t="shared" si="3"/>
        <v>995.41428571428571</v>
      </c>
      <c r="L166" s="206">
        <f t="shared" si="3"/>
        <v>95801.628571428562</v>
      </c>
      <c r="M166" s="123">
        <f t="shared" si="3"/>
        <v>18.3</v>
      </c>
      <c r="N166" s="139">
        <f t="shared" si="3"/>
        <v>8.9285714285714288</v>
      </c>
    </row>
    <row r="167" spans="1:14" s="96" customFormat="1" ht="24.95" customHeight="1">
      <c r="A167" s="127">
        <f t="shared" ref="A167:A187" si="4">A166+1</f>
        <v>45871</v>
      </c>
      <c r="B167" s="148">
        <f t="shared" si="3"/>
        <v>0.62857142857142867</v>
      </c>
      <c r="C167" s="111">
        <f t="shared" si="3"/>
        <v>4.5285714285714294</v>
      </c>
      <c r="D167" s="129">
        <f t="shared" si="3"/>
        <v>0</v>
      </c>
      <c r="E167" s="111">
        <f t="shared" si="3"/>
        <v>6.9571428571428564</v>
      </c>
      <c r="F167" s="129">
        <f t="shared" si="3"/>
        <v>72.257142857142853</v>
      </c>
      <c r="G167" s="111">
        <f t="shared" si="3"/>
        <v>0.67142857142857149</v>
      </c>
      <c r="H167" s="129">
        <f t="shared" si="3"/>
        <v>0</v>
      </c>
      <c r="I167" s="129">
        <f t="shared" si="3"/>
        <v>12.157142857142857</v>
      </c>
      <c r="J167" s="207">
        <f t="shared" si="3"/>
        <v>157.9</v>
      </c>
      <c r="K167" s="130">
        <f t="shared" si="3"/>
        <v>995.82857142857131</v>
      </c>
      <c r="L167" s="207">
        <f t="shared" si="3"/>
        <v>98829.057142857142</v>
      </c>
      <c r="M167" s="129">
        <f t="shared" si="3"/>
        <v>18.214285714285715</v>
      </c>
      <c r="N167" s="126">
        <f t="shared" si="3"/>
        <v>8.8428571428571434</v>
      </c>
    </row>
    <row r="168" spans="1:14" s="96" customFormat="1" ht="24.95" customHeight="1">
      <c r="A168" s="127">
        <f t="shared" si="4"/>
        <v>45872</v>
      </c>
      <c r="B168" s="148">
        <f t="shared" si="3"/>
        <v>0.79999999999999993</v>
      </c>
      <c r="C168" s="111">
        <f t="shared" si="3"/>
        <v>4.2857142857142856</v>
      </c>
      <c r="D168" s="129">
        <f t="shared" si="3"/>
        <v>0</v>
      </c>
      <c r="E168" s="111">
        <f t="shared" si="3"/>
        <v>5.8571428571428559</v>
      </c>
      <c r="F168" s="129">
        <f t="shared" si="3"/>
        <v>72.2</v>
      </c>
      <c r="G168" s="111">
        <f t="shared" si="3"/>
        <v>0.68571428571428572</v>
      </c>
      <c r="H168" s="129">
        <f t="shared" si="3"/>
        <v>0</v>
      </c>
      <c r="I168" s="129">
        <f t="shared" si="3"/>
        <v>12.200000000000001</v>
      </c>
      <c r="J168" s="207">
        <f t="shared" si="3"/>
        <v>158.04000000000002</v>
      </c>
      <c r="K168" s="130">
        <f t="shared" si="3"/>
        <v>996.28571428571433</v>
      </c>
      <c r="L168" s="207">
        <f t="shared" si="3"/>
        <v>100647.38571428573</v>
      </c>
      <c r="M168" s="129">
        <f t="shared" si="3"/>
        <v>18.114285714285714</v>
      </c>
      <c r="N168" s="126">
        <f t="shared" si="3"/>
        <v>8.7999999999999989</v>
      </c>
    </row>
    <row r="169" spans="1:14" s="96" customFormat="1" ht="24.95" customHeight="1">
      <c r="A169" s="127">
        <f t="shared" si="4"/>
        <v>45873</v>
      </c>
      <c r="B169" s="148">
        <f t="shared" si="3"/>
        <v>0.95714285714285718</v>
      </c>
      <c r="C169" s="111">
        <f t="shared" si="3"/>
        <v>4.4142857142857137</v>
      </c>
      <c r="D169" s="129">
        <f t="shared" si="3"/>
        <v>0</v>
      </c>
      <c r="E169" s="111">
        <f t="shared" si="3"/>
        <v>5.5857142857142845</v>
      </c>
      <c r="F169" s="129">
        <f t="shared" si="3"/>
        <v>72.385714285714286</v>
      </c>
      <c r="G169" s="111">
        <f t="shared" si="3"/>
        <v>0.74285714285714288</v>
      </c>
      <c r="H169" s="129">
        <f t="shared" si="3"/>
        <v>0</v>
      </c>
      <c r="I169" s="129">
        <f t="shared" si="3"/>
        <v>12.22857142857143</v>
      </c>
      <c r="J169" s="207">
        <f t="shared" si="3"/>
        <v>157.96666666666667</v>
      </c>
      <c r="K169" s="130">
        <f t="shared" si="3"/>
        <v>996.37142857142862</v>
      </c>
      <c r="L169" s="207">
        <f t="shared" si="3"/>
        <v>101705.1</v>
      </c>
      <c r="M169" s="129">
        <f t="shared" si="3"/>
        <v>18.028571428571432</v>
      </c>
      <c r="N169" s="126">
        <f t="shared" si="3"/>
        <v>8.7714285714285705</v>
      </c>
    </row>
    <row r="170" spans="1:14" s="96" customFormat="1" ht="24.95" customHeight="1">
      <c r="A170" s="127">
        <f t="shared" si="4"/>
        <v>45874</v>
      </c>
      <c r="B170" s="148">
        <f t="shared" si="3"/>
        <v>1.0857142857142856</v>
      </c>
      <c r="C170" s="111">
        <f t="shared" si="3"/>
        <v>4.5</v>
      </c>
      <c r="D170" s="129">
        <f t="shared" si="3"/>
        <v>0</v>
      </c>
      <c r="E170" s="111">
        <f t="shared" si="3"/>
        <v>5.3142857142857149</v>
      </c>
      <c r="F170" s="129">
        <f t="shared" si="3"/>
        <v>72.51428571428572</v>
      </c>
      <c r="G170" s="111">
        <f t="shared" si="3"/>
        <v>0.75714285714285712</v>
      </c>
      <c r="H170" s="129">
        <f t="shared" si="3"/>
        <v>1.4285714285714287E-2</v>
      </c>
      <c r="I170" s="129">
        <f t="shared" si="3"/>
        <v>12.271428571428572</v>
      </c>
      <c r="J170" s="207">
        <f t="shared" si="3"/>
        <v>157.91428571428574</v>
      </c>
      <c r="K170" s="130">
        <f t="shared" si="3"/>
        <v>995.67142857142858</v>
      </c>
      <c r="L170" s="207">
        <f t="shared" si="3"/>
        <v>102621.88571428573</v>
      </c>
      <c r="M170" s="129">
        <f t="shared" si="3"/>
        <v>18.057142857142857</v>
      </c>
      <c r="N170" s="126">
        <f t="shared" si="3"/>
        <v>8.7285714285714278</v>
      </c>
    </row>
    <row r="171" spans="1:14" s="96" customFormat="1" ht="24.95" customHeight="1">
      <c r="A171" s="127">
        <f t="shared" si="4"/>
        <v>45875</v>
      </c>
      <c r="B171" s="148">
        <f t="shared" si="3"/>
        <v>1.2142857142857142</v>
      </c>
      <c r="C171" s="111">
        <f t="shared" si="3"/>
        <v>4.5285714285714285</v>
      </c>
      <c r="D171" s="129">
        <f t="shared" si="3"/>
        <v>0</v>
      </c>
      <c r="E171" s="111">
        <f t="shared" si="3"/>
        <v>5.4142857142857137</v>
      </c>
      <c r="F171" s="129">
        <f t="shared" si="3"/>
        <v>72.414285714285711</v>
      </c>
      <c r="G171" s="111">
        <f t="shared" si="3"/>
        <v>0.77142857142857135</v>
      </c>
      <c r="H171" s="129">
        <f t="shared" si="3"/>
        <v>1.4285714285714287E-2</v>
      </c>
      <c r="I171" s="129">
        <f t="shared" si="3"/>
        <v>12.342857142857143</v>
      </c>
      <c r="J171" s="207">
        <f t="shared" si="3"/>
        <v>158</v>
      </c>
      <c r="K171" s="130">
        <f t="shared" si="3"/>
        <v>995.02857142857124</v>
      </c>
      <c r="L171" s="207">
        <f t="shared" si="3"/>
        <v>103668.75714285714</v>
      </c>
      <c r="M171" s="129">
        <f t="shared" si="3"/>
        <v>17.985714285714288</v>
      </c>
      <c r="N171" s="126">
        <f t="shared" si="3"/>
        <v>8.6571428571428584</v>
      </c>
    </row>
    <row r="172" spans="1:14" s="96" customFormat="1" ht="24.95" customHeight="1">
      <c r="A172" s="127">
        <f t="shared" si="4"/>
        <v>45876</v>
      </c>
      <c r="B172" s="148">
        <f t="shared" si="3"/>
        <v>1.1857142857142857</v>
      </c>
      <c r="C172" s="111">
        <f t="shared" si="3"/>
        <v>4.6428571428571432</v>
      </c>
      <c r="D172" s="129">
        <f t="shared" si="3"/>
        <v>0</v>
      </c>
      <c r="E172" s="111">
        <f t="shared" si="3"/>
        <v>6.5857142857142863</v>
      </c>
      <c r="F172" s="129">
        <f t="shared" si="3"/>
        <v>72.342857142857127</v>
      </c>
      <c r="G172" s="111">
        <f t="shared" si="3"/>
        <v>0.81428571428571428</v>
      </c>
      <c r="H172" s="129">
        <f t="shared" si="3"/>
        <v>1.4285714285714287E-2</v>
      </c>
      <c r="I172" s="129">
        <f t="shared" si="3"/>
        <v>12.457142857142857</v>
      </c>
      <c r="J172" s="207">
        <f t="shared" si="3"/>
        <v>158.35714285714286</v>
      </c>
      <c r="K172" s="130">
        <f t="shared" si="3"/>
        <v>994.58571428571418</v>
      </c>
      <c r="L172" s="207">
        <f t="shared" si="3"/>
        <v>105327.15714285713</v>
      </c>
      <c r="M172" s="129">
        <f t="shared" si="3"/>
        <v>17.928571428571427</v>
      </c>
      <c r="N172" s="126">
        <f t="shared" si="3"/>
        <v>8.5428571428571427</v>
      </c>
    </row>
    <row r="173" spans="1:14" s="96" customFormat="1" ht="24.95" customHeight="1">
      <c r="A173" s="127">
        <f t="shared" si="4"/>
        <v>45877</v>
      </c>
      <c r="B173" s="148">
        <f t="shared" si="3"/>
        <v>1.157142857142857</v>
      </c>
      <c r="C173" s="111">
        <f t="shared" si="3"/>
        <v>4.5571428571428569</v>
      </c>
      <c r="D173" s="129">
        <f t="shared" si="3"/>
        <v>0</v>
      </c>
      <c r="E173" s="111">
        <f t="shared" si="3"/>
        <v>7.7857142857142856</v>
      </c>
      <c r="F173" s="129">
        <f t="shared" si="3"/>
        <v>72.342857142857142</v>
      </c>
      <c r="G173" s="111">
        <f t="shared" si="3"/>
        <v>0.84285714285714286</v>
      </c>
      <c r="H173" s="129">
        <f t="shared" si="3"/>
        <v>1.4285714285714287E-2</v>
      </c>
      <c r="I173" s="129">
        <f t="shared" si="3"/>
        <v>12.62857142857143</v>
      </c>
      <c r="J173" s="207">
        <f t="shared" si="3"/>
        <v>158.32857142857142</v>
      </c>
      <c r="K173" s="130">
        <f t="shared" si="3"/>
        <v>994.4</v>
      </c>
      <c r="L173" s="207">
        <f t="shared" si="3"/>
        <v>106439.5</v>
      </c>
      <c r="M173" s="129">
        <f t="shared" si="3"/>
        <v>17.571428571428569</v>
      </c>
      <c r="N173" s="126">
        <f t="shared" si="3"/>
        <v>8.3714285714285701</v>
      </c>
    </row>
    <row r="174" spans="1:14" s="96" customFormat="1" ht="24.95" customHeight="1">
      <c r="A174" s="127">
        <f t="shared" si="4"/>
        <v>45878</v>
      </c>
      <c r="B174" s="148">
        <f t="shared" si="3"/>
        <v>1.2714285714285711</v>
      </c>
      <c r="C174" s="111">
        <f t="shared" si="3"/>
        <v>4.6571428571428566</v>
      </c>
      <c r="D174" s="129">
        <f t="shared" si="3"/>
        <v>0</v>
      </c>
      <c r="E174" s="111">
        <f t="shared" si="3"/>
        <v>8.0142857142857142</v>
      </c>
      <c r="F174" s="129">
        <f t="shared" si="3"/>
        <v>72.2</v>
      </c>
      <c r="G174" s="111">
        <f t="shared" si="3"/>
        <v>0.94285714285714284</v>
      </c>
      <c r="H174" s="129">
        <f t="shared" si="3"/>
        <v>1.4285714285714287E-2</v>
      </c>
      <c r="I174" s="129">
        <f t="shared" si="3"/>
        <v>12.8</v>
      </c>
      <c r="J174" s="207">
        <f t="shared" si="3"/>
        <v>158.21428571428572</v>
      </c>
      <c r="K174" s="130">
        <f t="shared" si="3"/>
        <v>994.3142857142858</v>
      </c>
      <c r="L174" s="207">
        <f t="shared" si="3"/>
        <v>106489.85714285714</v>
      </c>
      <c r="M174" s="129">
        <f t="shared" si="3"/>
        <v>17.271428571428572</v>
      </c>
      <c r="N174" s="126">
        <f t="shared" si="3"/>
        <v>8.1999999999999993</v>
      </c>
    </row>
    <row r="175" spans="1:14" s="96" customFormat="1" ht="24.95" customHeight="1">
      <c r="A175" s="127">
        <f t="shared" si="4"/>
        <v>45879</v>
      </c>
      <c r="B175" s="148">
        <f t="shared" si="3"/>
        <v>1.1857142857142855</v>
      </c>
      <c r="C175" s="111">
        <f t="shared" si="3"/>
        <v>5.2428571428571429</v>
      </c>
      <c r="D175" s="129">
        <f t="shared" si="3"/>
        <v>0</v>
      </c>
      <c r="E175" s="111">
        <f t="shared" si="3"/>
        <v>9.485714285714284</v>
      </c>
      <c r="F175" s="129">
        <f t="shared" si="3"/>
        <v>71.971428571428561</v>
      </c>
      <c r="G175" s="111">
        <f t="shared" si="3"/>
        <v>1.0714285714285714</v>
      </c>
      <c r="H175" s="129">
        <f t="shared" si="3"/>
        <v>1.4285714285714287E-2</v>
      </c>
      <c r="I175" s="129">
        <f t="shared" si="3"/>
        <v>13.071428571428571</v>
      </c>
      <c r="J175" s="207">
        <f t="shared" si="3"/>
        <v>158.48571428571427</v>
      </c>
      <c r="K175" s="130">
        <f t="shared" si="3"/>
        <v>994.10000000000014</v>
      </c>
      <c r="L175" s="207">
        <f t="shared" si="3"/>
        <v>107943.59999999999</v>
      </c>
      <c r="M175" s="129">
        <f t="shared" si="3"/>
        <v>16.771428571428572</v>
      </c>
      <c r="N175" s="126">
        <f t="shared" si="3"/>
        <v>7.9285714285714279</v>
      </c>
    </row>
    <row r="176" spans="1:14" s="96" customFormat="1" ht="24.95" customHeight="1">
      <c r="A176" s="127">
        <f t="shared" si="4"/>
        <v>45880</v>
      </c>
      <c r="B176" s="148">
        <f t="shared" ref="B176:N187" si="5">AVERAGE(B41:B47)</f>
        <v>1.1000000000000001</v>
      </c>
      <c r="C176" s="111">
        <f t="shared" si="5"/>
        <v>5.4285714285714288</v>
      </c>
      <c r="D176" s="129">
        <f t="shared" si="5"/>
        <v>0</v>
      </c>
      <c r="E176" s="111">
        <f t="shared" si="5"/>
        <v>10.242857142857144</v>
      </c>
      <c r="F176" s="129">
        <f t="shared" si="5"/>
        <v>71.671428571428564</v>
      </c>
      <c r="G176" s="111">
        <f t="shared" si="5"/>
        <v>1.1857142857142857</v>
      </c>
      <c r="H176" s="129">
        <f t="shared" si="5"/>
        <v>1.4285714285714287E-2</v>
      </c>
      <c r="I176" s="129">
        <f t="shared" si="5"/>
        <v>13.428571428571429</v>
      </c>
      <c r="J176" s="207">
        <f t="shared" si="5"/>
        <v>158.65714285714284</v>
      </c>
      <c r="K176" s="130">
        <f t="shared" si="5"/>
        <v>993.44285714285718</v>
      </c>
      <c r="L176" s="207">
        <f t="shared" si="5"/>
        <v>109024.51428571426</v>
      </c>
      <c r="M176" s="129">
        <f t="shared" si="5"/>
        <v>16.100000000000001</v>
      </c>
      <c r="N176" s="126">
        <f t="shared" si="5"/>
        <v>7.5714285714285712</v>
      </c>
    </row>
    <row r="177" spans="1:15" s="96" customFormat="1" ht="24.95" customHeight="1">
      <c r="A177" s="127">
        <f t="shared" si="4"/>
        <v>45881</v>
      </c>
      <c r="B177" s="148">
        <f t="shared" si="5"/>
        <v>1.05</v>
      </c>
      <c r="C177" s="111">
        <f t="shared" si="5"/>
        <v>5.2833333333333332</v>
      </c>
      <c r="D177" s="129">
        <f t="shared" si="5"/>
        <v>0</v>
      </c>
      <c r="E177" s="111">
        <f t="shared" si="5"/>
        <v>10.85</v>
      </c>
      <c r="F177" s="129">
        <f t="shared" si="5"/>
        <v>71.516666666666666</v>
      </c>
      <c r="G177" s="111">
        <f t="shared" si="5"/>
        <v>1.2499999999999998</v>
      </c>
      <c r="H177" s="129">
        <f t="shared" si="5"/>
        <v>0</v>
      </c>
      <c r="I177" s="129">
        <f t="shared" si="5"/>
        <v>13.583333333333334</v>
      </c>
      <c r="J177" s="207">
        <f t="shared" si="5"/>
        <v>158.83333333333334</v>
      </c>
      <c r="K177" s="130">
        <f t="shared" si="5"/>
        <v>993.36666666666679</v>
      </c>
      <c r="L177" s="207">
        <f>AVERAGE(L42:L48)</f>
        <v>109969.54999999999</v>
      </c>
      <c r="M177" s="129">
        <f t="shared" si="5"/>
        <v>15.766666666666667</v>
      </c>
      <c r="N177" s="126">
        <f>AVERAGE(N42:N48)</f>
        <v>7.416666666666667</v>
      </c>
      <c r="O177" s="208" t="s">
        <v>46</v>
      </c>
    </row>
    <row r="178" spans="1:15" s="96" customFormat="1" ht="24.95" customHeight="1">
      <c r="A178" s="127">
        <f t="shared" si="4"/>
        <v>45882</v>
      </c>
      <c r="B178" s="148">
        <f>AVERAGE(B43:B49)</f>
        <v>1</v>
      </c>
      <c r="C178" s="111">
        <f t="shared" si="5"/>
        <v>5.3800000000000008</v>
      </c>
      <c r="D178" s="129">
        <f t="shared" si="5"/>
        <v>0</v>
      </c>
      <c r="E178" s="111">
        <f t="shared" si="5"/>
        <v>10.440000000000001</v>
      </c>
      <c r="F178" s="129">
        <f t="shared" si="5"/>
        <v>71.34</v>
      </c>
      <c r="G178" s="111">
        <f t="shared" si="5"/>
        <v>1.34</v>
      </c>
      <c r="H178" s="129">
        <f t="shared" si="5"/>
        <v>0</v>
      </c>
      <c r="I178" s="129">
        <f t="shared" si="5"/>
        <v>13.74</v>
      </c>
      <c r="J178" s="207">
        <f t="shared" si="5"/>
        <v>159.02000000000004</v>
      </c>
      <c r="K178" s="130">
        <f t="shared" si="5"/>
        <v>993.50000000000023</v>
      </c>
      <c r="L178" s="207">
        <f t="shared" si="5"/>
        <v>110859.16</v>
      </c>
      <c r="M178" s="129">
        <f t="shared" si="5"/>
        <v>15.34</v>
      </c>
      <c r="N178" s="126">
        <f t="shared" si="5"/>
        <v>7.26</v>
      </c>
      <c r="O178" s="209" t="s">
        <v>46</v>
      </c>
    </row>
    <row r="179" spans="1:15" s="96" customFormat="1" ht="24.95" customHeight="1">
      <c r="A179" s="127">
        <f t="shared" si="4"/>
        <v>45883</v>
      </c>
      <c r="B179" s="148">
        <f t="shared" ref="B179:B187" si="6">AVERAGE(B44:B50)</f>
        <v>1.1000000000000001</v>
      </c>
      <c r="C179" s="111">
        <f t="shared" si="5"/>
        <v>5.5</v>
      </c>
      <c r="D179" s="129">
        <f t="shared" si="5"/>
        <v>0</v>
      </c>
      <c r="E179" s="111">
        <f t="shared" si="5"/>
        <v>10.175000000000001</v>
      </c>
      <c r="F179" s="129">
        <f t="shared" si="5"/>
        <v>71.25</v>
      </c>
      <c r="G179" s="111">
        <f t="shared" si="5"/>
        <v>1.45</v>
      </c>
      <c r="H179" s="129">
        <f t="shared" si="5"/>
        <v>0</v>
      </c>
      <c r="I179" s="129">
        <f t="shared" si="5"/>
        <v>13.95</v>
      </c>
      <c r="J179" s="207">
        <f t="shared" si="5"/>
        <v>158.92500000000001</v>
      </c>
      <c r="K179" s="130">
        <f t="shared" si="5"/>
        <v>993.69999999999993</v>
      </c>
      <c r="L179" s="207">
        <f t="shared" si="5"/>
        <v>111762.7</v>
      </c>
      <c r="M179" s="129">
        <f t="shared" si="5"/>
        <v>14.9</v>
      </c>
      <c r="N179" s="126">
        <f t="shared" si="5"/>
        <v>7.05</v>
      </c>
      <c r="O179" s="209" t="s">
        <v>46</v>
      </c>
    </row>
    <row r="180" spans="1:15" s="96" customFormat="1" ht="24.95" customHeight="1">
      <c r="A180" s="127">
        <f t="shared" si="4"/>
        <v>45884</v>
      </c>
      <c r="B180" s="148">
        <f t="shared" si="6"/>
        <v>1.25</v>
      </c>
      <c r="C180" s="111">
        <f t="shared" si="5"/>
        <v>4.9250000000000007</v>
      </c>
      <c r="D180" s="129">
        <f t="shared" si="5"/>
        <v>0</v>
      </c>
      <c r="E180" s="111">
        <f t="shared" si="5"/>
        <v>10.924999999999999</v>
      </c>
      <c r="F180" s="129">
        <f t="shared" si="5"/>
        <v>71.349999999999994</v>
      </c>
      <c r="G180" s="111">
        <f t="shared" si="5"/>
        <v>1.2749999999999999</v>
      </c>
      <c r="H180" s="129">
        <f t="shared" si="5"/>
        <v>0</v>
      </c>
      <c r="I180" s="129">
        <f t="shared" si="5"/>
        <v>13.45</v>
      </c>
      <c r="J180" s="207">
        <f t="shared" si="5"/>
        <v>158</v>
      </c>
      <c r="K180" s="130">
        <f t="shared" si="5"/>
        <v>992.3</v>
      </c>
      <c r="L180" s="207">
        <f t="shared" si="5"/>
        <v>111201.1</v>
      </c>
      <c r="M180" s="129">
        <f t="shared" si="5"/>
        <v>15.3</v>
      </c>
      <c r="N180" s="126">
        <f t="shared" si="5"/>
        <v>7.55</v>
      </c>
      <c r="O180" s="209" t="s">
        <v>46</v>
      </c>
    </row>
    <row r="181" spans="1:15" s="96" customFormat="1" ht="24.95" customHeight="1">
      <c r="A181" s="127">
        <f t="shared" si="4"/>
        <v>45885</v>
      </c>
      <c r="B181" s="148">
        <f t="shared" si="6"/>
        <v>1.0750000000000002</v>
      </c>
      <c r="C181" s="111">
        <f t="shared" si="5"/>
        <v>4.6749999999999998</v>
      </c>
      <c r="D181" s="129">
        <f t="shared" si="5"/>
        <v>0</v>
      </c>
      <c r="E181" s="111">
        <f t="shared" si="5"/>
        <v>14.675000000000001</v>
      </c>
      <c r="F181" s="129">
        <f t="shared" si="5"/>
        <v>71.5</v>
      </c>
      <c r="G181" s="111">
        <f t="shared" si="5"/>
        <v>1</v>
      </c>
      <c r="H181" s="129">
        <f t="shared" si="5"/>
        <v>0</v>
      </c>
      <c r="I181" s="129">
        <f t="shared" si="5"/>
        <v>12.95</v>
      </c>
      <c r="J181" s="207">
        <f t="shared" si="5"/>
        <v>157.45000000000002</v>
      </c>
      <c r="K181" s="130">
        <f t="shared" si="5"/>
        <v>991.40000000000009</v>
      </c>
      <c r="L181" s="207">
        <f t="shared" si="5"/>
        <v>112456.325</v>
      </c>
      <c r="M181" s="129">
        <f t="shared" si="5"/>
        <v>15.775000000000002</v>
      </c>
      <c r="N181" s="126">
        <f t="shared" si="5"/>
        <v>8.0500000000000007</v>
      </c>
      <c r="O181" s="209" t="s">
        <v>46</v>
      </c>
    </row>
    <row r="182" spans="1:15" s="96" customFormat="1" ht="24.95" customHeight="1">
      <c r="A182" s="127">
        <f t="shared" si="4"/>
        <v>45886</v>
      </c>
      <c r="B182" s="148">
        <f t="shared" si="6"/>
        <v>1.1000000000000001</v>
      </c>
      <c r="C182" s="111">
        <f t="shared" si="5"/>
        <v>3.6999999999999997</v>
      </c>
      <c r="D182" s="129">
        <f t="shared" si="5"/>
        <v>0</v>
      </c>
      <c r="E182" s="111">
        <f t="shared" si="5"/>
        <v>15.675000000000001</v>
      </c>
      <c r="F182" s="129">
        <f t="shared" si="5"/>
        <v>71.925000000000011</v>
      </c>
      <c r="G182" s="111">
        <f t="shared" si="5"/>
        <v>0.72499999999999998</v>
      </c>
      <c r="H182" s="129">
        <f t="shared" si="5"/>
        <v>0</v>
      </c>
      <c r="I182" s="129">
        <f t="shared" si="5"/>
        <v>12.325000000000001</v>
      </c>
      <c r="J182" s="207">
        <f t="shared" si="5"/>
        <v>156.92500000000001</v>
      </c>
      <c r="K182" s="130">
        <f t="shared" si="5"/>
        <v>991</v>
      </c>
      <c r="L182" s="207">
        <f t="shared" si="5"/>
        <v>111755.67499999999</v>
      </c>
      <c r="M182" s="129">
        <f t="shared" si="5"/>
        <v>16.850000000000001</v>
      </c>
      <c r="N182" s="126">
        <f t="shared" si="5"/>
        <v>8.6750000000000007</v>
      </c>
      <c r="O182" s="209" t="s">
        <v>46</v>
      </c>
    </row>
    <row r="183" spans="1:15" s="96" customFormat="1" ht="24.95" customHeight="1">
      <c r="A183" s="127">
        <f t="shared" si="4"/>
        <v>45887</v>
      </c>
      <c r="B183" s="148">
        <f t="shared" si="6"/>
        <v>1.2250000000000001</v>
      </c>
      <c r="C183" s="111">
        <f t="shared" si="5"/>
        <v>2.95</v>
      </c>
      <c r="D183" s="129">
        <f t="shared" si="5"/>
        <v>0</v>
      </c>
      <c r="E183" s="111">
        <f t="shared" si="5"/>
        <v>15.55</v>
      </c>
      <c r="F183" s="129">
        <f t="shared" si="5"/>
        <v>72.524999999999991</v>
      </c>
      <c r="G183" s="111">
        <f t="shared" si="5"/>
        <v>0.4</v>
      </c>
      <c r="H183" s="129">
        <f t="shared" si="5"/>
        <v>0</v>
      </c>
      <c r="I183" s="129">
        <f t="shared" si="5"/>
        <v>11.625</v>
      </c>
      <c r="J183" s="207">
        <f t="shared" si="5"/>
        <v>156.47499999999999</v>
      </c>
      <c r="K183" s="130">
        <f t="shared" si="5"/>
        <v>991.22500000000002</v>
      </c>
      <c r="L183" s="207">
        <f t="shared" si="5"/>
        <v>108962.875</v>
      </c>
      <c r="M183" s="129">
        <f t="shared" si="5"/>
        <v>18.074999999999999</v>
      </c>
      <c r="N183" s="126">
        <f t="shared" si="5"/>
        <v>9.375</v>
      </c>
      <c r="O183" s="209" t="s">
        <v>46</v>
      </c>
    </row>
    <row r="184" spans="1:15" s="96" customFormat="1" ht="24.95" customHeight="1">
      <c r="A184" s="127">
        <f t="shared" si="4"/>
        <v>45888</v>
      </c>
      <c r="B184" s="148">
        <f t="shared" si="6"/>
        <v>1.4</v>
      </c>
      <c r="C184" s="111">
        <f t="shared" si="5"/>
        <v>2.8200000000000003</v>
      </c>
      <c r="D184" s="129">
        <f t="shared" si="5"/>
        <v>0</v>
      </c>
      <c r="E184" s="111">
        <f t="shared" si="5"/>
        <v>14.520000000000001</v>
      </c>
      <c r="F184" s="129">
        <f t="shared" si="5"/>
        <v>72.599999999999994</v>
      </c>
      <c r="G184" s="111">
        <f t="shared" si="5"/>
        <v>0.4</v>
      </c>
      <c r="H184" s="129">
        <f t="shared" si="5"/>
        <v>0</v>
      </c>
      <c r="I184" s="129">
        <f t="shared" si="5"/>
        <v>11.7</v>
      </c>
      <c r="J184" s="207">
        <f t="shared" si="5"/>
        <v>156.21999999999997</v>
      </c>
      <c r="K184" s="130">
        <f t="shared" si="5"/>
        <v>991.54</v>
      </c>
      <c r="L184" s="207">
        <f t="shared" si="5"/>
        <v>106857.28</v>
      </c>
      <c r="M184" s="129">
        <f t="shared" si="5"/>
        <v>18.239999999999998</v>
      </c>
      <c r="N184" s="126">
        <f t="shared" si="5"/>
        <v>9.3000000000000007</v>
      </c>
      <c r="O184" s="209" t="s">
        <v>46</v>
      </c>
    </row>
    <row r="185" spans="1:15" s="96" customFormat="1" ht="24.95" customHeight="1">
      <c r="A185" s="127">
        <f t="shared" si="4"/>
        <v>45889</v>
      </c>
      <c r="B185" s="148">
        <f t="shared" si="6"/>
        <v>1.4</v>
      </c>
      <c r="C185" s="111">
        <f t="shared" si="5"/>
        <v>2.8200000000000003</v>
      </c>
      <c r="D185" s="129">
        <f t="shared" si="5"/>
        <v>0</v>
      </c>
      <c r="E185" s="111">
        <f t="shared" si="5"/>
        <v>14.520000000000001</v>
      </c>
      <c r="F185" s="129">
        <f t="shared" si="5"/>
        <v>72.599999999999994</v>
      </c>
      <c r="G185" s="111">
        <f t="shared" si="5"/>
        <v>0.4</v>
      </c>
      <c r="H185" s="129">
        <f t="shared" si="5"/>
        <v>0</v>
      </c>
      <c r="I185" s="129">
        <f t="shared" si="5"/>
        <v>11.7</v>
      </c>
      <c r="J185" s="207">
        <f t="shared" si="5"/>
        <v>156.21999999999997</v>
      </c>
      <c r="K185" s="130">
        <f t="shared" si="5"/>
        <v>991.54</v>
      </c>
      <c r="L185" s="207">
        <f t="shared" si="5"/>
        <v>106857.28</v>
      </c>
      <c r="M185" s="129">
        <f t="shared" si="5"/>
        <v>18.239999999999998</v>
      </c>
      <c r="N185" s="126">
        <f t="shared" si="5"/>
        <v>9.3000000000000007</v>
      </c>
      <c r="O185" s="209" t="s">
        <v>46</v>
      </c>
    </row>
    <row r="186" spans="1:15" s="96" customFormat="1" ht="24.95" customHeight="1">
      <c r="A186" s="127">
        <f t="shared" si="4"/>
        <v>45890</v>
      </c>
      <c r="B186" s="148">
        <f t="shared" si="6"/>
        <v>1.4166666666666667</v>
      </c>
      <c r="C186" s="111">
        <f t="shared" si="5"/>
        <v>3.0333333333333337</v>
      </c>
      <c r="D186" s="129">
        <f t="shared" si="5"/>
        <v>0</v>
      </c>
      <c r="E186" s="111">
        <f t="shared" si="5"/>
        <v>15.333333333333334</v>
      </c>
      <c r="F186" s="129">
        <f t="shared" si="5"/>
        <v>72.55</v>
      </c>
      <c r="G186" s="111">
        <f t="shared" si="5"/>
        <v>0.41666666666666669</v>
      </c>
      <c r="H186" s="129">
        <f t="shared" si="5"/>
        <v>0</v>
      </c>
      <c r="I186" s="129">
        <f t="shared" si="5"/>
        <v>11.700000000000001</v>
      </c>
      <c r="J186" s="207">
        <f t="shared" si="5"/>
        <v>156.24999999999997</v>
      </c>
      <c r="K186" s="130">
        <f t="shared" si="5"/>
        <v>990.38333333333333</v>
      </c>
      <c r="L186" s="207">
        <f t="shared" si="5"/>
        <v>103269.34999999999</v>
      </c>
      <c r="M186" s="129">
        <f t="shared" si="5"/>
        <v>18.266666666666666</v>
      </c>
      <c r="N186" s="126">
        <f t="shared" si="5"/>
        <v>9.2999999999999989</v>
      </c>
      <c r="O186" s="209" t="s">
        <v>46</v>
      </c>
    </row>
    <row r="187" spans="1:15" s="96" customFormat="1" ht="24.95" customHeight="1">
      <c r="A187" s="127">
        <f t="shared" si="4"/>
        <v>45891</v>
      </c>
      <c r="B187" s="148">
        <f t="shared" si="6"/>
        <v>1.5999999999999999</v>
      </c>
      <c r="C187" s="111">
        <f t="shared" si="5"/>
        <v>3.2666666666666671</v>
      </c>
      <c r="D187" s="129">
        <f t="shared" si="5"/>
        <v>0</v>
      </c>
      <c r="E187" s="111">
        <f t="shared" si="5"/>
        <v>15.6</v>
      </c>
      <c r="F187" s="129">
        <f t="shared" si="5"/>
        <v>72.566666666666663</v>
      </c>
      <c r="G187" s="111">
        <f t="shared" si="5"/>
        <v>0.45</v>
      </c>
      <c r="H187" s="129">
        <f t="shared" si="5"/>
        <v>0</v>
      </c>
      <c r="I187" s="129">
        <f t="shared" si="5"/>
        <v>11.766666666666666</v>
      </c>
      <c r="J187" s="207">
        <f t="shared" si="5"/>
        <v>156.41666666666666</v>
      </c>
      <c r="K187" s="130">
        <f t="shared" si="5"/>
        <v>989.68333333333339</v>
      </c>
      <c r="L187" s="207">
        <f t="shared" si="5"/>
        <v>100714.78333333334</v>
      </c>
      <c r="M187" s="129">
        <f t="shared" si="5"/>
        <v>18.500000000000004</v>
      </c>
      <c r="N187" s="126">
        <f t="shared" si="5"/>
        <v>9.2333333333333343</v>
      </c>
      <c r="O187" s="209" t="s">
        <v>46</v>
      </c>
    </row>
    <row r="188" spans="1:15" s="96" customFormat="1" ht="24.95" customHeight="1">
      <c r="A188" s="127">
        <f>IF($A$166+22&gt;$J$156,"",$A$166+22)</f>
        <v>45892</v>
      </c>
      <c r="B188" s="148">
        <f>IF($A188="","",AVERAGE(B53:B59))</f>
        <v>1.6500000000000001</v>
      </c>
      <c r="C188" s="111">
        <f t="shared" ref="C188:N190" si="7">IF($A188="","",AVERAGE(C53:C59))</f>
        <v>3.2666666666666662</v>
      </c>
      <c r="D188" s="129">
        <f t="shared" si="7"/>
        <v>0</v>
      </c>
      <c r="E188" s="111">
        <f t="shared" si="7"/>
        <v>14.933333333333332</v>
      </c>
      <c r="F188" s="129">
        <f t="shared" si="7"/>
        <v>72.633333333333326</v>
      </c>
      <c r="G188" s="111">
        <f t="shared" si="7"/>
        <v>0.48333333333333334</v>
      </c>
      <c r="H188" s="129">
        <f>IF($A188="","",AVERAGE(H53:H59))</f>
        <v>0</v>
      </c>
      <c r="I188" s="129">
        <f t="shared" si="7"/>
        <v>11.800000000000002</v>
      </c>
      <c r="J188" s="207">
        <f t="shared" si="7"/>
        <v>156.25</v>
      </c>
      <c r="K188" s="130">
        <f t="shared" si="7"/>
        <v>988.98333333333323</v>
      </c>
      <c r="L188" s="207">
        <f t="shared" si="7"/>
        <v>99542.3</v>
      </c>
      <c r="M188" s="129">
        <f t="shared" si="7"/>
        <v>18.716666666666665</v>
      </c>
      <c r="N188" s="126">
        <f t="shared" si="7"/>
        <v>9.1999999999999993</v>
      </c>
      <c r="O188" s="209" t="s">
        <v>46</v>
      </c>
    </row>
    <row r="189" spans="1:15" s="96" customFormat="1" ht="24.95" customHeight="1">
      <c r="A189" s="127">
        <f>IF($A$166+23&gt;$J$156,"",$A$166+23)</f>
        <v>45893</v>
      </c>
      <c r="B189" s="148">
        <f>IF($A189="","",AVERAGE(B54:B60))</f>
        <v>1.7</v>
      </c>
      <c r="C189" s="111">
        <f t="shared" si="7"/>
        <v>3.15</v>
      </c>
      <c r="D189" s="129">
        <f t="shared" si="7"/>
        <v>0</v>
      </c>
      <c r="E189" s="111">
        <f t="shared" si="7"/>
        <v>14.9</v>
      </c>
      <c r="F189" s="129">
        <f t="shared" si="7"/>
        <v>72.633333333333326</v>
      </c>
      <c r="G189" s="111">
        <f t="shared" si="7"/>
        <v>0.48333333333333334</v>
      </c>
      <c r="H189" s="129">
        <f>IF($A189="","",AVERAGE(H54:H60))</f>
        <v>0</v>
      </c>
      <c r="I189" s="129">
        <f t="shared" si="7"/>
        <v>11.833333333333334</v>
      </c>
      <c r="J189" s="207">
        <f t="shared" si="7"/>
        <v>155.96666666666667</v>
      </c>
      <c r="K189" s="130">
        <f t="shared" si="7"/>
        <v>988.55000000000007</v>
      </c>
      <c r="L189" s="207">
        <f t="shared" si="7"/>
        <v>97083.333333333328</v>
      </c>
      <c r="M189" s="129">
        <f t="shared" si="7"/>
        <v>18.583333333333332</v>
      </c>
      <c r="N189" s="126">
        <f t="shared" si="7"/>
        <v>9.1666666666666661</v>
      </c>
      <c r="O189" s="209" t="s">
        <v>46</v>
      </c>
    </row>
    <row r="190" spans="1:15" s="96" customFormat="1" ht="24.95" customHeight="1" thickBot="1">
      <c r="A190" s="149">
        <f>IF($A$166+24&gt;$J$156,"",$A$166+24)</f>
        <v>45894</v>
      </c>
      <c r="B190" s="204">
        <f>IF($A190="","",AVERAGE(B55:B61))</f>
        <v>1.7</v>
      </c>
      <c r="C190" s="210">
        <f t="shared" si="7"/>
        <v>3.0499999999999994</v>
      </c>
      <c r="D190" s="151">
        <f t="shared" si="7"/>
        <v>0</v>
      </c>
      <c r="E190" s="210">
        <f t="shared" si="7"/>
        <v>15.466666666666667</v>
      </c>
      <c r="F190" s="151">
        <f t="shared" si="7"/>
        <v>72.649999999999991</v>
      </c>
      <c r="G190" s="210">
        <f t="shared" si="7"/>
        <v>0.46666666666666662</v>
      </c>
      <c r="H190" s="151">
        <f>IF($A190="","",AVERAGE(H55:H61))</f>
        <v>0</v>
      </c>
      <c r="I190" s="151">
        <f t="shared" si="7"/>
        <v>11.799999999999999</v>
      </c>
      <c r="J190" s="211">
        <f t="shared" si="7"/>
        <v>155.83333333333334</v>
      </c>
      <c r="K190" s="154">
        <f t="shared" si="7"/>
        <v>987.91666666666663</v>
      </c>
      <c r="L190" s="211">
        <f t="shared" si="7"/>
        <v>95368.933333333334</v>
      </c>
      <c r="M190" s="151">
        <f t="shared" si="7"/>
        <v>18.616666666666667</v>
      </c>
      <c r="N190" s="156">
        <f t="shared" si="7"/>
        <v>9.2000000000000011</v>
      </c>
      <c r="O190" s="209" t="s">
        <v>46</v>
      </c>
    </row>
    <row r="191" spans="1:15" ht="18" customHeight="1">
      <c r="A191" s="158" t="s">
        <v>39</v>
      </c>
      <c r="B191" s="174"/>
      <c r="C191" s="174"/>
      <c r="D191" s="174"/>
      <c r="E191" s="174"/>
      <c r="F191" s="174"/>
      <c r="G191" s="174"/>
      <c r="H191" s="174"/>
      <c r="I191" s="174"/>
      <c r="J191" s="174"/>
      <c r="K191" s="184"/>
      <c r="L191" s="184"/>
      <c r="M191" s="174"/>
      <c r="N191" s="167"/>
    </row>
    <row r="192" spans="1:15" ht="18" customHeight="1">
      <c r="A192" s="212" t="s">
        <v>47</v>
      </c>
      <c r="B192" s="174"/>
      <c r="C192" s="174"/>
      <c r="D192" s="174"/>
      <c r="E192" s="174"/>
      <c r="F192" s="174"/>
      <c r="G192" s="174"/>
      <c r="H192" s="174"/>
      <c r="I192" s="174"/>
      <c r="J192" s="174"/>
      <c r="K192" s="184"/>
      <c r="L192" s="184"/>
      <c r="M192" s="174"/>
      <c r="N192" s="167"/>
    </row>
    <row r="193" spans="1:15" ht="18" customHeight="1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84"/>
      <c r="L193" s="184"/>
      <c r="M193" s="174"/>
      <c r="N193" s="167"/>
    </row>
    <row r="194" spans="1:15" ht="18" customHeight="1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84"/>
      <c r="L194" s="184"/>
      <c r="M194" s="174"/>
      <c r="N194" s="167"/>
    </row>
    <row r="195" spans="1:15" ht="18" customHeight="1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84"/>
      <c r="L195" s="184"/>
      <c r="M195" s="174"/>
      <c r="N195" s="167"/>
    </row>
    <row r="196" spans="1:15" ht="18" customHeight="1" thickBot="1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84"/>
      <c r="L196" s="184"/>
      <c r="M196" s="174"/>
      <c r="N196" s="167"/>
    </row>
    <row r="197" spans="1:15" ht="18" customHeight="1">
      <c r="A197" s="213"/>
      <c r="B197" s="188"/>
      <c r="C197" s="220" t="s">
        <v>0</v>
      </c>
      <c r="D197" s="221"/>
      <c r="E197" s="221"/>
      <c r="F197" s="221"/>
      <c r="G197" s="221"/>
      <c r="H197" s="221"/>
      <c r="I197" s="221"/>
      <c r="J197" s="221"/>
      <c r="K197" s="221"/>
      <c r="L197" s="221"/>
      <c r="M197" s="221"/>
      <c r="N197" s="221"/>
      <c r="O197" s="222"/>
    </row>
    <row r="198" spans="1:15" ht="18" customHeight="1">
      <c r="A198" s="191"/>
      <c r="B198" s="190"/>
      <c r="C198" s="223"/>
      <c r="D198" s="224"/>
      <c r="E198" s="224"/>
      <c r="F198" s="224"/>
      <c r="G198" s="224"/>
      <c r="H198" s="224"/>
      <c r="I198" s="224"/>
      <c r="J198" s="224"/>
      <c r="K198" s="224"/>
      <c r="L198" s="224"/>
      <c r="M198" s="224"/>
      <c r="N198" s="224"/>
      <c r="O198" s="225"/>
    </row>
    <row r="199" spans="1:15" ht="18" customHeight="1">
      <c r="A199" s="191"/>
      <c r="B199" s="190"/>
      <c r="C199" s="223"/>
      <c r="D199" s="224"/>
      <c r="E199" s="224"/>
      <c r="F199" s="224"/>
      <c r="G199" s="224"/>
      <c r="H199" s="224"/>
      <c r="I199" s="224"/>
      <c r="J199" s="224"/>
      <c r="K199" s="224"/>
      <c r="L199" s="224"/>
      <c r="M199" s="224"/>
      <c r="N199" s="224"/>
      <c r="O199" s="225"/>
    </row>
    <row r="200" spans="1:15" ht="18" customHeight="1">
      <c r="A200" s="191"/>
      <c r="B200" s="190"/>
      <c r="C200" s="223"/>
      <c r="D200" s="224"/>
      <c r="E200" s="224"/>
      <c r="F200" s="224"/>
      <c r="G200" s="224"/>
      <c r="H200" s="224"/>
      <c r="I200" s="224"/>
      <c r="J200" s="224"/>
      <c r="K200" s="224"/>
      <c r="L200" s="224"/>
      <c r="M200" s="224"/>
      <c r="N200" s="224"/>
      <c r="O200" s="225"/>
    </row>
    <row r="201" spans="1:15" ht="18" customHeight="1">
      <c r="A201" s="191"/>
      <c r="B201" s="190"/>
      <c r="C201" s="223"/>
      <c r="D201" s="224"/>
      <c r="E201" s="224"/>
      <c r="F201" s="224"/>
      <c r="G201" s="224"/>
      <c r="H201" s="224"/>
      <c r="I201" s="224"/>
      <c r="J201" s="224"/>
      <c r="K201" s="224"/>
      <c r="L201" s="224"/>
      <c r="M201" s="224"/>
      <c r="N201" s="224"/>
      <c r="O201" s="225"/>
    </row>
    <row r="202" spans="1:15" ht="18" customHeight="1">
      <c r="A202" s="191"/>
      <c r="B202" s="190"/>
      <c r="C202" s="223"/>
      <c r="D202" s="224"/>
      <c r="E202" s="224"/>
      <c r="F202" s="224"/>
      <c r="G202" s="224"/>
      <c r="H202" s="224"/>
      <c r="I202" s="224"/>
      <c r="J202" s="224"/>
      <c r="K202" s="224"/>
      <c r="L202" s="224"/>
      <c r="M202" s="224"/>
      <c r="N202" s="224"/>
      <c r="O202" s="225"/>
    </row>
    <row r="203" spans="1:15" ht="18" customHeight="1" thickBot="1">
      <c r="A203" s="214"/>
      <c r="B203" s="215"/>
      <c r="C203" s="226"/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8"/>
    </row>
    <row r="204" spans="1:15" ht="18" customHeight="1">
      <c r="A204" s="174"/>
      <c r="B204" s="174"/>
      <c r="C204" s="92"/>
      <c r="D204" s="92"/>
      <c r="E204" s="92"/>
      <c r="F204" s="92"/>
      <c r="G204" s="92"/>
      <c r="H204" s="92"/>
      <c r="I204" s="92"/>
      <c r="J204" s="92"/>
      <c r="K204" s="92"/>
      <c r="L204" s="92"/>
      <c r="M204" s="92"/>
      <c r="N204" s="92"/>
    </row>
    <row r="205" spans="1:15" ht="18" customHeight="1">
      <c r="A205" s="174"/>
      <c r="B205" s="174"/>
      <c r="C205" s="92"/>
      <c r="D205" s="92"/>
      <c r="E205" s="92"/>
      <c r="F205" s="92"/>
      <c r="G205" s="92"/>
      <c r="H205" s="92"/>
      <c r="I205" s="92"/>
      <c r="J205" s="92"/>
      <c r="K205" s="92"/>
      <c r="L205" s="92"/>
      <c r="M205" s="92"/>
      <c r="N205" s="92"/>
    </row>
    <row r="206" spans="1:15" ht="18" customHeight="1">
      <c r="A206" s="174"/>
      <c r="B206" s="174"/>
      <c r="C206" s="92"/>
      <c r="D206" s="92"/>
      <c r="E206" s="92"/>
      <c r="F206" s="92"/>
      <c r="G206" s="92"/>
      <c r="H206" s="92"/>
      <c r="I206" s="92"/>
      <c r="J206" s="92"/>
      <c r="K206" s="92"/>
      <c r="L206" s="92"/>
      <c r="M206" s="92"/>
      <c r="N206" s="92"/>
    </row>
    <row r="207" spans="1:15" ht="18" customHeight="1">
      <c r="A207" s="174"/>
      <c r="B207" s="174"/>
      <c r="C207" s="92"/>
      <c r="D207" s="92"/>
      <c r="E207" s="92"/>
      <c r="F207" s="92"/>
      <c r="G207" s="92"/>
      <c r="H207" s="92"/>
      <c r="I207" s="92"/>
      <c r="J207" s="92"/>
      <c r="K207" s="92"/>
      <c r="L207" s="92"/>
      <c r="M207" s="92"/>
      <c r="N207" s="92"/>
    </row>
    <row r="208" spans="1:15" ht="18" customHeight="1">
      <c r="A208" s="174"/>
      <c r="B208" s="174"/>
      <c r="C208" s="92"/>
      <c r="D208" s="92"/>
      <c r="E208" s="92"/>
      <c r="F208" s="92"/>
      <c r="G208" s="92"/>
      <c r="H208" s="92"/>
      <c r="I208" s="92"/>
      <c r="J208" s="92"/>
      <c r="K208" s="92"/>
      <c r="L208" s="92"/>
      <c r="M208" s="92"/>
      <c r="N208" s="92"/>
    </row>
    <row r="209" spans="1:14" ht="18" customHeight="1"/>
    <row r="210" spans="1:14" ht="18" customHeight="1"/>
    <row r="211" spans="1:14" ht="18" customHeight="1"/>
    <row r="212" spans="1:14" ht="18" customHeight="1"/>
    <row r="213" spans="1:14" ht="18" customHeight="1" thickBot="1"/>
    <row r="214" spans="1:14" s="96" customFormat="1" ht="24.95" customHeight="1" thickBot="1">
      <c r="A214" s="229" t="s">
        <v>43</v>
      </c>
      <c r="B214" s="230"/>
      <c r="C214" s="230"/>
      <c r="D214" s="230"/>
      <c r="E214" s="230"/>
      <c r="F214" s="230"/>
      <c r="G214" s="230"/>
      <c r="H214" s="230"/>
      <c r="I214" s="230"/>
      <c r="J214" s="230"/>
      <c r="K214" s="230"/>
      <c r="L214" s="230"/>
      <c r="M214" s="230"/>
      <c r="N214" s="231"/>
    </row>
    <row r="215" spans="1:14" s="96" customFormat="1" ht="24.95" customHeight="1" thickBot="1">
      <c r="A215" s="232" t="s">
        <v>2</v>
      </c>
      <c r="B215" s="233"/>
      <c r="C215" s="233"/>
      <c r="D215" s="233"/>
      <c r="E215" s="233"/>
      <c r="F215" s="233"/>
      <c r="G215" s="233"/>
      <c r="H215" s="233"/>
      <c r="I215" s="233"/>
      <c r="J215" s="233"/>
      <c r="K215" s="233"/>
      <c r="L215" s="233"/>
      <c r="M215" s="233"/>
      <c r="N215" s="234"/>
    </row>
    <row r="216" spans="1:14" s="96" customFormat="1" ht="24.95" customHeight="1" thickBot="1">
      <c r="A216" s="235" t="s">
        <v>3</v>
      </c>
      <c r="B216" s="236"/>
      <c r="C216" s="236"/>
      <c r="D216" s="236"/>
      <c r="E216" s="236"/>
      <c r="F216" s="236"/>
      <c r="G216" s="195">
        <f>A220</f>
        <v>45864</v>
      </c>
      <c r="H216" s="195"/>
      <c r="I216" s="95" t="s">
        <v>4</v>
      </c>
      <c r="J216" s="237">
        <f>J20-6</f>
        <v>45894</v>
      </c>
      <c r="K216" s="237"/>
      <c r="L216" s="237"/>
      <c r="M216" s="237"/>
      <c r="N216" s="238"/>
    </row>
    <row r="217" spans="1:14" s="96" customFormat="1" ht="24.95" customHeight="1" thickBot="1">
      <c r="A217" s="232" t="s">
        <v>48</v>
      </c>
      <c r="B217" s="233"/>
      <c r="C217" s="233"/>
      <c r="D217" s="233"/>
      <c r="E217" s="233"/>
      <c r="F217" s="233"/>
      <c r="G217" s="233"/>
      <c r="H217" s="233"/>
      <c r="I217" s="233"/>
      <c r="J217" s="233"/>
      <c r="K217" s="233"/>
      <c r="L217" s="233"/>
      <c r="M217" s="233"/>
      <c r="N217" s="234"/>
    </row>
    <row r="218" spans="1:14" s="96" customFormat="1" ht="24.95" customHeight="1">
      <c r="A218" s="219" t="s">
        <v>45</v>
      </c>
      <c r="B218" s="196" t="s">
        <v>7</v>
      </c>
      <c r="C218" s="100" t="s">
        <v>8</v>
      </c>
      <c r="D218" s="99" t="s">
        <v>9</v>
      </c>
      <c r="E218" s="100" t="s">
        <v>10</v>
      </c>
      <c r="F218" s="99" t="s">
        <v>11</v>
      </c>
      <c r="G218" s="99" t="s">
        <v>12</v>
      </c>
      <c r="H218" s="99" t="s">
        <v>13</v>
      </c>
      <c r="I218" s="100" t="s">
        <v>14</v>
      </c>
      <c r="J218" s="99" t="s">
        <v>15</v>
      </c>
      <c r="K218" s="99" t="s">
        <v>16</v>
      </c>
      <c r="L218" s="99" t="s">
        <v>17</v>
      </c>
      <c r="M218" s="198" t="s">
        <v>18</v>
      </c>
      <c r="N218" s="102" t="s">
        <v>19</v>
      </c>
    </row>
    <row r="219" spans="1:14" s="96" customFormat="1" ht="24.95" customHeight="1" thickBot="1">
      <c r="A219" s="272"/>
      <c r="B219" s="199" t="s">
        <v>20</v>
      </c>
      <c r="C219" s="177" t="s">
        <v>20</v>
      </c>
      <c r="D219" s="176" t="s">
        <v>20</v>
      </c>
      <c r="E219" s="177" t="s">
        <v>20</v>
      </c>
      <c r="F219" s="176" t="s">
        <v>20</v>
      </c>
      <c r="G219" s="176" t="s">
        <v>20</v>
      </c>
      <c r="H219" s="176" t="s">
        <v>20</v>
      </c>
      <c r="I219" s="177" t="s">
        <v>21</v>
      </c>
      <c r="J219" s="179" t="s">
        <v>22</v>
      </c>
      <c r="K219" s="179" t="s">
        <v>23</v>
      </c>
      <c r="L219" s="177" t="s">
        <v>24</v>
      </c>
      <c r="M219" s="180" t="s">
        <v>25</v>
      </c>
      <c r="N219" s="109" t="s">
        <v>26</v>
      </c>
    </row>
    <row r="220" spans="1:14" s="96" customFormat="1" ht="24.95" customHeight="1">
      <c r="A220" s="121">
        <f t="shared" ref="A220:A225" si="8">A221-1</f>
        <v>45864</v>
      </c>
      <c r="B220" s="200">
        <f t="shared" ref="B220:N235" si="9">AVERAGE(B93:B99)</f>
        <v>0.94285714285714284</v>
      </c>
      <c r="C220" s="123">
        <f t="shared" si="9"/>
        <v>2.5285714285714285</v>
      </c>
      <c r="D220" s="123">
        <f t="shared" si="9"/>
        <v>0.31428571428571433</v>
      </c>
      <c r="E220" s="123">
        <f t="shared" si="9"/>
        <v>20</v>
      </c>
      <c r="F220" s="123">
        <f t="shared" si="9"/>
        <v>66.528571428571425</v>
      </c>
      <c r="G220" s="123">
        <f t="shared" si="9"/>
        <v>0.17142857142857146</v>
      </c>
      <c r="H220" s="123">
        <f t="shared" si="9"/>
        <v>0</v>
      </c>
      <c r="I220" s="216">
        <f t="shared" si="9"/>
        <v>12.514285714285714</v>
      </c>
      <c r="J220" s="124">
        <f t="shared" si="9"/>
        <v>162.85714285714286</v>
      </c>
      <c r="K220" s="124">
        <f t="shared" si="9"/>
        <v>991.37142857142862</v>
      </c>
      <c r="L220" s="124">
        <f t="shared" si="9"/>
        <v>96244.614285714299</v>
      </c>
      <c r="M220" s="201">
        <f t="shared" si="9"/>
        <v>16.942857142857143</v>
      </c>
      <c r="N220" s="202">
        <f t="shared" si="9"/>
        <v>8.4857142857142858</v>
      </c>
    </row>
    <row r="221" spans="1:14" s="96" customFormat="1" ht="24.95" customHeight="1">
      <c r="A221" s="127">
        <f t="shared" si="8"/>
        <v>45865</v>
      </c>
      <c r="B221" s="148">
        <f t="shared" si="9"/>
        <v>1.0285714285714287</v>
      </c>
      <c r="C221" s="129">
        <f t="shared" si="9"/>
        <v>2.3142857142857145</v>
      </c>
      <c r="D221" s="129">
        <f t="shared" si="9"/>
        <v>0.31428571428571433</v>
      </c>
      <c r="E221" s="129">
        <f t="shared" si="9"/>
        <v>20.057142857142857</v>
      </c>
      <c r="F221" s="129">
        <f t="shared" si="9"/>
        <v>66.45714285714287</v>
      </c>
      <c r="G221" s="129">
        <f t="shared" si="9"/>
        <v>0.15714285714285717</v>
      </c>
      <c r="H221" s="129">
        <f t="shared" si="9"/>
        <v>0</v>
      </c>
      <c r="I221" s="132">
        <f t="shared" si="9"/>
        <v>12.514285714285714</v>
      </c>
      <c r="J221" s="130">
        <f t="shared" si="9"/>
        <v>162.94285714285712</v>
      </c>
      <c r="K221" s="130">
        <f t="shared" si="9"/>
        <v>990.94285714285718</v>
      </c>
      <c r="L221" s="130">
        <f t="shared" si="9"/>
        <v>96480.457142857136</v>
      </c>
      <c r="M221" s="203">
        <f t="shared" si="9"/>
        <v>17.085714285714285</v>
      </c>
      <c r="N221" s="147">
        <f t="shared" si="9"/>
        <v>8.4857142857142858</v>
      </c>
    </row>
    <row r="222" spans="1:14" s="96" customFormat="1" ht="24.95" customHeight="1">
      <c r="A222" s="127">
        <f t="shared" si="8"/>
        <v>45866</v>
      </c>
      <c r="B222" s="148">
        <f t="shared" si="9"/>
        <v>0.94285714285714295</v>
      </c>
      <c r="C222" s="129">
        <f t="shared" si="9"/>
        <v>2.5714285714285716</v>
      </c>
      <c r="D222" s="129">
        <f t="shared" si="9"/>
        <v>0.31428571428571433</v>
      </c>
      <c r="E222" s="129">
        <f t="shared" si="9"/>
        <v>20.87142857142857</v>
      </c>
      <c r="F222" s="129">
        <f t="shared" si="9"/>
        <v>66.428571428571445</v>
      </c>
      <c r="G222" s="129">
        <f t="shared" si="9"/>
        <v>0.12857142857142856</v>
      </c>
      <c r="H222" s="129">
        <f t="shared" si="9"/>
        <v>0</v>
      </c>
      <c r="I222" s="132">
        <f t="shared" si="9"/>
        <v>12.485714285714286</v>
      </c>
      <c r="J222" s="130">
        <f t="shared" si="9"/>
        <v>162.65</v>
      </c>
      <c r="K222" s="130">
        <f t="shared" si="9"/>
        <v>991.04285714285709</v>
      </c>
      <c r="L222" s="130">
        <f t="shared" si="9"/>
        <v>96657.028571428571</v>
      </c>
      <c r="M222" s="203">
        <f t="shared" si="9"/>
        <v>17.214285714285715</v>
      </c>
      <c r="N222" s="147">
        <f t="shared" si="9"/>
        <v>8.5142857142857142</v>
      </c>
    </row>
    <row r="223" spans="1:14" s="96" customFormat="1" ht="24.95" customHeight="1">
      <c r="A223" s="127">
        <f t="shared" si="8"/>
        <v>45867</v>
      </c>
      <c r="B223" s="148">
        <f t="shared" si="9"/>
        <v>1.0142857142857142</v>
      </c>
      <c r="C223" s="129">
        <f t="shared" si="9"/>
        <v>2.4</v>
      </c>
      <c r="D223" s="129">
        <f t="shared" si="9"/>
        <v>0.3</v>
      </c>
      <c r="E223" s="129">
        <f t="shared" si="9"/>
        <v>19.828571428571429</v>
      </c>
      <c r="F223" s="129">
        <f t="shared" si="9"/>
        <v>66.414285714285711</v>
      </c>
      <c r="G223" s="129">
        <f t="shared" si="9"/>
        <v>0.11428571428571428</v>
      </c>
      <c r="H223" s="129">
        <f t="shared" si="9"/>
        <v>0</v>
      </c>
      <c r="I223" s="132">
        <f t="shared" si="9"/>
        <v>12.457142857142857</v>
      </c>
      <c r="J223" s="130">
        <f t="shared" si="9"/>
        <v>162.5</v>
      </c>
      <c r="K223" s="130">
        <f t="shared" si="9"/>
        <v>991.88571428571424</v>
      </c>
      <c r="L223" s="130">
        <f t="shared" si="9"/>
        <v>96265.78571428571</v>
      </c>
      <c r="M223" s="203">
        <f t="shared" si="9"/>
        <v>17.214285714285712</v>
      </c>
      <c r="N223" s="147">
        <f t="shared" si="9"/>
        <v>8.5428571428571427</v>
      </c>
    </row>
    <row r="224" spans="1:14" s="96" customFormat="1" ht="24.95" customHeight="1">
      <c r="A224" s="127">
        <f t="shared" si="8"/>
        <v>45868</v>
      </c>
      <c r="B224" s="148">
        <f t="shared" si="9"/>
        <v>1.1142857142857143</v>
      </c>
      <c r="C224" s="129">
        <f t="shared" si="9"/>
        <v>2.2428571428571429</v>
      </c>
      <c r="D224" s="129">
        <f t="shared" si="9"/>
        <v>0.31428571428571433</v>
      </c>
      <c r="E224" s="129">
        <f t="shared" si="9"/>
        <v>19.957142857142856</v>
      </c>
      <c r="F224" s="129">
        <f t="shared" si="9"/>
        <v>66.471428571428575</v>
      </c>
      <c r="G224" s="129">
        <f t="shared" si="9"/>
        <v>0.12857142857142856</v>
      </c>
      <c r="H224" s="129">
        <f t="shared" si="9"/>
        <v>0</v>
      </c>
      <c r="I224" s="132">
        <f t="shared" si="9"/>
        <v>12.485714285714284</v>
      </c>
      <c r="J224" s="130">
        <f t="shared" si="9"/>
        <v>162.63999999999999</v>
      </c>
      <c r="K224" s="130">
        <f t="shared" si="9"/>
        <v>992.21428571428567</v>
      </c>
      <c r="L224" s="130">
        <f t="shared" si="9"/>
        <v>94800.671428571426</v>
      </c>
      <c r="M224" s="203">
        <f t="shared" si="9"/>
        <v>17.271428571428572</v>
      </c>
      <c r="N224" s="147">
        <f t="shared" si="9"/>
        <v>8.5142857142857142</v>
      </c>
    </row>
    <row r="225" spans="1:14" s="96" customFormat="1" ht="24.95" customHeight="1" thickBot="1">
      <c r="A225" s="149">
        <f t="shared" si="8"/>
        <v>45869</v>
      </c>
      <c r="B225" s="204">
        <f t="shared" si="9"/>
        <v>1.2142857142857146</v>
      </c>
      <c r="C225" s="151">
        <f t="shared" si="9"/>
        <v>2.0142857142857142</v>
      </c>
      <c r="D225" s="151">
        <f t="shared" si="9"/>
        <v>0.31428571428571422</v>
      </c>
      <c r="E225" s="151">
        <f t="shared" si="9"/>
        <v>18.5</v>
      </c>
      <c r="F225" s="151">
        <f t="shared" si="9"/>
        <v>66.399999999999991</v>
      </c>
      <c r="G225" s="151">
        <f t="shared" si="9"/>
        <v>0.11428571428571428</v>
      </c>
      <c r="H225" s="151">
        <f t="shared" si="9"/>
        <v>0</v>
      </c>
      <c r="I225" s="217">
        <f t="shared" si="9"/>
        <v>12.485714285714286</v>
      </c>
      <c r="J225" s="154">
        <f t="shared" si="9"/>
        <v>162.92000000000002</v>
      </c>
      <c r="K225" s="154">
        <f t="shared" si="9"/>
        <v>992.3142857142858</v>
      </c>
      <c r="L225" s="154">
        <f t="shared" si="9"/>
        <v>94023.671428571441</v>
      </c>
      <c r="M225" s="152">
        <f t="shared" si="9"/>
        <v>17.185714285714287</v>
      </c>
      <c r="N225" s="205">
        <f t="shared" si="9"/>
        <v>8.5142857142857142</v>
      </c>
    </row>
    <row r="226" spans="1:14" s="96" customFormat="1" ht="24.95" customHeight="1">
      <c r="A226" s="121">
        <f>A166</f>
        <v>45870</v>
      </c>
      <c r="B226" s="200">
        <f t="shared" si="9"/>
        <v>1.3714285714285714</v>
      </c>
      <c r="C226" s="123">
        <f t="shared" si="9"/>
        <v>2.2285714285714286</v>
      </c>
      <c r="D226" s="123">
        <f t="shared" si="9"/>
        <v>0.32857142857142863</v>
      </c>
      <c r="E226" s="123">
        <f t="shared" si="9"/>
        <v>16.828571428571429</v>
      </c>
      <c r="F226" s="123">
        <f t="shared" si="9"/>
        <v>66.671428571428564</v>
      </c>
      <c r="G226" s="123">
        <f t="shared" si="9"/>
        <v>0.14285714285714285</v>
      </c>
      <c r="H226" s="123">
        <f t="shared" si="9"/>
        <v>0</v>
      </c>
      <c r="I226" s="216">
        <f t="shared" si="9"/>
        <v>12.442857142857145</v>
      </c>
      <c r="J226" s="124">
        <f t="shared" si="9"/>
        <v>163.56</v>
      </c>
      <c r="K226" s="124">
        <f t="shared" si="9"/>
        <v>992.25714285714287</v>
      </c>
      <c r="L226" s="124">
        <f t="shared" si="9"/>
        <v>95056.614285714299</v>
      </c>
      <c r="M226" s="201">
        <f t="shared" si="9"/>
        <v>17.242857142857144</v>
      </c>
      <c r="N226" s="202">
        <f t="shared" si="9"/>
        <v>8.5571428571428587</v>
      </c>
    </row>
    <row r="227" spans="1:14" s="96" customFormat="1" ht="24.95" customHeight="1">
      <c r="A227" s="127">
        <f t="shared" ref="A227:A247" si="10">A226+1</f>
        <v>45871</v>
      </c>
      <c r="B227" s="148">
        <f t="shared" si="9"/>
        <v>1.5285714285714287</v>
      </c>
      <c r="C227" s="129">
        <f t="shared" si="9"/>
        <v>2.3428571428571425</v>
      </c>
      <c r="D227" s="129">
        <f t="shared" si="9"/>
        <v>0.34285714285714286</v>
      </c>
      <c r="E227" s="129">
        <f t="shared" si="9"/>
        <v>15.357142857142858</v>
      </c>
      <c r="F227" s="129">
        <f t="shared" si="9"/>
        <v>66.785714285714292</v>
      </c>
      <c r="G227" s="129">
        <f t="shared" si="9"/>
        <v>0.17142857142857143</v>
      </c>
      <c r="H227" s="129">
        <f t="shared" si="9"/>
        <v>0</v>
      </c>
      <c r="I227" s="132">
        <f t="shared" si="9"/>
        <v>12.428571428571429</v>
      </c>
      <c r="J227" s="130">
        <f t="shared" si="9"/>
        <v>163.72000000000003</v>
      </c>
      <c r="K227" s="130">
        <f t="shared" si="9"/>
        <v>992.75714285714287</v>
      </c>
      <c r="L227" s="130">
        <f t="shared" si="9"/>
        <v>96361.971428571429</v>
      </c>
      <c r="M227" s="203">
        <f t="shared" si="9"/>
        <v>17.342857142857145</v>
      </c>
      <c r="N227" s="147">
        <f t="shared" si="9"/>
        <v>8.571428571428573</v>
      </c>
    </row>
    <row r="228" spans="1:14" s="96" customFormat="1" ht="24.95" customHeight="1">
      <c r="A228" s="127">
        <f t="shared" si="10"/>
        <v>45872</v>
      </c>
      <c r="B228" s="148">
        <f t="shared" si="9"/>
        <v>1.6142857142857143</v>
      </c>
      <c r="C228" s="129">
        <f t="shared" si="9"/>
        <v>2.2999999999999998</v>
      </c>
      <c r="D228" s="129">
        <f t="shared" si="9"/>
        <v>0.34285714285714286</v>
      </c>
      <c r="E228" s="129">
        <f t="shared" si="9"/>
        <v>13.842857142857143</v>
      </c>
      <c r="F228" s="129">
        <f t="shared" si="9"/>
        <v>66.814285714285717</v>
      </c>
      <c r="G228" s="129">
        <f t="shared" si="9"/>
        <v>0.18571428571428572</v>
      </c>
      <c r="H228" s="129">
        <f t="shared" si="9"/>
        <v>0</v>
      </c>
      <c r="I228" s="132">
        <f t="shared" si="9"/>
        <v>12.4</v>
      </c>
      <c r="J228" s="130">
        <f t="shared" si="9"/>
        <v>162.1</v>
      </c>
      <c r="K228" s="130">
        <f t="shared" si="9"/>
        <v>993.41428571428571</v>
      </c>
      <c r="L228" s="130">
        <f t="shared" si="9"/>
        <v>96462.428571428565</v>
      </c>
      <c r="M228" s="203">
        <f t="shared" si="9"/>
        <v>17.38571428571429</v>
      </c>
      <c r="N228" s="147">
        <f t="shared" si="9"/>
        <v>8.6</v>
      </c>
    </row>
    <row r="229" spans="1:14" s="96" customFormat="1" ht="24.95" customHeight="1">
      <c r="A229" s="127">
        <f t="shared" si="10"/>
        <v>45873</v>
      </c>
      <c r="B229" s="148">
        <f t="shared" si="9"/>
        <v>1.6857142857142857</v>
      </c>
      <c r="C229" s="129">
        <f t="shared" si="9"/>
        <v>2.0857142857142854</v>
      </c>
      <c r="D229" s="129">
        <f t="shared" si="9"/>
        <v>0.3428571428571428</v>
      </c>
      <c r="E229" s="129">
        <f t="shared" si="9"/>
        <v>12.542857142857143</v>
      </c>
      <c r="F229" s="129">
        <f t="shared" si="9"/>
        <v>66.828571428571436</v>
      </c>
      <c r="G229" s="129">
        <f t="shared" si="9"/>
        <v>0.21428571428571427</v>
      </c>
      <c r="H229" s="129">
        <f t="shared" si="9"/>
        <v>0</v>
      </c>
      <c r="I229" s="132">
        <f t="shared" si="9"/>
        <v>12.37142857142857</v>
      </c>
      <c r="J229" s="130">
        <f t="shared" si="9"/>
        <v>161.04999999999998</v>
      </c>
      <c r="K229" s="130">
        <f t="shared" si="9"/>
        <v>993.67142857142858</v>
      </c>
      <c r="L229" s="130">
        <f t="shared" si="9"/>
        <v>95626.757142857154</v>
      </c>
      <c r="M229" s="203">
        <f t="shared" si="9"/>
        <v>17.442857142857143</v>
      </c>
      <c r="N229" s="147">
        <f t="shared" si="9"/>
        <v>8.6285714285714299</v>
      </c>
    </row>
    <row r="230" spans="1:14" s="96" customFormat="1" ht="24.95" customHeight="1">
      <c r="A230" s="127">
        <f t="shared" si="10"/>
        <v>45874</v>
      </c>
      <c r="B230" s="148">
        <f t="shared" si="9"/>
        <v>1.6714285714285715</v>
      </c>
      <c r="C230" s="129">
        <f t="shared" si="9"/>
        <v>2.0571428571428569</v>
      </c>
      <c r="D230" s="129">
        <f t="shared" si="9"/>
        <v>0.34285714285714286</v>
      </c>
      <c r="E230" s="129">
        <f t="shared" si="9"/>
        <v>12.357142857142858</v>
      </c>
      <c r="F230" s="129">
        <f t="shared" si="9"/>
        <v>66.828571428571436</v>
      </c>
      <c r="G230" s="129">
        <f t="shared" si="9"/>
        <v>0.22857142857142859</v>
      </c>
      <c r="H230" s="129">
        <f t="shared" si="9"/>
        <v>0</v>
      </c>
      <c r="I230" s="132">
        <f t="shared" si="9"/>
        <v>12.385714285714286</v>
      </c>
      <c r="J230" s="130">
        <f t="shared" si="9"/>
        <v>160.3857142857143</v>
      </c>
      <c r="K230" s="130">
        <f t="shared" si="9"/>
        <v>993.12857142857126</v>
      </c>
      <c r="L230" s="130">
        <f t="shared" si="9"/>
        <v>95576.214285714275</v>
      </c>
      <c r="M230" s="203">
        <f t="shared" si="9"/>
        <v>17.571428571428573</v>
      </c>
      <c r="N230" s="147">
        <f t="shared" si="9"/>
        <v>8.6142857142857139</v>
      </c>
    </row>
    <row r="231" spans="1:14" s="96" customFormat="1" ht="24.95" customHeight="1">
      <c r="A231" s="127">
        <f t="shared" si="10"/>
        <v>45875</v>
      </c>
      <c r="B231" s="148">
        <f t="shared" si="9"/>
        <v>1.6571428571428573</v>
      </c>
      <c r="C231" s="129">
        <f t="shared" si="9"/>
        <v>2.2571428571428571</v>
      </c>
      <c r="D231" s="129">
        <f t="shared" si="9"/>
        <v>0.34285714285714286</v>
      </c>
      <c r="E231" s="129">
        <f t="shared" si="9"/>
        <v>12.028571428571428</v>
      </c>
      <c r="F231" s="129">
        <f t="shared" si="9"/>
        <v>66.671428571428578</v>
      </c>
      <c r="G231" s="129">
        <f t="shared" si="9"/>
        <v>0.22857142857142856</v>
      </c>
      <c r="H231" s="129">
        <f t="shared" si="9"/>
        <v>0</v>
      </c>
      <c r="I231" s="132">
        <f t="shared" si="9"/>
        <v>12.37142857142857</v>
      </c>
      <c r="J231" s="130">
        <f t="shared" si="9"/>
        <v>159.37142857142857</v>
      </c>
      <c r="K231" s="130">
        <f t="shared" si="9"/>
        <v>992.55714285714294</v>
      </c>
      <c r="L231" s="130">
        <f t="shared" si="9"/>
        <v>95450.942857142858</v>
      </c>
      <c r="M231" s="203">
        <f t="shared" si="9"/>
        <v>17.7</v>
      </c>
      <c r="N231" s="147">
        <f t="shared" si="9"/>
        <v>8.6285714285714299</v>
      </c>
    </row>
    <row r="232" spans="1:14" s="96" customFormat="1" ht="24.95" customHeight="1">
      <c r="A232" s="127">
        <f t="shared" si="10"/>
        <v>45876</v>
      </c>
      <c r="B232" s="148">
        <f t="shared" si="9"/>
        <v>1.5857142857142859</v>
      </c>
      <c r="C232" s="129">
        <f t="shared" si="9"/>
        <v>2.7714285714285718</v>
      </c>
      <c r="D232" s="129">
        <f t="shared" si="9"/>
        <v>0.35714285714285715</v>
      </c>
      <c r="E232" s="129">
        <f t="shared" si="9"/>
        <v>12.400000000000002</v>
      </c>
      <c r="F232" s="129">
        <f t="shared" si="9"/>
        <v>66.785714285714292</v>
      </c>
      <c r="G232" s="129">
        <f t="shared" si="9"/>
        <v>0.25714285714285717</v>
      </c>
      <c r="H232" s="129">
        <f t="shared" si="9"/>
        <v>0</v>
      </c>
      <c r="I232" s="132">
        <f t="shared" si="9"/>
        <v>12.257142857142856</v>
      </c>
      <c r="J232" s="130">
        <f t="shared" si="9"/>
        <v>158.15714285714284</v>
      </c>
      <c r="K232" s="130">
        <f t="shared" si="9"/>
        <v>992.05714285714282</v>
      </c>
      <c r="L232" s="130">
        <f t="shared" si="9"/>
        <v>95156.414285714302</v>
      </c>
      <c r="M232" s="203">
        <f t="shared" si="9"/>
        <v>18.071428571428573</v>
      </c>
      <c r="N232" s="147">
        <f t="shared" si="9"/>
        <v>8.742857142857142</v>
      </c>
    </row>
    <row r="233" spans="1:14" s="96" customFormat="1" ht="24.95" customHeight="1">
      <c r="A233" s="127">
        <f t="shared" si="10"/>
        <v>45877</v>
      </c>
      <c r="B233" s="148">
        <f t="shared" si="9"/>
        <v>1.5285714285714287</v>
      </c>
      <c r="C233" s="129">
        <f t="shared" si="9"/>
        <v>2.8142857142857145</v>
      </c>
      <c r="D233" s="129">
        <f t="shared" si="9"/>
        <v>0.37142857142857144</v>
      </c>
      <c r="E233" s="129">
        <f t="shared" si="9"/>
        <v>12.342857142857143</v>
      </c>
      <c r="F233" s="129">
        <f t="shared" si="9"/>
        <v>66.657142857142858</v>
      </c>
      <c r="G233" s="129">
        <f t="shared" si="9"/>
        <v>0.22857142857142859</v>
      </c>
      <c r="H233" s="129">
        <f t="shared" si="9"/>
        <v>0</v>
      </c>
      <c r="I233" s="132">
        <f t="shared" si="9"/>
        <v>12.285714285714286</v>
      </c>
      <c r="J233" s="130">
        <f t="shared" si="9"/>
        <v>156.7571428571429</v>
      </c>
      <c r="K233" s="130">
        <f t="shared" si="9"/>
        <v>991.82857142857131</v>
      </c>
      <c r="L233" s="130">
        <f t="shared" si="9"/>
        <v>94782.871428571423</v>
      </c>
      <c r="M233" s="203">
        <f t="shared" si="9"/>
        <v>18.085714285714285</v>
      </c>
      <c r="N233" s="147">
        <f t="shared" si="9"/>
        <v>8.7142857142857135</v>
      </c>
    </row>
    <row r="234" spans="1:14" s="96" customFormat="1" ht="24.95" customHeight="1">
      <c r="A234" s="127">
        <f t="shared" si="10"/>
        <v>45878</v>
      </c>
      <c r="B234" s="148">
        <f t="shared" si="9"/>
        <v>1.5142857142857142</v>
      </c>
      <c r="C234" s="129">
        <f t="shared" si="9"/>
        <v>2.8000000000000003</v>
      </c>
      <c r="D234" s="129">
        <f t="shared" si="9"/>
        <v>0.39999999999999997</v>
      </c>
      <c r="E234" s="129">
        <f t="shared" si="9"/>
        <v>11.871428571428572</v>
      </c>
      <c r="F234" s="129">
        <f t="shared" si="9"/>
        <v>66.5</v>
      </c>
      <c r="G234" s="129">
        <f t="shared" si="9"/>
        <v>0.2</v>
      </c>
      <c r="H234" s="129">
        <f t="shared" si="9"/>
        <v>0</v>
      </c>
      <c r="I234" s="132">
        <f t="shared" si="9"/>
        <v>12.328571428571431</v>
      </c>
      <c r="J234" s="130">
        <f t="shared" si="9"/>
        <v>155.84285714285716</v>
      </c>
      <c r="K234" s="130">
        <f t="shared" si="9"/>
        <v>991.72857142857151</v>
      </c>
      <c r="L234" s="130">
        <f t="shared" si="9"/>
        <v>94384.171428571426</v>
      </c>
      <c r="M234" s="203">
        <f t="shared" si="9"/>
        <v>18.2</v>
      </c>
      <c r="N234" s="147">
        <f t="shared" si="9"/>
        <v>8.6714285714285726</v>
      </c>
    </row>
    <row r="235" spans="1:14" s="96" customFormat="1" ht="24.95" customHeight="1">
      <c r="A235" s="127">
        <f t="shared" si="10"/>
        <v>45879</v>
      </c>
      <c r="B235" s="148">
        <f t="shared" si="9"/>
        <v>1.5285714285714287</v>
      </c>
      <c r="C235" s="129">
        <f t="shared" si="9"/>
        <v>2.9</v>
      </c>
      <c r="D235" s="129">
        <f t="shared" si="9"/>
        <v>0.44285714285714289</v>
      </c>
      <c r="E235" s="129">
        <f t="shared" si="9"/>
        <v>11.442857142857145</v>
      </c>
      <c r="F235" s="129">
        <f t="shared" si="9"/>
        <v>66.585714285714275</v>
      </c>
      <c r="G235" s="129">
        <f t="shared" si="9"/>
        <v>0.21428571428571433</v>
      </c>
      <c r="H235" s="129">
        <f t="shared" si="9"/>
        <v>0</v>
      </c>
      <c r="I235" s="132">
        <f t="shared" si="9"/>
        <v>12.37142857142857</v>
      </c>
      <c r="J235" s="130">
        <f t="shared" si="9"/>
        <v>155.94285714285712</v>
      </c>
      <c r="K235" s="130">
        <f t="shared" si="9"/>
        <v>991.4571428571428</v>
      </c>
      <c r="L235" s="130">
        <f t="shared" si="9"/>
        <v>94486.771428571432</v>
      </c>
      <c r="M235" s="203">
        <f t="shared" si="9"/>
        <v>18.285714285714285</v>
      </c>
      <c r="N235" s="147">
        <f t="shared" si="9"/>
        <v>8.6285714285714281</v>
      </c>
    </row>
    <row r="236" spans="1:14" s="96" customFormat="1" ht="24.95" customHeight="1">
      <c r="A236" s="127">
        <f t="shared" si="10"/>
        <v>45880</v>
      </c>
      <c r="B236" s="148">
        <f t="shared" ref="B236:N247" si="11">AVERAGE(B109:B115)</f>
        <v>1.5571428571428569</v>
      </c>
      <c r="C236" s="129">
        <f t="shared" si="11"/>
        <v>3.0285714285714285</v>
      </c>
      <c r="D236" s="129">
        <f t="shared" si="11"/>
        <v>0.5</v>
      </c>
      <c r="E236" s="129">
        <f t="shared" si="11"/>
        <v>11.257142857142856</v>
      </c>
      <c r="F236" s="129">
        <f t="shared" si="11"/>
        <v>66.55714285714285</v>
      </c>
      <c r="G236" s="129">
        <f t="shared" si="11"/>
        <v>0.18571428571428572</v>
      </c>
      <c r="H236" s="129">
        <f t="shared" si="11"/>
        <v>0</v>
      </c>
      <c r="I236" s="132">
        <f t="shared" si="11"/>
        <v>12.471428571428572</v>
      </c>
      <c r="J236" s="130">
        <f t="shared" si="11"/>
        <v>156.12857142857143</v>
      </c>
      <c r="K236" s="130">
        <f t="shared" si="11"/>
        <v>990.74285714285713</v>
      </c>
      <c r="L236" s="130">
        <f t="shared" si="11"/>
        <v>94778.557142857142</v>
      </c>
      <c r="M236" s="203">
        <f t="shared" si="11"/>
        <v>18.228571428571428</v>
      </c>
      <c r="N236" s="147">
        <f t="shared" si="11"/>
        <v>8.5285714285714285</v>
      </c>
    </row>
    <row r="237" spans="1:14" s="96" customFormat="1" ht="24.95" customHeight="1">
      <c r="A237" s="127">
        <f t="shared" si="10"/>
        <v>45881</v>
      </c>
      <c r="B237" s="148">
        <f t="shared" si="11"/>
        <v>1.5571428571428569</v>
      </c>
      <c r="C237" s="129">
        <f t="shared" si="11"/>
        <v>3.1142857142857143</v>
      </c>
      <c r="D237" s="129">
        <f t="shared" si="11"/>
        <v>0.51428571428571435</v>
      </c>
      <c r="E237" s="129">
        <f t="shared" si="11"/>
        <v>12.357142857142858</v>
      </c>
      <c r="F237" s="129">
        <f t="shared" si="11"/>
        <v>66.514285714285705</v>
      </c>
      <c r="G237" s="129">
        <f t="shared" si="11"/>
        <v>0.17142857142857146</v>
      </c>
      <c r="H237" s="129">
        <f t="shared" si="11"/>
        <v>0</v>
      </c>
      <c r="I237" s="132">
        <f t="shared" si="11"/>
        <v>12.471428571428573</v>
      </c>
      <c r="J237" s="130">
        <f t="shared" si="11"/>
        <v>156.22857142857143</v>
      </c>
      <c r="K237" s="130">
        <f t="shared" si="11"/>
        <v>990.21428571428567</v>
      </c>
      <c r="L237" s="130">
        <f t="shared" si="11"/>
        <v>95373.685714285719</v>
      </c>
      <c r="M237" s="203">
        <f t="shared" si="11"/>
        <v>18.157142857142858</v>
      </c>
      <c r="N237" s="147">
        <f t="shared" si="11"/>
        <v>8.5285714285714285</v>
      </c>
    </row>
    <row r="238" spans="1:14" s="96" customFormat="1" ht="24.95" customHeight="1">
      <c r="A238" s="127">
        <f t="shared" si="10"/>
        <v>45882</v>
      </c>
      <c r="B238" s="148">
        <f t="shared" si="11"/>
        <v>1.6285714285714286</v>
      </c>
      <c r="C238" s="129">
        <f t="shared" si="11"/>
        <v>3.0285714285714285</v>
      </c>
      <c r="D238" s="129">
        <f t="shared" si="11"/>
        <v>0.49999999999999994</v>
      </c>
      <c r="E238" s="129">
        <f t="shared" si="11"/>
        <v>12.257142857142856</v>
      </c>
      <c r="F238" s="129">
        <f t="shared" si="11"/>
        <v>66.614285714285714</v>
      </c>
      <c r="G238" s="129">
        <f t="shared" si="11"/>
        <v>0.14285714285714285</v>
      </c>
      <c r="H238" s="129">
        <f t="shared" si="11"/>
        <v>0</v>
      </c>
      <c r="I238" s="132">
        <f t="shared" si="11"/>
        <v>12.471428571428573</v>
      </c>
      <c r="J238" s="130">
        <f t="shared" si="11"/>
        <v>156.34285714285716</v>
      </c>
      <c r="K238" s="130">
        <f t="shared" si="11"/>
        <v>989.61428571428564</v>
      </c>
      <c r="L238" s="130">
        <f t="shared" si="11"/>
        <v>96860.142857142855</v>
      </c>
      <c r="M238" s="203">
        <f t="shared" si="11"/>
        <v>17.957142857142859</v>
      </c>
      <c r="N238" s="147">
        <f t="shared" si="11"/>
        <v>8.5285714285714285</v>
      </c>
    </row>
    <row r="239" spans="1:14" s="96" customFormat="1" ht="24.95" customHeight="1">
      <c r="A239" s="127">
        <f t="shared" si="10"/>
        <v>45883</v>
      </c>
      <c r="B239" s="148">
        <f t="shared" si="11"/>
        <v>1.7285714285714289</v>
      </c>
      <c r="C239" s="129">
        <f t="shared" si="11"/>
        <v>2.6714285714285713</v>
      </c>
      <c r="D239" s="129">
        <f t="shared" si="11"/>
        <v>0.48571428571428571</v>
      </c>
      <c r="E239" s="129">
        <f t="shared" si="11"/>
        <v>11.814285714285713</v>
      </c>
      <c r="F239" s="129">
        <f t="shared" si="11"/>
        <v>66.899999999999991</v>
      </c>
      <c r="G239" s="129">
        <f t="shared" si="11"/>
        <v>0.11428571428571428</v>
      </c>
      <c r="H239" s="129">
        <f t="shared" si="11"/>
        <v>0</v>
      </c>
      <c r="I239" s="132">
        <f t="shared" si="11"/>
        <v>12.614285714285714</v>
      </c>
      <c r="J239" s="130">
        <f t="shared" si="11"/>
        <v>156.34285714285713</v>
      </c>
      <c r="K239" s="130">
        <f t="shared" si="11"/>
        <v>988.58571428571418</v>
      </c>
      <c r="L239" s="130">
        <f t="shared" si="11"/>
        <v>99315.885714285701</v>
      </c>
      <c r="M239" s="203">
        <f t="shared" si="11"/>
        <v>17.714285714285715</v>
      </c>
      <c r="N239" s="147">
        <f t="shared" si="11"/>
        <v>8.3857142857142843</v>
      </c>
    </row>
    <row r="240" spans="1:14" s="96" customFormat="1" ht="24.95" customHeight="1">
      <c r="A240" s="127">
        <f t="shared" si="10"/>
        <v>45884</v>
      </c>
      <c r="B240" s="148">
        <f t="shared" si="11"/>
        <v>1.8428571428571432</v>
      </c>
      <c r="C240" s="129">
        <f t="shared" si="11"/>
        <v>2.5428571428571431</v>
      </c>
      <c r="D240" s="129">
        <f t="shared" si="11"/>
        <v>0.47142857142857136</v>
      </c>
      <c r="E240" s="129">
        <f t="shared" si="11"/>
        <v>11.514285714285714</v>
      </c>
      <c r="F240" s="129">
        <f t="shared" si="11"/>
        <v>66.814285714285703</v>
      </c>
      <c r="G240" s="129">
        <f t="shared" si="11"/>
        <v>0.11428571428571428</v>
      </c>
      <c r="H240" s="129">
        <f t="shared" si="11"/>
        <v>0</v>
      </c>
      <c r="I240" s="132">
        <f t="shared" si="11"/>
        <v>12.642857142857141</v>
      </c>
      <c r="J240" s="130">
        <f t="shared" si="11"/>
        <v>156.47142857142856</v>
      </c>
      <c r="K240" s="130">
        <f t="shared" si="11"/>
        <v>987.67142857142858</v>
      </c>
      <c r="L240" s="130">
        <f t="shared" si="11"/>
        <v>101179.65714285716</v>
      </c>
      <c r="M240" s="203">
        <f t="shared" si="11"/>
        <v>17.642857142857142</v>
      </c>
      <c r="N240" s="147">
        <f t="shared" si="11"/>
        <v>8.3571428571428577</v>
      </c>
    </row>
    <row r="241" spans="1:15" s="96" customFormat="1" ht="24.95" customHeight="1">
      <c r="A241" s="127">
        <f t="shared" si="10"/>
        <v>45885</v>
      </c>
      <c r="B241" s="148">
        <f t="shared" si="11"/>
        <v>1.8499999999999996</v>
      </c>
      <c r="C241" s="129">
        <f t="shared" si="11"/>
        <v>2.6166666666666667</v>
      </c>
      <c r="D241" s="129">
        <f t="shared" si="11"/>
        <v>0.44999999999999996</v>
      </c>
      <c r="E241" s="129">
        <f t="shared" si="11"/>
        <v>12.433333333333332</v>
      </c>
      <c r="F241" s="129">
        <f t="shared" si="11"/>
        <v>66.949999999999989</v>
      </c>
      <c r="G241" s="129">
        <f t="shared" si="11"/>
        <v>0.11666666666666665</v>
      </c>
      <c r="H241" s="129">
        <f t="shared" si="11"/>
        <v>0</v>
      </c>
      <c r="I241" s="132">
        <f t="shared" si="11"/>
        <v>12.633333333333333</v>
      </c>
      <c r="J241" s="130">
        <f t="shared" si="11"/>
        <v>156.58333333333334</v>
      </c>
      <c r="K241" s="130">
        <f t="shared" si="11"/>
        <v>986.85</v>
      </c>
      <c r="L241" s="130">
        <f t="shared" si="11"/>
        <v>101950.85000000002</v>
      </c>
      <c r="M241" s="203">
        <f t="shared" si="11"/>
        <v>17.616666666666667</v>
      </c>
      <c r="N241" s="147">
        <f t="shared" si="11"/>
        <v>8.3666666666666654</v>
      </c>
      <c r="O241" s="208" t="s">
        <v>46</v>
      </c>
    </row>
    <row r="242" spans="1:15" s="96" customFormat="1" ht="24.95" customHeight="1">
      <c r="A242" s="127">
        <f t="shared" si="10"/>
        <v>45886</v>
      </c>
      <c r="B242" s="148">
        <f t="shared" si="11"/>
        <v>1.8666666666666665</v>
      </c>
      <c r="C242" s="129">
        <f t="shared" si="11"/>
        <v>2.4999999999999996</v>
      </c>
      <c r="D242" s="129">
        <f t="shared" si="11"/>
        <v>0.39999999999999997</v>
      </c>
      <c r="E242" s="129">
        <f t="shared" si="11"/>
        <v>15.816666666666668</v>
      </c>
      <c r="F242" s="129">
        <f t="shared" si="11"/>
        <v>66.916666666666671</v>
      </c>
      <c r="G242" s="129">
        <f t="shared" si="11"/>
        <v>0.10000000000000002</v>
      </c>
      <c r="H242" s="129">
        <f t="shared" si="11"/>
        <v>0</v>
      </c>
      <c r="I242" s="132">
        <f t="shared" si="11"/>
        <v>12.533333333333333</v>
      </c>
      <c r="J242" s="130">
        <f t="shared" si="11"/>
        <v>157.9</v>
      </c>
      <c r="K242" s="130">
        <f t="shared" si="11"/>
        <v>986.58333333333337</v>
      </c>
      <c r="L242" s="130">
        <f t="shared" si="11"/>
        <v>101790.53333333333</v>
      </c>
      <c r="M242" s="203">
        <f t="shared" si="11"/>
        <v>17.483333333333334</v>
      </c>
      <c r="N242" s="147">
        <f t="shared" si="11"/>
        <v>8.4666666666666668</v>
      </c>
      <c r="O242" s="208" t="s">
        <v>46</v>
      </c>
    </row>
    <row r="243" spans="1:15" s="96" customFormat="1" ht="24.95" customHeight="1">
      <c r="A243" s="127">
        <f t="shared" si="10"/>
        <v>45887</v>
      </c>
      <c r="B243" s="148">
        <f t="shared" si="11"/>
        <v>1.9666666666666668</v>
      </c>
      <c r="C243" s="129">
        <f t="shared" si="11"/>
        <v>2.4</v>
      </c>
      <c r="D243" s="129">
        <f t="shared" si="11"/>
        <v>0.35000000000000003</v>
      </c>
      <c r="E243" s="129">
        <f t="shared" si="11"/>
        <v>17.7</v>
      </c>
      <c r="F243" s="129">
        <f t="shared" si="11"/>
        <v>66.983333333333334</v>
      </c>
      <c r="G243" s="129">
        <f t="shared" si="11"/>
        <v>0.13333333333333333</v>
      </c>
      <c r="H243" s="129">
        <f t="shared" si="11"/>
        <v>0</v>
      </c>
      <c r="I243" s="132">
        <f t="shared" si="11"/>
        <v>12.466666666666667</v>
      </c>
      <c r="J243" s="130">
        <f t="shared" si="11"/>
        <v>159.63333333333333</v>
      </c>
      <c r="K243" s="130">
        <f t="shared" si="11"/>
        <v>986.74999999999989</v>
      </c>
      <c r="L243" s="130">
        <f t="shared" si="11"/>
        <v>101545.51666666666</v>
      </c>
      <c r="M243" s="203">
        <f t="shared" si="11"/>
        <v>17.433333333333334</v>
      </c>
      <c r="N243" s="147">
        <f t="shared" si="11"/>
        <v>8.5333333333333332</v>
      </c>
      <c r="O243" s="208" t="s">
        <v>46</v>
      </c>
    </row>
    <row r="244" spans="1:15" s="96" customFormat="1" ht="24.95" customHeight="1">
      <c r="A244" s="127">
        <f t="shared" si="10"/>
        <v>45888</v>
      </c>
      <c r="B244" s="148">
        <f t="shared" si="11"/>
        <v>2.0833333333333335</v>
      </c>
      <c r="C244" s="129">
        <f t="shared" si="11"/>
        <v>2.3666666666666667</v>
      </c>
      <c r="D244" s="129">
        <f t="shared" si="11"/>
        <v>0.35000000000000003</v>
      </c>
      <c r="E244" s="129">
        <f t="shared" si="11"/>
        <v>16.283333333333335</v>
      </c>
      <c r="F244" s="129">
        <f t="shared" si="11"/>
        <v>67.533333333333317</v>
      </c>
      <c r="G244" s="129">
        <f t="shared" si="11"/>
        <v>0.13333333333333333</v>
      </c>
      <c r="H244" s="129">
        <f t="shared" si="11"/>
        <v>0</v>
      </c>
      <c r="I244" s="132">
        <f t="shared" si="11"/>
        <v>12.466666666666669</v>
      </c>
      <c r="J244" s="130">
        <f t="shared" si="11"/>
        <v>160.36666666666665</v>
      </c>
      <c r="K244" s="130">
        <f t="shared" si="11"/>
        <v>987.19999999999993</v>
      </c>
      <c r="L244" s="130">
        <f t="shared" si="11"/>
        <v>101363.15000000001</v>
      </c>
      <c r="M244" s="203">
        <f t="shared" si="11"/>
        <v>17.350000000000001</v>
      </c>
      <c r="N244" s="147">
        <f t="shared" si="11"/>
        <v>8.5333333333333332</v>
      </c>
      <c r="O244" s="208" t="s">
        <v>46</v>
      </c>
    </row>
    <row r="245" spans="1:15" s="96" customFormat="1" ht="24.95" customHeight="1">
      <c r="A245" s="127">
        <f t="shared" si="10"/>
        <v>45889</v>
      </c>
      <c r="B245" s="148">
        <f t="shared" si="11"/>
        <v>2.1333333333333333</v>
      </c>
      <c r="C245" s="129">
        <f t="shared" si="11"/>
        <v>2.2000000000000002</v>
      </c>
      <c r="D245" s="129">
        <f t="shared" si="11"/>
        <v>0.36666666666666664</v>
      </c>
      <c r="E245" s="129">
        <f t="shared" si="11"/>
        <v>15.966666666666669</v>
      </c>
      <c r="F245" s="129">
        <f t="shared" si="11"/>
        <v>67.566666666666663</v>
      </c>
      <c r="G245" s="129">
        <f t="shared" si="11"/>
        <v>0.16666666666666666</v>
      </c>
      <c r="H245" s="129">
        <f t="shared" si="11"/>
        <v>0</v>
      </c>
      <c r="I245" s="132">
        <f t="shared" si="11"/>
        <v>12.450000000000001</v>
      </c>
      <c r="J245" s="130">
        <f t="shared" si="11"/>
        <v>160.65</v>
      </c>
      <c r="K245" s="130">
        <f t="shared" si="11"/>
        <v>987.36666666666645</v>
      </c>
      <c r="L245" s="130">
        <f t="shared" si="11"/>
        <v>100606.59999999999</v>
      </c>
      <c r="M245" s="203">
        <f t="shared" si="11"/>
        <v>17.366666666666667</v>
      </c>
      <c r="N245" s="147">
        <f t="shared" si="11"/>
        <v>8.5500000000000007</v>
      </c>
      <c r="O245" s="208" t="s">
        <v>46</v>
      </c>
    </row>
    <row r="246" spans="1:15" s="96" customFormat="1" ht="24.95" customHeight="1">
      <c r="A246" s="127">
        <f t="shared" si="10"/>
        <v>45890</v>
      </c>
      <c r="B246" s="148">
        <f t="shared" si="11"/>
        <v>2.0666666666666664</v>
      </c>
      <c r="C246" s="129">
        <f t="shared" si="11"/>
        <v>2.1166666666666667</v>
      </c>
      <c r="D246" s="129">
        <f t="shared" si="11"/>
        <v>0.39999999999999997</v>
      </c>
      <c r="E246" s="129">
        <f t="shared" si="11"/>
        <v>18.133333333333336</v>
      </c>
      <c r="F246" s="129">
        <f t="shared" si="11"/>
        <v>67.166666666666671</v>
      </c>
      <c r="G246" s="129">
        <f t="shared" si="11"/>
        <v>0.16666666666666671</v>
      </c>
      <c r="H246" s="129">
        <f t="shared" si="11"/>
        <v>0</v>
      </c>
      <c r="I246" s="132">
        <f t="shared" si="11"/>
        <v>12.383333333333333</v>
      </c>
      <c r="J246" s="130">
        <f t="shared" si="11"/>
        <v>160.96666666666667</v>
      </c>
      <c r="K246" s="130">
        <f t="shared" si="11"/>
        <v>987.23333333333346</v>
      </c>
      <c r="L246" s="130">
        <f t="shared" si="11"/>
        <v>99159.583333333328</v>
      </c>
      <c r="M246" s="203">
        <f t="shared" si="11"/>
        <v>17.466666666666669</v>
      </c>
      <c r="N246" s="147">
        <f t="shared" si="11"/>
        <v>8.6166666666666671</v>
      </c>
      <c r="O246" s="208" t="s">
        <v>46</v>
      </c>
    </row>
    <row r="247" spans="1:15" s="96" customFormat="1" ht="24.95" customHeight="1">
      <c r="A247" s="127">
        <f t="shared" si="10"/>
        <v>45891</v>
      </c>
      <c r="B247" s="148">
        <f t="shared" si="11"/>
        <v>1.95</v>
      </c>
      <c r="C247" s="129">
        <f t="shared" si="11"/>
        <v>2.0166666666666666</v>
      </c>
      <c r="D247" s="129">
        <f t="shared" si="11"/>
        <v>0.43333333333333335</v>
      </c>
      <c r="E247" s="129">
        <f t="shared" si="11"/>
        <v>19.966666666666669</v>
      </c>
      <c r="F247" s="129">
        <f t="shared" si="11"/>
        <v>67.083333333333329</v>
      </c>
      <c r="G247" s="129">
        <f t="shared" si="11"/>
        <v>0.16666666666666666</v>
      </c>
      <c r="H247" s="129">
        <f t="shared" si="11"/>
        <v>0</v>
      </c>
      <c r="I247" s="132">
        <f t="shared" si="11"/>
        <v>12.350000000000001</v>
      </c>
      <c r="J247" s="130">
        <f t="shared" si="11"/>
        <v>161.13333333333333</v>
      </c>
      <c r="K247" s="130">
        <f t="shared" si="11"/>
        <v>986.68333333333328</v>
      </c>
      <c r="L247" s="130">
        <f t="shared" si="11"/>
        <v>97374.183333333334</v>
      </c>
      <c r="M247" s="203">
        <f t="shared" si="11"/>
        <v>17.666666666666664</v>
      </c>
      <c r="N247" s="147">
        <f t="shared" si="11"/>
        <v>8.65</v>
      </c>
      <c r="O247" s="208" t="s">
        <v>46</v>
      </c>
    </row>
    <row r="248" spans="1:15" s="96" customFormat="1" ht="24.95" customHeight="1">
      <c r="A248" s="127">
        <f>IF($A$166+22&gt;$J$156,"",$A$166+22)</f>
        <v>45892</v>
      </c>
      <c r="B248" s="148">
        <f>IF(A248="","",AVERAGE(B121:B127))</f>
        <v>1.9142857142857141</v>
      </c>
      <c r="C248" s="129">
        <f t="shared" ref="C248:N248" si="12">IF(B248="","",AVERAGE(C121:C127))</f>
        <v>2.1857142857142859</v>
      </c>
      <c r="D248" s="129">
        <f t="shared" si="12"/>
        <v>0.41428571428571426</v>
      </c>
      <c r="E248" s="129">
        <f t="shared" si="12"/>
        <v>20.542857142857144</v>
      </c>
      <c r="F248" s="129">
        <f t="shared" si="12"/>
        <v>66.957142857142856</v>
      </c>
      <c r="G248" s="129">
        <f t="shared" si="12"/>
        <v>0.15714285714285717</v>
      </c>
      <c r="H248" s="129">
        <f t="shared" si="12"/>
        <v>0</v>
      </c>
      <c r="I248" s="132">
        <f>IF(G248="","",AVERAGE(I121:I127))</f>
        <v>12.385714285714286</v>
      </c>
      <c r="J248" s="130">
        <f t="shared" si="12"/>
        <v>160.51428571428571</v>
      </c>
      <c r="K248" s="130">
        <f t="shared" si="12"/>
        <v>986.44285714285706</v>
      </c>
      <c r="L248" s="130">
        <f t="shared" si="12"/>
        <v>97245.942857142858</v>
      </c>
      <c r="M248" s="203">
        <f t="shared" si="12"/>
        <v>17.657142857142855</v>
      </c>
      <c r="N248" s="147">
        <f t="shared" si="12"/>
        <v>8.6142857142857139</v>
      </c>
    </row>
    <row r="249" spans="1:15" s="96" customFormat="1" ht="24.95" customHeight="1">
      <c r="A249" s="127">
        <f>IF($A$166+23&gt;$J$156,"",$A$166+23)</f>
        <v>45893</v>
      </c>
      <c r="B249" s="148">
        <f t="shared" ref="B249:N250" si="13">IF(A249="","",AVERAGE(B122:B128))</f>
        <v>1.8428571428571427</v>
      </c>
      <c r="C249" s="129">
        <f t="shared" si="13"/>
        <v>2.128571428571429</v>
      </c>
      <c r="D249" s="129">
        <f t="shared" si="13"/>
        <v>0.41428571428571426</v>
      </c>
      <c r="E249" s="129">
        <f t="shared" si="13"/>
        <v>20.228571428571428</v>
      </c>
      <c r="F249" s="129">
        <f t="shared" si="13"/>
        <v>66.828571428571422</v>
      </c>
      <c r="G249" s="129">
        <f t="shared" si="13"/>
        <v>0.15714285714285717</v>
      </c>
      <c r="H249" s="129">
        <f t="shared" si="13"/>
        <v>0</v>
      </c>
      <c r="I249" s="132">
        <f>IF(G249="","",AVERAGE(I122:I128))</f>
        <v>12.457142857142857</v>
      </c>
      <c r="J249" s="130">
        <f t="shared" si="13"/>
        <v>159.44285714285712</v>
      </c>
      <c r="K249" s="130">
        <f t="shared" si="13"/>
        <v>986.11428571428576</v>
      </c>
      <c r="L249" s="130">
        <f t="shared" si="13"/>
        <v>96755.8</v>
      </c>
      <c r="M249" s="203">
        <f t="shared" si="13"/>
        <v>17.614285714285717</v>
      </c>
      <c r="N249" s="147">
        <f t="shared" si="13"/>
        <v>8.5428571428571427</v>
      </c>
    </row>
    <row r="250" spans="1:15" s="96" customFormat="1" ht="24.95" customHeight="1" thickBot="1">
      <c r="A250" s="149">
        <f>IF($A$166+24&gt;$J$156,"",$A$166+24)</f>
        <v>45894</v>
      </c>
      <c r="B250" s="204">
        <f t="shared" si="13"/>
        <v>1.7285714285714284</v>
      </c>
      <c r="C250" s="151">
        <f t="shared" si="13"/>
        <v>1.9285714285714286</v>
      </c>
      <c r="D250" s="151">
        <f t="shared" si="13"/>
        <v>0.39999999999999991</v>
      </c>
      <c r="E250" s="151">
        <f t="shared" si="13"/>
        <v>19.457142857142859</v>
      </c>
      <c r="F250" s="151">
        <f t="shared" si="13"/>
        <v>66.885714285714286</v>
      </c>
      <c r="G250" s="151">
        <f t="shared" si="13"/>
        <v>0.1142857142857143</v>
      </c>
      <c r="H250" s="151">
        <f t="shared" si="13"/>
        <v>0</v>
      </c>
      <c r="I250" s="217">
        <f>IF(G250="","",AVERAGE(I123:I129))</f>
        <v>12.428571428571429</v>
      </c>
      <c r="J250" s="154">
        <f t="shared" si="13"/>
        <v>158.01428571428571</v>
      </c>
      <c r="K250" s="154">
        <f t="shared" si="13"/>
        <v>985.61428571428576</v>
      </c>
      <c r="L250" s="154">
        <f t="shared" si="13"/>
        <v>96784.714285714275</v>
      </c>
      <c r="M250" s="152">
        <f t="shared" si="13"/>
        <v>17.728571428571428</v>
      </c>
      <c r="N250" s="205">
        <f t="shared" si="13"/>
        <v>8.5714285714285712</v>
      </c>
    </row>
    <row r="251" spans="1:15" ht="18" customHeight="1">
      <c r="A251" s="158" t="s">
        <v>39</v>
      </c>
      <c r="B251" s="167"/>
      <c r="C251" s="167"/>
      <c r="D251" s="167"/>
      <c r="E251" s="167"/>
      <c r="F251" s="167"/>
      <c r="G251" s="167"/>
      <c r="H251" s="167"/>
      <c r="I251" s="167"/>
      <c r="J251" s="184"/>
      <c r="K251" s="184"/>
      <c r="L251" s="184"/>
      <c r="M251" s="184"/>
      <c r="N251" s="167"/>
    </row>
    <row r="252" spans="1:15" ht="18" customHeight="1">
      <c r="A252" s="212" t="s">
        <v>47</v>
      </c>
      <c r="B252" s="167"/>
      <c r="C252" s="167"/>
      <c r="D252" s="167"/>
      <c r="E252" s="167"/>
      <c r="F252" s="167"/>
      <c r="G252" s="167"/>
      <c r="H252" s="167"/>
      <c r="I252" s="167"/>
      <c r="J252" s="184"/>
      <c r="K252" s="184"/>
      <c r="L252" s="184"/>
      <c r="M252" s="184"/>
      <c r="N252" s="167"/>
    </row>
    <row r="253" spans="1:15" ht="18" customHeight="1">
      <c r="A253" s="218"/>
      <c r="B253" s="167"/>
      <c r="C253" s="167"/>
      <c r="D253" s="167"/>
      <c r="E253" s="167"/>
      <c r="F253" s="167"/>
      <c r="G253" s="167"/>
      <c r="H253" s="167"/>
      <c r="I253" s="167"/>
      <c r="J253" s="184"/>
      <c r="K253" s="184"/>
      <c r="L253" s="184"/>
      <c r="M253" s="184"/>
      <c r="N253" s="167"/>
    </row>
    <row r="254" spans="1:15" ht="18" customHeight="1">
      <c r="A254" s="218"/>
      <c r="B254" s="167"/>
      <c r="C254" s="167"/>
      <c r="D254" s="167"/>
      <c r="E254" s="167"/>
      <c r="F254" s="167"/>
      <c r="G254" s="167"/>
      <c r="H254" s="167"/>
      <c r="I254" s="167"/>
      <c r="J254" s="184"/>
      <c r="K254" s="184"/>
      <c r="L254" s="184"/>
      <c r="M254" s="184"/>
      <c r="N254" s="167"/>
    </row>
    <row r="255" spans="1:15" ht="18" customHeight="1">
      <c r="A255" s="218"/>
      <c r="B255" s="167"/>
      <c r="C255" s="167"/>
      <c r="D255" s="167"/>
      <c r="E255" s="167"/>
      <c r="F255" s="167"/>
      <c r="G255" s="167"/>
      <c r="H255" s="167"/>
      <c r="I255" s="167"/>
      <c r="J255" s="184"/>
      <c r="K255" s="184"/>
      <c r="L255" s="184"/>
      <c r="M255" s="184"/>
      <c r="N255" s="167"/>
    </row>
    <row r="256" spans="1:15" ht="18" customHeight="1">
      <c r="A256" s="218"/>
      <c r="B256" s="167"/>
      <c r="C256" s="167"/>
      <c r="D256" s="167"/>
      <c r="E256" s="167"/>
      <c r="F256" s="167"/>
      <c r="G256" s="167"/>
      <c r="H256" s="167"/>
      <c r="I256" s="167"/>
      <c r="J256" s="184"/>
      <c r="K256" s="184"/>
      <c r="L256" s="184"/>
      <c r="M256" s="184"/>
      <c r="N256" s="167"/>
    </row>
    <row r="257" spans="1:15" ht="18" customHeight="1"/>
    <row r="258" spans="1:15" ht="18" customHeight="1" thickBot="1"/>
    <row r="259" spans="1:15" ht="18" customHeight="1">
      <c r="A259" s="87"/>
      <c r="B259" s="88"/>
      <c r="C259" s="220" t="s">
        <v>49</v>
      </c>
      <c r="D259" s="221"/>
      <c r="E259" s="221"/>
      <c r="F259" s="221"/>
      <c r="G259" s="221"/>
      <c r="H259" s="221"/>
      <c r="I259" s="221"/>
      <c r="J259" s="221"/>
      <c r="K259" s="221"/>
      <c r="L259" s="221"/>
      <c r="M259" s="221"/>
      <c r="N259" s="221"/>
      <c r="O259" s="222"/>
    </row>
    <row r="260" spans="1:15" ht="18" customHeight="1">
      <c r="A260" s="90"/>
      <c r="B260" s="91"/>
      <c r="C260" s="223"/>
      <c r="D260" s="224"/>
      <c r="E260" s="224"/>
      <c r="F260" s="224"/>
      <c r="G260" s="224"/>
      <c r="H260" s="224"/>
      <c r="I260" s="224"/>
      <c r="J260" s="224"/>
      <c r="K260" s="224"/>
      <c r="L260" s="224"/>
      <c r="M260" s="224"/>
      <c r="N260" s="224"/>
      <c r="O260" s="225"/>
    </row>
    <row r="261" spans="1:15" ht="18" customHeight="1">
      <c r="A261" s="90"/>
      <c r="B261" s="91"/>
      <c r="C261" s="223"/>
      <c r="D261" s="224"/>
      <c r="E261" s="224"/>
      <c r="F261" s="224"/>
      <c r="G261" s="224"/>
      <c r="H261" s="224"/>
      <c r="I261" s="224"/>
      <c r="J261" s="224"/>
      <c r="K261" s="224"/>
      <c r="L261" s="224"/>
      <c r="M261" s="224"/>
      <c r="N261" s="224"/>
      <c r="O261" s="225"/>
    </row>
    <row r="262" spans="1:15" ht="18" customHeight="1">
      <c r="A262" s="90"/>
      <c r="B262" s="91"/>
      <c r="C262" s="223"/>
      <c r="D262" s="224"/>
      <c r="E262" s="224"/>
      <c r="F262" s="224"/>
      <c r="G262" s="224"/>
      <c r="H262" s="224"/>
      <c r="I262" s="224"/>
      <c r="J262" s="224"/>
      <c r="K262" s="224"/>
      <c r="L262" s="224"/>
      <c r="M262" s="224"/>
      <c r="N262" s="224"/>
      <c r="O262" s="225"/>
    </row>
    <row r="263" spans="1:15" ht="18" customHeight="1">
      <c r="A263" s="90"/>
      <c r="B263" s="91"/>
      <c r="C263" s="223"/>
      <c r="D263" s="224"/>
      <c r="E263" s="224"/>
      <c r="F263" s="224"/>
      <c r="G263" s="224"/>
      <c r="H263" s="224"/>
      <c r="I263" s="224"/>
      <c r="J263" s="224"/>
      <c r="K263" s="224"/>
      <c r="L263" s="224"/>
      <c r="M263" s="224"/>
      <c r="N263" s="224"/>
      <c r="O263" s="225"/>
    </row>
    <row r="264" spans="1:15" ht="18" customHeight="1">
      <c r="A264" s="90"/>
      <c r="B264" s="91"/>
      <c r="C264" s="223"/>
      <c r="D264" s="224"/>
      <c r="E264" s="224"/>
      <c r="F264" s="224"/>
      <c r="G264" s="224"/>
      <c r="H264" s="224"/>
      <c r="I264" s="224"/>
      <c r="J264" s="224"/>
      <c r="K264" s="224"/>
      <c r="L264" s="224"/>
      <c r="M264" s="224"/>
      <c r="N264" s="224"/>
      <c r="O264" s="225"/>
    </row>
    <row r="265" spans="1:15" ht="18" customHeight="1" thickBot="1">
      <c r="A265" s="93"/>
      <c r="B265" s="94"/>
      <c r="C265" s="226"/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8"/>
    </row>
    <row r="266" spans="1:15" ht="18" customHeight="1">
      <c r="C266" s="92"/>
      <c r="D266" s="92"/>
      <c r="E266" s="92"/>
      <c r="F266" s="92"/>
      <c r="G266" s="92"/>
      <c r="H266" s="92"/>
      <c r="I266" s="92"/>
      <c r="J266" s="92"/>
      <c r="K266" s="92"/>
      <c r="L266" s="92"/>
      <c r="M266" s="92"/>
      <c r="N266" s="92"/>
    </row>
    <row r="267" spans="1:15" ht="18" customHeight="1">
      <c r="C267" s="92"/>
      <c r="D267" s="92"/>
      <c r="E267" s="92"/>
      <c r="F267" s="92"/>
      <c r="G267" s="92"/>
      <c r="H267" s="92"/>
      <c r="I267" s="92"/>
      <c r="J267" s="92"/>
      <c r="K267" s="92"/>
      <c r="L267" s="92"/>
      <c r="M267" s="92"/>
      <c r="N267" s="92"/>
    </row>
    <row r="268" spans="1:15" ht="18" customHeight="1">
      <c r="C268" s="92"/>
      <c r="D268" s="92"/>
      <c r="E268" s="92"/>
      <c r="F268" s="92"/>
      <c r="G268" s="92"/>
      <c r="H268" s="92"/>
      <c r="I268" s="92"/>
      <c r="J268" s="92"/>
      <c r="K268" s="92"/>
      <c r="L268" s="92"/>
      <c r="M268" s="92"/>
      <c r="N268" s="92"/>
    </row>
    <row r="269" spans="1:15" ht="18" customHeight="1">
      <c r="C269" s="92"/>
      <c r="D269" s="92"/>
      <c r="E269" s="92"/>
      <c r="F269" s="92"/>
      <c r="G269" s="92"/>
      <c r="H269" s="92"/>
      <c r="I269" s="92"/>
      <c r="J269" s="92"/>
      <c r="K269" s="92"/>
      <c r="L269" s="92"/>
      <c r="M269" s="92"/>
      <c r="N269" s="92"/>
    </row>
    <row r="270" spans="1:15" ht="18" customHeight="1">
      <c r="C270" s="92"/>
      <c r="D270" s="92"/>
      <c r="E270" s="92"/>
      <c r="F270" s="92"/>
      <c r="G270" s="92"/>
      <c r="H270" s="92"/>
      <c r="I270" s="92"/>
      <c r="J270" s="92"/>
      <c r="K270" s="92"/>
      <c r="L270" s="92"/>
      <c r="M270" s="92"/>
      <c r="N270" s="92"/>
    </row>
    <row r="271" spans="1:15" ht="18" customHeight="1">
      <c r="C271" s="92"/>
      <c r="D271" s="92"/>
      <c r="E271" s="92"/>
      <c r="F271" s="92"/>
      <c r="G271" s="92"/>
      <c r="H271" s="92"/>
      <c r="I271" s="92"/>
      <c r="J271" s="92"/>
      <c r="K271" s="92"/>
      <c r="L271" s="92"/>
      <c r="M271" s="92"/>
      <c r="N271" s="92"/>
    </row>
    <row r="272" spans="1:15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spans="1:15" ht="18" customHeight="1"/>
    <row r="338" spans="1:15" ht="18" customHeight="1"/>
    <row r="339" spans="1:15" ht="18" customHeight="1"/>
    <row r="340" spans="1:15" ht="18" customHeight="1"/>
    <row r="341" spans="1:15" ht="18" customHeight="1"/>
    <row r="342" spans="1:15" ht="18" customHeight="1"/>
    <row r="343" spans="1:15" ht="18" customHeight="1"/>
    <row r="344" spans="1:15" ht="18" customHeight="1"/>
    <row r="345" spans="1:15" ht="18" customHeight="1"/>
    <row r="346" spans="1:15" ht="18" customHeight="1" thickBot="1"/>
    <row r="347" spans="1:15" ht="18" customHeight="1">
      <c r="A347" s="87"/>
      <c r="B347" s="88"/>
      <c r="C347" s="220" t="s">
        <v>50</v>
      </c>
      <c r="D347" s="221"/>
      <c r="E347" s="221"/>
      <c r="F347" s="221"/>
      <c r="G347" s="221"/>
      <c r="H347" s="221"/>
      <c r="I347" s="221"/>
      <c r="J347" s="221"/>
      <c r="K347" s="221"/>
      <c r="L347" s="221"/>
      <c r="M347" s="221"/>
      <c r="N347" s="221"/>
      <c r="O347" s="222"/>
    </row>
    <row r="348" spans="1:15" ht="18" customHeight="1">
      <c r="A348" s="90"/>
      <c r="B348" s="91"/>
      <c r="C348" s="223"/>
      <c r="D348" s="224"/>
      <c r="E348" s="224"/>
      <c r="F348" s="224"/>
      <c r="G348" s="224"/>
      <c r="H348" s="224"/>
      <c r="I348" s="224"/>
      <c r="J348" s="224"/>
      <c r="K348" s="224"/>
      <c r="L348" s="224"/>
      <c r="M348" s="224"/>
      <c r="N348" s="224"/>
      <c r="O348" s="225"/>
    </row>
    <row r="349" spans="1:15" ht="18" customHeight="1">
      <c r="A349" s="90"/>
      <c r="B349" s="91"/>
      <c r="C349" s="223"/>
      <c r="D349" s="224"/>
      <c r="E349" s="224"/>
      <c r="F349" s="224"/>
      <c r="G349" s="224"/>
      <c r="H349" s="224"/>
      <c r="I349" s="224"/>
      <c r="J349" s="224"/>
      <c r="K349" s="224"/>
      <c r="L349" s="224"/>
      <c r="M349" s="224"/>
      <c r="N349" s="224"/>
      <c r="O349" s="225"/>
    </row>
    <row r="350" spans="1:15" ht="18" customHeight="1">
      <c r="A350" s="90"/>
      <c r="B350" s="91"/>
      <c r="C350" s="223"/>
      <c r="D350" s="224"/>
      <c r="E350" s="224"/>
      <c r="F350" s="224"/>
      <c r="G350" s="224"/>
      <c r="H350" s="224"/>
      <c r="I350" s="224"/>
      <c r="J350" s="224"/>
      <c r="K350" s="224"/>
      <c r="L350" s="224"/>
      <c r="M350" s="224"/>
      <c r="N350" s="224"/>
      <c r="O350" s="225"/>
    </row>
    <row r="351" spans="1:15" ht="18" customHeight="1">
      <c r="A351" s="90"/>
      <c r="B351" s="91"/>
      <c r="C351" s="223"/>
      <c r="D351" s="224"/>
      <c r="E351" s="224"/>
      <c r="F351" s="224"/>
      <c r="G351" s="224"/>
      <c r="H351" s="224"/>
      <c r="I351" s="224"/>
      <c r="J351" s="224"/>
      <c r="K351" s="224"/>
      <c r="L351" s="224"/>
      <c r="M351" s="224"/>
      <c r="N351" s="224"/>
      <c r="O351" s="225"/>
    </row>
    <row r="352" spans="1:15" ht="18" customHeight="1">
      <c r="A352" s="90"/>
      <c r="B352" s="91"/>
      <c r="C352" s="223"/>
      <c r="D352" s="224"/>
      <c r="E352" s="224"/>
      <c r="F352" s="224"/>
      <c r="G352" s="224"/>
      <c r="H352" s="224"/>
      <c r="I352" s="224"/>
      <c r="J352" s="224"/>
      <c r="K352" s="224"/>
      <c r="L352" s="224"/>
      <c r="M352" s="224"/>
      <c r="N352" s="224"/>
      <c r="O352" s="225"/>
    </row>
    <row r="353" spans="1:15" ht="18" customHeight="1" thickBot="1">
      <c r="A353" s="93"/>
      <c r="B353" s="94"/>
      <c r="C353" s="226"/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8"/>
    </row>
    <row r="354" spans="1:15" ht="18" customHeight="1">
      <c r="C354" s="92"/>
      <c r="D354" s="92"/>
      <c r="E354" s="92"/>
      <c r="F354" s="92"/>
      <c r="G354" s="92"/>
      <c r="H354" s="92"/>
      <c r="I354" s="92"/>
      <c r="J354" s="92"/>
      <c r="K354" s="92"/>
      <c r="L354" s="92"/>
      <c r="M354" s="92"/>
      <c r="N354" s="92"/>
    </row>
    <row r="355" spans="1:15" ht="18" customHeight="1">
      <c r="C355" s="92"/>
      <c r="D355" s="92"/>
      <c r="E355" s="92"/>
      <c r="F355" s="92"/>
      <c r="G355" s="92"/>
      <c r="H355" s="92"/>
      <c r="I355" s="92"/>
      <c r="J355" s="92"/>
      <c r="K355" s="92"/>
      <c r="L355" s="92"/>
      <c r="M355" s="92"/>
      <c r="N355" s="92"/>
    </row>
    <row r="356" spans="1:15" ht="18" customHeight="1">
      <c r="C356" s="92"/>
      <c r="D356" s="92"/>
      <c r="E356" s="92"/>
      <c r="F356" s="92"/>
      <c r="G356" s="92"/>
      <c r="H356" s="92"/>
      <c r="I356" s="92"/>
      <c r="J356" s="92"/>
      <c r="K356" s="92"/>
      <c r="L356" s="92"/>
      <c r="M356" s="92"/>
      <c r="N356" s="92"/>
    </row>
    <row r="357" spans="1:15" ht="18" customHeight="1">
      <c r="C357" s="92"/>
      <c r="D357" s="92"/>
      <c r="E357" s="92"/>
      <c r="F357" s="92"/>
      <c r="G357" s="92"/>
      <c r="H357" s="92"/>
      <c r="I357" s="92"/>
      <c r="J357" s="92"/>
      <c r="K357" s="92"/>
      <c r="L357" s="92"/>
      <c r="M357" s="92"/>
      <c r="N357" s="92"/>
    </row>
    <row r="358" spans="1:15" ht="18" customHeight="1">
      <c r="C358" s="92"/>
      <c r="D358" s="92"/>
      <c r="E358" s="92"/>
      <c r="F358" s="92"/>
      <c r="G358" s="92"/>
      <c r="H358" s="92"/>
      <c r="I358" s="92"/>
      <c r="J358" s="92"/>
      <c r="K358" s="92"/>
      <c r="L358" s="92"/>
      <c r="M358" s="92"/>
      <c r="N358" s="92"/>
    </row>
    <row r="359" spans="1:15" ht="18" customHeight="1">
      <c r="C359" s="92"/>
      <c r="D359" s="92"/>
      <c r="E359" s="92"/>
      <c r="F359" s="92"/>
      <c r="G359" s="92"/>
      <c r="H359" s="92"/>
      <c r="I359" s="92"/>
      <c r="J359" s="92"/>
      <c r="K359" s="92"/>
      <c r="L359" s="92"/>
      <c r="M359" s="92"/>
      <c r="N359" s="92"/>
    </row>
    <row r="360" spans="1:15" ht="18" customHeight="1"/>
    <row r="361" spans="1:15" ht="18" customHeight="1"/>
    <row r="362" spans="1:15" ht="18" customHeight="1"/>
    <row r="363" spans="1:15" ht="18" customHeight="1"/>
    <row r="364" spans="1:15" ht="18" customHeight="1"/>
    <row r="365" spans="1:15" ht="18" customHeight="1"/>
    <row r="366" spans="1:15" ht="18" customHeight="1"/>
    <row r="367" spans="1:15" ht="18" customHeight="1"/>
    <row r="368" spans="1:15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</sheetData>
  <mergeCells count="34">
    <mergeCell ref="A21:N21"/>
    <mergeCell ref="C1:O7"/>
    <mergeCell ref="A18:N18"/>
    <mergeCell ref="A19:N19"/>
    <mergeCell ref="A20:F20"/>
    <mergeCell ref="J20:N20"/>
    <mergeCell ref="A22:A23"/>
    <mergeCell ref="C69:O75"/>
    <mergeCell ref="A86:N86"/>
    <mergeCell ref="A87:N87"/>
    <mergeCell ref="A88:F88"/>
    <mergeCell ref="J88:N88"/>
    <mergeCell ref="A158:A159"/>
    <mergeCell ref="A89:N89"/>
    <mergeCell ref="A90:A91"/>
    <mergeCell ref="C137:O143"/>
    <mergeCell ref="A154:N154"/>
    <mergeCell ref="O154:X154"/>
    <mergeCell ref="A155:N155"/>
    <mergeCell ref="O155:X155"/>
    <mergeCell ref="A156:F156"/>
    <mergeCell ref="J156:N156"/>
    <mergeCell ref="O156:X156"/>
    <mergeCell ref="A157:N157"/>
    <mergeCell ref="O157:X157"/>
    <mergeCell ref="A218:A219"/>
    <mergeCell ref="C259:O265"/>
    <mergeCell ref="C347:O353"/>
    <mergeCell ref="C197:O203"/>
    <mergeCell ref="A214:N214"/>
    <mergeCell ref="A215:N215"/>
    <mergeCell ref="A216:F216"/>
    <mergeCell ref="J216:N216"/>
    <mergeCell ref="A217:N217"/>
  </mergeCells>
  <printOptions horizontalCentered="1" verticalCentered="1"/>
  <pageMargins left="0.19685039370078741" right="0.19685039370078741" top="0.19685039370078741" bottom="0.19685039370078741" header="0" footer="0"/>
  <pageSetup paperSize="9" scale="44" orientation="portrait" r:id="rId1"/>
  <headerFooter alignWithMargins="0">
    <oddFooter>&amp;R&amp;18PÁGINA &amp;P DE &amp;N</oddFooter>
  </headerFooter>
  <rowBreaks count="5" manualBreakCount="5">
    <brk id="68" max="16383" man="1"/>
    <brk id="136" max="16383" man="1"/>
    <brk id="196" max="16383" man="1"/>
    <brk id="258" max="16383" man="1"/>
    <brk id="346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"/>
  <dimension ref="A1:X476"/>
  <sheetViews>
    <sheetView tabSelected="1" view="pageBreakPreview" topLeftCell="A307" zoomScale="70" zoomScaleNormal="100" zoomScaleSheetLayoutView="70" workbookViewId="0">
      <selection activeCell="Q342" sqref="Q342"/>
    </sheetView>
  </sheetViews>
  <sheetFormatPr defaultColWidth="11.42578125" defaultRowHeight="12.75"/>
  <cols>
    <col min="1" max="1" width="16.140625" customWidth="1"/>
    <col min="2" max="2" width="14.85546875" customWidth="1"/>
    <col min="3" max="3" width="13.5703125" customWidth="1"/>
    <col min="4" max="6" width="14.5703125" customWidth="1"/>
    <col min="7" max="8" width="18.140625" customWidth="1"/>
    <col min="9" max="9" width="15.7109375" customWidth="1"/>
    <col min="10" max="10" width="19.28515625" customWidth="1"/>
    <col min="11" max="11" width="13.85546875" bestFit="1" customWidth="1"/>
    <col min="12" max="12" width="13.7109375" customWidth="1"/>
    <col min="13" max="13" width="14" customWidth="1"/>
    <col min="14" max="14" width="21.85546875" customWidth="1"/>
    <col min="15" max="15" width="4.5703125" customWidth="1"/>
    <col min="18" max="18" width="13.5703125" customWidth="1"/>
    <col min="24" max="24" width="17.7109375" customWidth="1"/>
  </cols>
  <sheetData>
    <row r="1" spans="1:15" ht="18" customHeight="1">
      <c r="A1" s="1"/>
      <c r="B1" s="2"/>
      <c r="C1" s="247" t="s">
        <v>51</v>
      </c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9"/>
    </row>
    <row r="2" spans="1:15" ht="18" customHeight="1">
      <c r="A2" s="3"/>
      <c r="B2" s="4"/>
      <c r="C2" s="250"/>
      <c r="D2" s="251"/>
      <c r="E2" s="251"/>
      <c r="F2" s="251"/>
      <c r="G2" s="251"/>
      <c r="H2" s="251"/>
      <c r="I2" s="251"/>
      <c r="J2" s="251"/>
      <c r="K2" s="251"/>
      <c r="L2" s="251"/>
      <c r="M2" s="251"/>
      <c r="N2" s="251"/>
      <c r="O2" s="252"/>
    </row>
    <row r="3" spans="1:15" ht="18" customHeight="1">
      <c r="A3" s="3"/>
      <c r="B3" s="4"/>
      <c r="C3" s="250"/>
      <c r="D3" s="251"/>
      <c r="E3" s="251"/>
      <c r="F3" s="251"/>
      <c r="G3" s="251"/>
      <c r="H3" s="251"/>
      <c r="I3" s="251"/>
      <c r="J3" s="251"/>
      <c r="K3" s="251"/>
      <c r="L3" s="251"/>
      <c r="M3" s="251"/>
      <c r="N3" s="251"/>
      <c r="O3" s="252"/>
    </row>
    <row r="4" spans="1:15" ht="18" customHeight="1">
      <c r="A4" s="3"/>
      <c r="B4" s="4"/>
      <c r="C4" s="250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2"/>
    </row>
    <row r="5" spans="1:15" ht="18" customHeight="1">
      <c r="A5" s="3"/>
      <c r="B5" s="4"/>
      <c r="C5" s="250"/>
      <c r="D5" s="251"/>
      <c r="E5" s="251"/>
      <c r="F5" s="251"/>
      <c r="G5" s="251"/>
      <c r="H5" s="251"/>
      <c r="I5" s="251"/>
      <c r="J5" s="251"/>
      <c r="K5" s="251"/>
      <c r="L5" s="251"/>
      <c r="M5" s="251"/>
      <c r="N5" s="251"/>
      <c r="O5" s="252"/>
    </row>
    <row r="6" spans="1:15" ht="18" customHeight="1">
      <c r="A6" s="3"/>
      <c r="B6" s="4"/>
      <c r="C6" s="250"/>
      <c r="D6" s="251"/>
      <c r="E6" s="251"/>
      <c r="F6" s="251"/>
      <c r="G6" s="251"/>
      <c r="H6" s="251"/>
      <c r="I6" s="251"/>
      <c r="J6" s="251"/>
      <c r="K6" s="251"/>
      <c r="L6" s="251"/>
      <c r="M6" s="251"/>
      <c r="N6" s="251"/>
      <c r="O6" s="252"/>
    </row>
    <row r="7" spans="1:15" ht="18" customHeight="1" thickBot="1">
      <c r="A7" s="6"/>
      <c r="B7" s="7"/>
      <c r="C7" s="253"/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5"/>
    </row>
    <row r="8" spans="1:15" ht="18" customHeight="1"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1:15" ht="18" customHeight="1"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5" ht="18" customHeight="1"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5" ht="18" customHeight="1"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5" ht="18" customHeight="1"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</row>
    <row r="13" spans="1:15" ht="18" customHeight="1"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</row>
    <row r="14" spans="1:15" ht="18" customHeight="1"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</row>
    <row r="15" spans="1:15" ht="18" customHeight="1"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</row>
    <row r="16" spans="1:15" ht="18" customHeight="1">
      <c r="C16" s="5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</row>
    <row r="17" spans="1:24" ht="18" customHeight="1" thickBot="1"/>
    <row r="18" spans="1:24" s="8" customFormat="1" ht="24.95" customHeight="1" thickBot="1">
      <c r="A18" s="260" t="s">
        <v>1</v>
      </c>
      <c r="B18" s="261"/>
      <c r="C18" s="261"/>
      <c r="D18" s="261"/>
      <c r="E18" s="261"/>
      <c r="F18" s="261"/>
      <c r="G18" s="261"/>
      <c r="H18" s="261"/>
      <c r="I18" s="261"/>
      <c r="J18" s="261"/>
      <c r="K18" s="261"/>
      <c r="L18" s="261"/>
      <c r="M18" s="261"/>
      <c r="N18" s="262"/>
    </row>
    <row r="19" spans="1:24" s="8" customFormat="1" ht="24.95" customHeight="1" thickBot="1">
      <c r="A19" s="257" t="s">
        <v>2</v>
      </c>
      <c r="B19" s="258"/>
      <c r="C19" s="258"/>
      <c r="D19" s="258"/>
      <c r="E19" s="258"/>
      <c r="F19" s="258"/>
      <c r="G19" s="258"/>
      <c r="H19" s="258"/>
      <c r="I19" s="258"/>
      <c r="J19" s="258"/>
      <c r="K19" s="258"/>
      <c r="L19" s="258"/>
      <c r="M19" s="258"/>
      <c r="N19" s="259"/>
    </row>
    <row r="20" spans="1:24" s="8" customFormat="1" ht="24.95" customHeight="1" thickBot="1">
      <c r="A20" s="265" t="s">
        <v>3</v>
      </c>
      <c r="B20" s="266"/>
      <c r="C20" s="266"/>
      <c r="D20" s="266"/>
      <c r="E20" s="266"/>
      <c r="F20" s="266"/>
      <c r="G20" s="67">
        <f>A31</f>
        <v>45870</v>
      </c>
      <c r="H20" s="67"/>
      <c r="I20" s="74" t="s">
        <v>4</v>
      </c>
      <c r="J20" s="270">
        <f>IF(A61="",IF(A60="",IF(A59="",A58,A59),A60),A61)</f>
        <v>45900</v>
      </c>
      <c r="K20" s="270"/>
      <c r="L20" s="270"/>
      <c r="M20" s="270"/>
      <c r="N20" s="271"/>
    </row>
    <row r="21" spans="1:24" s="8" customFormat="1" ht="24.95" customHeight="1" thickBot="1">
      <c r="A21" s="260" t="s">
        <v>52</v>
      </c>
      <c r="B21" s="261"/>
      <c r="C21" s="261"/>
      <c r="D21" s="261"/>
      <c r="E21" s="261"/>
      <c r="F21" s="261"/>
      <c r="G21" s="261"/>
      <c r="H21" s="261"/>
      <c r="I21" s="261"/>
      <c r="J21" s="261"/>
      <c r="K21" s="261"/>
      <c r="L21" s="261"/>
      <c r="M21" s="261"/>
      <c r="N21" s="262"/>
    </row>
    <row r="22" spans="1:24" s="8" customFormat="1" ht="24.95" customHeight="1">
      <c r="A22" s="273" t="s">
        <v>6</v>
      </c>
      <c r="B22" s="274" t="s">
        <v>7</v>
      </c>
      <c r="C22" s="275" t="s">
        <v>8</v>
      </c>
      <c r="D22" s="276" t="s">
        <v>9</v>
      </c>
      <c r="E22" s="275" t="s">
        <v>10</v>
      </c>
      <c r="F22" s="276" t="s">
        <v>11</v>
      </c>
      <c r="G22" s="275" t="s">
        <v>12</v>
      </c>
      <c r="H22" s="275" t="s">
        <v>13</v>
      </c>
      <c r="I22" s="275" t="s">
        <v>14</v>
      </c>
      <c r="J22" s="276" t="s">
        <v>15</v>
      </c>
      <c r="K22" s="275" t="s">
        <v>16</v>
      </c>
      <c r="L22" s="276" t="s">
        <v>17</v>
      </c>
      <c r="M22" s="277" t="s">
        <v>18</v>
      </c>
      <c r="N22" s="278" t="s">
        <v>19</v>
      </c>
    </row>
    <row r="23" spans="1:24" s="8" customFormat="1" ht="24.95" customHeight="1" thickBot="1">
      <c r="A23" s="279"/>
      <c r="B23" s="280" t="s">
        <v>20</v>
      </c>
      <c r="C23" s="281" t="s">
        <v>20</v>
      </c>
      <c r="D23" s="282" t="s">
        <v>20</v>
      </c>
      <c r="E23" s="281" t="s">
        <v>20</v>
      </c>
      <c r="F23" s="282" t="s">
        <v>20</v>
      </c>
      <c r="G23" s="281" t="s">
        <v>20</v>
      </c>
      <c r="H23" s="281" t="s">
        <v>20</v>
      </c>
      <c r="I23" s="281" t="s">
        <v>21</v>
      </c>
      <c r="J23" s="283" t="s">
        <v>22</v>
      </c>
      <c r="K23" s="284" t="s">
        <v>23</v>
      </c>
      <c r="L23" s="282" t="s">
        <v>24</v>
      </c>
      <c r="M23" s="285" t="s">
        <v>25</v>
      </c>
      <c r="N23" s="286" t="s">
        <v>26</v>
      </c>
      <c r="S23" s="9"/>
      <c r="T23" s="9"/>
      <c r="U23" s="9"/>
      <c r="V23" s="9"/>
      <c r="W23" s="10"/>
      <c r="X23" s="10"/>
    </row>
    <row r="24" spans="1:24" s="8" customFormat="1" ht="24.95" customHeight="1" thickBot="1">
      <c r="A24" s="287" t="s">
        <v>27</v>
      </c>
      <c r="B24" s="288">
        <v>8</v>
      </c>
      <c r="C24" s="289">
        <v>40</v>
      </c>
      <c r="D24" s="290">
        <v>5</v>
      </c>
      <c r="E24" s="289">
        <v>40</v>
      </c>
      <c r="F24" s="290">
        <v>100</v>
      </c>
      <c r="G24" s="289">
        <v>8</v>
      </c>
      <c r="H24" s="289">
        <v>5</v>
      </c>
      <c r="I24" s="289"/>
      <c r="J24" s="291"/>
      <c r="K24" s="292"/>
      <c r="L24" s="293"/>
      <c r="M24" s="294"/>
      <c r="N24" s="295"/>
      <c r="S24" s="9"/>
      <c r="T24" s="9"/>
      <c r="U24" s="9"/>
      <c r="V24" s="9"/>
      <c r="W24" s="10"/>
      <c r="X24" s="10"/>
    </row>
    <row r="25" spans="1:24" s="8" customFormat="1" ht="24.95" customHeight="1">
      <c r="A25" s="11">
        <v>45864</v>
      </c>
      <c r="B25" s="81">
        <v>2.5</v>
      </c>
      <c r="C25" s="12">
        <v>12.2</v>
      </c>
      <c r="D25" s="12">
        <v>0.2</v>
      </c>
      <c r="E25" s="12">
        <v>13.7</v>
      </c>
      <c r="F25" s="12">
        <v>60.9</v>
      </c>
      <c r="G25" s="12">
        <v>0.3</v>
      </c>
      <c r="H25" s="12">
        <v>0.2</v>
      </c>
      <c r="I25" s="12">
        <v>9</v>
      </c>
      <c r="J25" s="13">
        <v>176.4</v>
      </c>
      <c r="K25" s="13">
        <v>1068.8</v>
      </c>
      <c r="L25" s="13">
        <v>136496.20000000001</v>
      </c>
      <c r="M25" s="82">
        <v>13.6</v>
      </c>
      <c r="N25" s="79">
        <v>11</v>
      </c>
    </row>
    <row r="26" spans="1:24" s="8" customFormat="1" ht="24.95" customHeight="1">
      <c r="A26" s="14">
        <v>45865</v>
      </c>
      <c r="B26" s="15">
        <v>2.9</v>
      </c>
      <c r="C26" s="16">
        <v>11.8</v>
      </c>
      <c r="D26" s="16">
        <v>0.3</v>
      </c>
      <c r="E26" s="17">
        <v>16</v>
      </c>
      <c r="F26" s="16">
        <v>63.5</v>
      </c>
      <c r="G26" s="16">
        <v>0.3</v>
      </c>
      <c r="H26" s="16">
        <v>0.3</v>
      </c>
      <c r="I26" s="16">
        <v>8.9</v>
      </c>
      <c r="J26" s="18">
        <v>178.1</v>
      </c>
      <c r="K26" s="18">
        <v>1057.9000000000001</v>
      </c>
      <c r="L26" s="18">
        <v>138021.5</v>
      </c>
      <c r="M26" s="39">
        <v>14.6</v>
      </c>
      <c r="N26" s="71">
        <v>11.1</v>
      </c>
    </row>
    <row r="27" spans="1:24" s="8" customFormat="1" ht="24.95" customHeight="1">
      <c r="A27" s="14">
        <v>45866</v>
      </c>
      <c r="B27" s="15">
        <v>2.2000000000000002</v>
      </c>
      <c r="C27" s="16">
        <v>10.6</v>
      </c>
      <c r="D27" s="16">
        <v>0.3</v>
      </c>
      <c r="E27" s="19">
        <v>10.3</v>
      </c>
      <c r="F27" s="16">
        <v>65.3</v>
      </c>
      <c r="G27" s="19">
        <v>0.4</v>
      </c>
      <c r="H27" s="19">
        <v>0.4</v>
      </c>
      <c r="I27" s="16">
        <v>9</v>
      </c>
      <c r="J27" s="18">
        <v>177</v>
      </c>
      <c r="K27" s="18">
        <v>1072.5999999999999</v>
      </c>
      <c r="L27" s="18">
        <v>138757.5</v>
      </c>
      <c r="M27" s="39">
        <v>14.5</v>
      </c>
      <c r="N27" s="71">
        <v>11</v>
      </c>
    </row>
    <row r="28" spans="1:24" s="8" customFormat="1" ht="24.95" customHeight="1">
      <c r="A28" s="14">
        <v>45867</v>
      </c>
      <c r="B28" s="15">
        <v>2.6</v>
      </c>
      <c r="C28" s="16">
        <v>17.2</v>
      </c>
      <c r="D28" s="16">
        <v>0.3</v>
      </c>
      <c r="E28" s="16">
        <v>15.2</v>
      </c>
      <c r="F28" s="16">
        <v>63.4</v>
      </c>
      <c r="G28" s="19">
        <v>0.5</v>
      </c>
      <c r="H28" s="19">
        <v>0.3</v>
      </c>
      <c r="I28" s="16">
        <v>8.3000000000000007</v>
      </c>
      <c r="J28" s="18">
        <v>177.7</v>
      </c>
      <c r="K28" s="18">
        <v>1061.2</v>
      </c>
      <c r="L28" s="18">
        <v>134968.5</v>
      </c>
      <c r="M28" s="39">
        <v>15.1</v>
      </c>
      <c r="N28" s="71">
        <v>11.6</v>
      </c>
    </row>
    <row r="29" spans="1:24" s="8" customFormat="1" ht="24.95" customHeight="1">
      <c r="A29" s="14">
        <v>45868</v>
      </c>
      <c r="B29" s="15">
        <v>2.2000000000000002</v>
      </c>
      <c r="C29" s="16">
        <v>17</v>
      </c>
      <c r="D29" s="16">
        <v>0.3</v>
      </c>
      <c r="E29" s="16">
        <v>14.7</v>
      </c>
      <c r="F29" s="16">
        <v>63.3</v>
      </c>
      <c r="G29" s="16">
        <v>0.3</v>
      </c>
      <c r="H29" s="16">
        <v>0.3</v>
      </c>
      <c r="I29" s="16">
        <v>8.6</v>
      </c>
      <c r="J29" s="18">
        <v>176.4</v>
      </c>
      <c r="K29" s="18">
        <v>1058.8</v>
      </c>
      <c r="L29" s="18">
        <v>135527.6</v>
      </c>
      <c r="M29" s="39">
        <v>14.5</v>
      </c>
      <c r="N29" s="71">
        <v>11.3</v>
      </c>
      <c r="P29" s="8" t="s">
        <v>29</v>
      </c>
    </row>
    <row r="30" spans="1:24" s="8" customFormat="1" ht="24.95" customHeight="1" thickBot="1">
      <c r="A30" s="14">
        <v>45869</v>
      </c>
      <c r="B30" s="15">
        <v>2.2999999999999998</v>
      </c>
      <c r="C30" s="16">
        <v>9.1999999999999993</v>
      </c>
      <c r="D30" s="16">
        <v>0.3</v>
      </c>
      <c r="E30" s="16">
        <v>15.1</v>
      </c>
      <c r="F30" s="16">
        <v>68.7</v>
      </c>
      <c r="G30" s="16">
        <v>0.2</v>
      </c>
      <c r="H30" s="16">
        <v>0.3</v>
      </c>
      <c r="I30" s="16">
        <v>8.5</v>
      </c>
      <c r="J30" s="18">
        <v>175.8</v>
      </c>
      <c r="K30" s="18">
        <v>1065.7</v>
      </c>
      <c r="L30" s="18">
        <v>133422.79999999999</v>
      </c>
      <c r="M30" s="39">
        <v>14.9</v>
      </c>
      <c r="N30" s="71">
        <v>11.5</v>
      </c>
      <c r="P30" s="9" t="s">
        <v>7</v>
      </c>
      <c r="Q30" s="9" t="s">
        <v>8</v>
      </c>
      <c r="R30" s="9" t="s">
        <v>9</v>
      </c>
      <c r="S30" s="9" t="s">
        <v>30</v>
      </c>
      <c r="T30" s="9" t="s">
        <v>12</v>
      </c>
      <c r="U30" s="9" t="s">
        <v>31</v>
      </c>
      <c r="V30" s="8" t="s">
        <v>32</v>
      </c>
      <c r="W30" s="8" t="s">
        <v>33</v>
      </c>
    </row>
    <row r="31" spans="1:24" s="8" customFormat="1" ht="24.95" customHeight="1">
      <c r="A31" s="83">
        <v>45870</v>
      </c>
      <c r="B31" s="296">
        <v>2.2999999999999998</v>
      </c>
      <c r="C31" s="297">
        <v>16.2</v>
      </c>
      <c r="D31" s="297">
        <v>0.4</v>
      </c>
      <c r="E31" s="297">
        <v>14.3</v>
      </c>
      <c r="F31" s="297">
        <v>67.5</v>
      </c>
      <c r="G31" s="298">
        <v>0.3</v>
      </c>
      <c r="H31" s="297">
        <v>0.3</v>
      </c>
      <c r="I31" s="297">
        <v>8</v>
      </c>
      <c r="J31" s="299">
        <v>177.5</v>
      </c>
      <c r="K31" s="299">
        <v>1060.5999999999999</v>
      </c>
      <c r="L31" s="299">
        <v>129794.7</v>
      </c>
      <c r="M31" s="300">
        <v>18.100000000000001</v>
      </c>
      <c r="N31" s="301">
        <v>12.1</v>
      </c>
      <c r="P31" s="8">
        <v>10</v>
      </c>
      <c r="Q31" s="8">
        <v>50</v>
      </c>
      <c r="R31" s="8">
        <v>10</v>
      </c>
      <c r="S31" s="8">
        <v>50</v>
      </c>
      <c r="T31" s="8">
        <v>10</v>
      </c>
      <c r="V31" s="8">
        <v>200</v>
      </c>
    </row>
    <row r="32" spans="1:24" s="8" customFormat="1" ht="24.95" customHeight="1">
      <c r="A32" s="14">
        <v>45871</v>
      </c>
      <c r="B32" s="15" t="s">
        <v>35</v>
      </c>
      <c r="C32" s="16" t="s">
        <v>35</v>
      </c>
      <c r="D32" s="16" t="s">
        <v>35</v>
      </c>
      <c r="E32" s="16" t="s">
        <v>35</v>
      </c>
      <c r="F32" s="16" t="s">
        <v>35</v>
      </c>
      <c r="G32" s="10" t="s">
        <v>35</v>
      </c>
      <c r="H32" s="16" t="s">
        <v>35</v>
      </c>
      <c r="I32" s="16" t="s">
        <v>35</v>
      </c>
      <c r="J32" s="18" t="s">
        <v>35</v>
      </c>
      <c r="K32" s="18" t="s">
        <v>35</v>
      </c>
      <c r="L32" s="18" t="s">
        <v>35</v>
      </c>
      <c r="M32" s="39" t="s">
        <v>35</v>
      </c>
      <c r="N32" s="71" t="s">
        <v>35</v>
      </c>
      <c r="P32" s="8">
        <v>8</v>
      </c>
      <c r="Q32" s="8">
        <v>40</v>
      </c>
      <c r="R32" s="8">
        <v>5</v>
      </c>
      <c r="S32" s="8">
        <v>40</v>
      </c>
      <c r="T32" s="8">
        <v>8</v>
      </c>
      <c r="U32" s="8">
        <v>1</v>
      </c>
      <c r="V32" s="8">
        <v>100</v>
      </c>
      <c r="W32" s="8">
        <v>5</v>
      </c>
    </row>
    <row r="33" spans="1:23" s="8" customFormat="1" ht="24.95" customHeight="1">
      <c r="A33" s="14">
        <v>45872</v>
      </c>
      <c r="B33" s="15" t="s">
        <v>35</v>
      </c>
      <c r="C33" s="16" t="s">
        <v>35</v>
      </c>
      <c r="D33" s="16" t="s">
        <v>35</v>
      </c>
      <c r="E33" s="16" t="s">
        <v>35</v>
      </c>
      <c r="F33" s="16" t="s">
        <v>35</v>
      </c>
      <c r="G33" s="10" t="s">
        <v>35</v>
      </c>
      <c r="H33" s="16" t="s">
        <v>35</v>
      </c>
      <c r="I33" s="16" t="s">
        <v>35</v>
      </c>
      <c r="J33" s="18" t="s">
        <v>35</v>
      </c>
      <c r="K33" s="18" t="s">
        <v>35</v>
      </c>
      <c r="L33" s="18" t="s">
        <v>35</v>
      </c>
      <c r="M33" s="39" t="s">
        <v>35</v>
      </c>
      <c r="N33" s="71" t="s">
        <v>35</v>
      </c>
      <c r="P33" s="8">
        <v>8</v>
      </c>
      <c r="Q33" s="8">
        <v>40</v>
      </c>
      <c r="R33" s="8">
        <v>5</v>
      </c>
      <c r="S33" s="8">
        <v>40</v>
      </c>
      <c r="T33" s="8">
        <v>8</v>
      </c>
      <c r="U33" s="8">
        <v>1</v>
      </c>
      <c r="V33" s="8">
        <v>100</v>
      </c>
      <c r="W33" s="8">
        <v>5</v>
      </c>
    </row>
    <row r="34" spans="1:23" s="8" customFormat="1" ht="24.95" customHeight="1">
      <c r="A34" s="14">
        <v>45873</v>
      </c>
      <c r="B34" s="15" t="s">
        <v>35</v>
      </c>
      <c r="C34" s="16" t="s">
        <v>35</v>
      </c>
      <c r="D34" s="16" t="s">
        <v>35</v>
      </c>
      <c r="E34" s="16" t="s">
        <v>35</v>
      </c>
      <c r="F34" s="16" t="s">
        <v>35</v>
      </c>
      <c r="G34" s="10" t="s">
        <v>35</v>
      </c>
      <c r="H34" s="16" t="s">
        <v>35</v>
      </c>
      <c r="I34" s="16" t="s">
        <v>35</v>
      </c>
      <c r="J34" s="18" t="s">
        <v>35</v>
      </c>
      <c r="K34" s="18" t="s">
        <v>35</v>
      </c>
      <c r="L34" s="18" t="s">
        <v>35</v>
      </c>
      <c r="M34" s="39" t="s">
        <v>35</v>
      </c>
      <c r="N34" s="71" t="s">
        <v>35</v>
      </c>
      <c r="P34" s="8">
        <v>8</v>
      </c>
      <c r="Q34" s="8">
        <v>40</v>
      </c>
      <c r="R34" s="8">
        <v>5</v>
      </c>
      <c r="S34" s="8">
        <v>40</v>
      </c>
      <c r="T34" s="8">
        <v>8</v>
      </c>
      <c r="U34" s="8">
        <v>1</v>
      </c>
      <c r="V34" s="8">
        <v>100</v>
      </c>
      <c r="W34" s="8">
        <v>5</v>
      </c>
    </row>
    <row r="35" spans="1:23" s="8" customFormat="1" ht="24.95" customHeight="1">
      <c r="A35" s="14">
        <v>45874</v>
      </c>
      <c r="B35" s="15" t="s">
        <v>35</v>
      </c>
      <c r="C35" s="16" t="s">
        <v>35</v>
      </c>
      <c r="D35" s="16" t="s">
        <v>35</v>
      </c>
      <c r="E35" s="16" t="s">
        <v>35</v>
      </c>
      <c r="F35" s="16" t="s">
        <v>35</v>
      </c>
      <c r="G35" s="10" t="s">
        <v>35</v>
      </c>
      <c r="H35" s="16" t="s">
        <v>35</v>
      </c>
      <c r="I35" s="16" t="s">
        <v>35</v>
      </c>
      <c r="J35" s="18" t="s">
        <v>35</v>
      </c>
      <c r="K35" s="18" t="s">
        <v>35</v>
      </c>
      <c r="L35" s="18" t="s">
        <v>35</v>
      </c>
      <c r="M35" s="39" t="s">
        <v>35</v>
      </c>
      <c r="N35" s="71" t="s">
        <v>35</v>
      </c>
      <c r="P35" s="8">
        <v>8</v>
      </c>
      <c r="Q35" s="8">
        <v>40</v>
      </c>
      <c r="R35" s="8">
        <v>5</v>
      </c>
      <c r="S35" s="8">
        <v>40</v>
      </c>
      <c r="T35" s="8">
        <v>8</v>
      </c>
      <c r="U35" s="8">
        <v>1</v>
      </c>
      <c r="V35" s="8">
        <v>100</v>
      </c>
      <c r="W35" s="8">
        <v>5</v>
      </c>
    </row>
    <row r="36" spans="1:23" s="8" customFormat="1" ht="24.95" customHeight="1">
      <c r="A36" s="14">
        <v>45875</v>
      </c>
      <c r="B36" s="15" t="s">
        <v>35</v>
      </c>
      <c r="C36" s="16" t="s">
        <v>35</v>
      </c>
      <c r="D36" s="16" t="s">
        <v>35</v>
      </c>
      <c r="E36" s="16" t="s">
        <v>35</v>
      </c>
      <c r="F36" s="16" t="s">
        <v>35</v>
      </c>
      <c r="G36" s="10" t="s">
        <v>35</v>
      </c>
      <c r="H36" s="16" t="s">
        <v>35</v>
      </c>
      <c r="I36" s="16" t="s">
        <v>35</v>
      </c>
      <c r="J36" s="18" t="s">
        <v>35</v>
      </c>
      <c r="K36" s="18" t="s">
        <v>35</v>
      </c>
      <c r="L36" s="18" t="s">
        <v>35</v>
      </c>
      <c r="M36" s="39" t="s">
        <v>35</v>
      </c>
      <c r="N36" s="71" t="s">
        <v>35</v>
      </c>
      <c r="P36" s="8">
        <v>8</v>
      </c>
      <c r="Q36" s="8">
        <v>40</v>
      </c>
      <c r="R36" s="8">
        <v>5</v>
      </c>
      <c r="S36" s="8">
        <v>40</v>
      </c>
      <c r="T36" s="8">
        <v>8</v>
      </c>
      <c r="U36" s="8">
        <v>1</v>
      </c>
      <c r="V36" s="8">
        <v>100</v>
      </c>
      <c r="W36" s="8">
        <v>5</v>
      </c>
    </row>
    <row r="37" spans="1:23" s="8" customFormat="1" ht="24.95" customHeight="1">
      <c r="A37" s="14">
        <v>45876</v>
      </c>
      <c r="B37" s="15" t="s">
        <v>35</v>
      </c>
      <c r="C37" s="16" t="s">
        <v>35</v>
      </c>
      <c r="D37" s="16" t="s">
        <v>35</v>
      </c>
      <c r="E37" s="16" t="s">
        <v>35</v>
      </c>
      <c r="F37" s="16" t="s">
        <v>35</v>
      </c>
      <c r="G37" s="10" t="s">
        <v>35</v>
      </c>
      <c r="H37" s="16" t="s">
        <v>35</v>
      </c>
      <c r="I37" s="16" t="s">
        <v>35</v>
      </c>
      <c r="J37" s="18" t="s">
        <v>35</v>
      </c>
      <c r="K37" s="18" t="s">
        <v>35</v>
      </c>
      <c r="L37" s="18" t="s">
        <v>35</v>
      </c>
      <c r="M37" s="39" t="s">
        <v>35</v>
      </c>
      <c r="N37" s="71" t="s">
        <v>35</v>
      </c>
      <c r="P37" s="8">
        <v>8</v>
      </c>
      <c r="Q37" s="8">
        <v>40</v>
      </c>
      <c r="R37" s="8">
        <v>5</v>
      </c>
      <c r="S37" s="8">
        <v>40</v>
      </c>
      <c r="T37" s="8">
        <v>8</v>
      </c>
      <c r="U37" s="8">
        <v>1</v>
      </c>
      <c r="V37" s="8">
        <v>100</v>
      </c>
      <c r="W37" s="8">
        <v>5</v>
      </c>
    </row>
    <row r="38" spans="1:23" s="8" customFormat="1" ht="24.95" customHeight="1">
      <c r="A38" s="14">
        <v>45877</v>
      </c>
      <c r="B38" s="302">
        <v>2.6</v>
      </c>
      <c r="C38" s="303">
        <v>10.1</v>
      </c>
      <c r="D38" s="303">
        <v>0.1</v>
      </c>
      <c r="E38" s="303">
        <v>26.9</v>
      </c>
      <c r="F38" s="303">
        <v>70.5</v>
      </c>
      <c r="G38" s="304">
        <v>0.3</v>
      </c>
      <c r="H38" s="303">
        <v>0.2</v>
      </c>
      <c r="I38" s="303">
        <v>8.4</v>
      </c>
      <c r="J38" s="305">
        <v>175.1</v>
      </c>
      <c r="K38" s="305">
        <v>1092.8</v>
      </c>
      <c r="L38" s="305">
        <v>137469.6</v>
      </c>
      <c r="M38" s="306">
        <v>14.8</v>
      </c>
      <c r="N38" s="307">
        <v>11.7</v>
      </c>
      <c r="P38" s="8">
        <v>10</v>
      </c>
      <c r="Q38" s="8">
        <v>50</v>
      </c>
      <c r="R38" s="8">
        <v>10</v>
      </c>
      <c r="S38" s="8">
        <v>50</v>
      </c>
      <c r="T38" s="8">
        <v>10</v>
      </c>
      <c r="V38" s="8">
        <v>200</v>
      </c>
    </row>
    <row r="39" spans="1:23" s="8" customFormat="1" ht="24.95" customHeight="1">
      <c r="A39" s="14">
        <v>45878</v>
      </c>
      <c r="B39" s="15">
        <v>1.7</v>
      </c>
      <c r="C39" s="16">
        <v>9.3000000000000007</v>
      </c>
      <c r="D39" s="16">
        <v>0.2</v>
      </c>
      <c r="E39" s="16">
        <v>12.4</v>
      </c>
      <c r="F39" s="16">
        <v>68</v>
      </c>
      <c r="G39" s="10">
        <v>0.4</v>
      </c>
      <c r="H39" s="16">
        <v>0.4</v>
      </c>
      <c r="I39" s="16">
        <v>8.4</v>
      </c>
      <c r="J39" s="18">
        <v>173.4</v>
      </c>
      <c r="K39" s="18">
        <v>1082.2</v>
      </c>
      <c r="L39" s="18">
        <v>137272.70000000001</v>
      </c>
      <c r="M39" s="39">
        <v>15.5</v>
      </c>
      <c r="N39" s="71">
        <v>11.6</v>
      </c>
      <c r="P39" s="8">
        <v>8</v>
      </c>
      <c r="Q39" s="8">
        <v>40</v>
      </c>
      <c r="R39" s="8">
        <v>5</v>
      </c>
      <c r="S39" s="8">
        <v>40</v>
      </c>
      <c r="T39" s="8">
        <v>8</v>
      </c>
      <c r="U39" s="8">
        <v>1</v>
      </c>
      <c r="V39" s="8">
        <v>100</v>
      </c>
      <c r="W39" s="8">
        <v>5</v>
      </c>
    </row>
    <row r="40" spans="1:23" s="8" customFormat="1" ht="24.95" customHeight="1">
      <c r="A40" s="14">
        <v>45879</v>
      </c>
      <c r="B40" s="15">
        <v>1.9</v>
      </c>
      <c r="C40" s="16">
        <v>12.2</v>
      </c>
      <c r="D40" s="16">
        <v>0.2</v>
      </c>
      <c r="E40" s="16">
        <v>16.7</v>
      </c>
      <c r="F40" s="16">
        <v>68.7</v>
      </c>
      <c r="G40" s="10">
        <v>0.4</v>
      </c>
      <c r="H40" s="16">
        <v>0.4</v>
      </c>
      <c r="I40" s="16">
        <v>8.1999999999999993</v>
      </c>
      <c r="J40" s="18">
        <v>177.2</v>
      </c>
      <c r="K40" s="18">
        <v>1085.3</v>
      </c>
      <c r="L40" s="18">
        <v>135346.5</v>
      </c>
      <c r="M40" s="39">
        <v>15.5</v>
      </c>
      <c r="N40" s="71">
        <v>11.8</v>
      </c>
      <c r="P40" s="8">
        <v>8</v>
      </c>
      <c r="Q40" s="8">
        <v>40</v>
      </c>
      <c r="R40" s="8">
        <v>5</v>
      </c>
      <c r="S40" s="8">
        <v>40</v>
      </c>
      <c r="T40" s="8">
        <v>8</v>
      </c>
      <c r="U40" s="8">
        <v>1</v>
      </c>
      <c r="V40" s="8">
        <v>100</v>
      </c>
      <c r="W40" s="8">
        <v>5</v>
      </c>
    </row>
    <row r="41" spans="1:23" s="8" customFormat="1" ht="24.95" customHeight="1">
      <c r="A41" s="14">
        <v>45880</v>
      </c>
      <c r="B41" s="15">
        <v>2</v>
      </c>
      <c r="C41" s="16">
        <v>9.1</v>
      </c>
      <c r="D41" s="16">
        <v>0.2</v>
      </c>
      <c r="E41" s="16">
        <v>14.1</v>
      </c>
      <c r="F41" s="16">
        <v>68.599999999999994</v>
      </c>
      <c r="G41" s="10">
        <v>0.3</v>
      </c>
      <c r="H41" s="16">
        <v>0.3</v>
      </c>
      <c r="I41" s="16">
        <v>8.6</v>
      </c>
      <c r="J41" s="308">
        <v>178.2</v>
      </c>
      <c r="K41" s="308">
        <v>1087.5999999999999</v>
      </c>
      <c r="L41" s="308">
        <v>136569.1</v>
      </c>
      <c r="M41" s="39">
        <v>15</v>
      </c>
      <c r="N41" s="309">
        <v>11.4</v>
      </c>
      <c r="P41" s="8">
        <v>8</v>
      </c>
      <c r="Q41" s="8">
        <v>40</v>
      </c>
      <c r="R41" s="8">
        <v>5</v>
      </c>
      <c r="S41" s="8">
        <v>40</v>
      </c>
      <c r="T41" s="8">
        <v>8</v>
      </c>
      <c r="U41" s="8">
        <v>1</v>
      </c>
      <c r="V41" s="8">
        <v>100</v>
      </c>
      <c r="W41" s="8">
        <v>5</v>
      </c>
    </row>
    <row r="42" spans="1:23" s="8" customFormat="1" ht="24.95" customHeight="1">
      <c r="A42" s="14">
        <v>45881</v>
      </c>
      <c r="B42" s="15">
        <v>2.4</v>
      </c>
      <c r="C42" s="16">
        <v>8.3000000000000007</v>
      </c>
      <c r="D42" s="16">
        <v>0.2</v>
      </c>
      <c r="E42" s="16">
        <v>16</v>
      </c>
      <c r="F42" s="16">
        <v>67.400000000000006</v>
      </c>
      <c r="G42" s="10">
        <v>0.3</v>
      </c>
      <c r="H42" s="16">
        <v>0.3</v>
      </c>
      <c r="I42" s="16">
        <v>8.3000000000000007</v>
      </c>
      <c r="J42" s="308">
        <v>178.8</v>
      </c>
      <c r="K42" s="308">
        <v>1089.3</v>
      </c>
      <c r="L42" s="308">
        <v>131103.29999999999</v>
      </c>
      <c r="M42" s="39">
        <v>15.3</v>
      </c>
      <c r="N42" s="309">
        <v>11.7</v>
      </c>
      <c r="P42" s="8">
        <v>8</v>
      </c>
      <c r="Q42" s="8">
        <v>40</v>
      </c>
      <c r="R42" s="8">
        <v>5</v>
      </c>
      <c r="S42" s="8">
        <v>40</v>
      </c>
      <c r="T42" s="8">
        <v>8</v>
      </c>
      <c r="U42" s="8">
        <v>1</v>
      </c>
      <c r="V42" s="8">
        <v>100</v>
      </c>
      <c r="W42" s="8">
        <v>5</v>
      </c>
    </row>
    <row r="43" spans="1:23" s="8" customFormat="1" ht="24.95" customHeight="1">
      <c r="A43" s="14">
        <v>45882</v>
      </c>
      <c r="B43" s="15">
        <v>2.2000000000000002</v>
      </c>
      <c r="C43" s="16">
        <v>10</v>
      </c>
      <c r="D43" s="16">
        <v>0.2</v>
      </c>
      <c r="E43" s="16">
        <v>14.5</v>
      </c>
      <c r="F43" s="16">
        <v>49.8</v>
      </c>
      <c r="G43" s="10">
        <v>0.3</v>
      </c>
      <c r="H43" s="16">
        <v>0.3</v>
      </c>
      <c r="I43" s="16">
        <v>8.4</v>
      </c>
      <c r="J43" s="308">
        <v>176</v>
      </c>
      <c r="K43" s="308">
        <v>1094.5</v>
      </c>
      <c r="L43" s="308">
        <v>134297.1</v>
      </c>
      <c r="M43" s="39">
        <v>14.7</v>
      </c>
      <c r="N43" s="309">
        <v>11.6</v>
      </c>
      <c r="P43" s="8">
        <v>8</v>
      </c>
      <c r="Q43" s="8">
        <v>40</v>
      </c>
      <c r="R43" s="8">
        <v>5</v>
      </c>
      <c r="S43" s="8">
        <v>40</v>
      </c>
      <c r="T43" s="8">
        <v>8</v>
      </c>
      <c r="U43" s="8">
        <v>1</v>
      </c>
      <c r="V43" s="8">
        <v>100</v>
      </c>
      <c r="W43" s="8">
        <v>5</v>
      </c>
    </row>
    <row r="44" spans="1:23" s="8" customFormat="1" ht="24.95" customHeight="1">
      <c r="A44" s="14">
        <v>45883</v>
      </c>
      <c r="B44" s="15">
        <v>2</v>
      </c>
      <c r="C44" s="16">
        <v>12.7</v>
      </c>
      <c r="D44" s="16">
        <v>0.2</v>
      </c>
      <c r="E44" s="16">
        <v>14.2</v>
      </c>
      <c r="F44" s="16">
        <v>37.299999999999997</v>
      </c>
      <c r="G44" s="10">
        <v>0.3</v>
      </c>
      <c r="H44" s="16">
        <v>0.4</v>
      </c>
      <c r="I44" s="16">
        <v>8.4</v>
      </c>
      <c r="J44" s="308">
        <v>175.3</v>
      </c>
      <c r="K44" s="308">
        <v>1097.4000000000001</v>
      </c>
      <c r="L44" s="308">
        <v>135657.9</v>
      </c>
      <c r="M44" s="39">
        <v>15.3</v>
      </c>
      <c r="N44" s="309">
        <v>11.6</v>
      </c>
      <c r="P44" s="8">
        <v>8</v>
      </c>
      <c r="Q44" s="8">
        <v>40</v>
      </c>
      <c r="R44" s="8">
        <v>5</v>
      </c>
      <c r="S44" s="8">
        <v>40</v>
      </c>
      <c r="T44" s="8">
        <v>8</v>
      </c>
      <c r="U44" s="8">
        <v>1</v>
      </c>
      <c r="V44" s="8">
        <v>100</v>
      </c>
      <c r="W44" s="8">
        <v>5</v>
      </c>
    </row>
    <row r="45" spans="1:23" s="8" customFormat="1" ht="24.95" customHeight="1">
      <c r="A45" s="14">
        <v>45884</v>
      </c>
      <c r="B45" s="15">
        <v>1.9</v>
      </c>
      <c r="C45" s="16">
        <v>9.6</v>
      </c>
      <c r="D45" s="16">
        <v>0.2</v>
      </c>
      <c r="E45" s="16">
        <v>15.8</v>
      </c>
      <c r="F45" s="16">
        <v>45.6</v>
      </c>
      <c r="G45" s="10">
        <v>0.3</v>
      </c>
      <c r="H45" s="16">
        <v>0.4</v>
      </c>
      <c r="I45" s="16">
        <v>8.1</v>
      </c>
      <c r="J45" s="18">
        <v>176.3</v>
      </c>
      <c r="K45" s="18">
        <v>1087</v>
      </c>
      <c r="L45" s="310">
        <v>132857.9</v>
      </c>
      <c r="M45" s="16">
        <v>15.7</v>
      </c>
      <c r="N45" s="71">
        <v>11.9</v>
      </c>
      <c r="P45" s="8">
        <v>8</v>
      </c>
      <c r="Q45" s="8">
        <v>40</v>
      </c>
      <c r="R45" s="8">
        <v>5</v>
      </c>
      <c r="S45" s="8">
        <v>40</v>
      </c>
      <c r="T45" s="8">
        <v>8</v>
      </c>
      <c r="U45" s="8">
        <v>1</v>
      </c>
      <c r="V45" s="8">
        <v>100</v>
      </c>
      <c r="W45" s="8">
        <v>5</v>
      </c>
    </row>
    <row r="46" spans="1:23" s="8" customFormat="1" ht="24.95" customHeight="1">
      <c r="A46" s="14">
        <v>45885</v>
      </c>
      <c r="B46" s="15">
        <v>2</v>
      </c>
      <c r="C46" s="16">
        <v>10.6</v>
      </c>
      <c r="D46" s="16">
        <v>0.2</v>
      </c>
      <c r="E46" s="16">
        <v>13.7</v>
      </c>
      <c r="F46" s="16">
        <v>58.3</v>
      </c>
      <c r="G46" s="10">
        <v>0.4</v>
      </c>
      <c r="H46" s="16">
        <v>0.4</v>
      </c>
      <c r="I46" s="16">
        <v>8.3000000000000007</v>
      </c>
      <c r="J46" s="18">
        <v>178.6</v>
      </c>
      <c r="K46" s="18">
        <v>1085.5</v>
      </c>
      <c r="L46" s="310">
        <v>136483.20000000001</v>
      </c>
      <c r="M46" s="16">
        <v>15.7</v>
      </c>
      <c r="N46" s="71">
        <v>11.7</v>
      </c>
      <c r="P46" s="8">
        <v>8</v>
      </c>
      <c r="Q46" s="8">
        <v>40</v>
      </c>
      <c r="R46" s="8">
        <v>5</v>
      </c>
      <c r="S46" s="8">
        <v>40</v>
      </c>
      <c r="T46" s="8">
        <v>8</v>
      </c>
      <c r="U46" s="8">
        <v>1</v>
      </c>
      <c r="V46" s="8">
        <v>100</v>
      </c>
      <c r="W46" s="8">
        <v>5</v>
      </c>
    </row>
    <row r="47" spans="1:23" s="8" customFormat="1" ht="24.95" customHeight="1">
      <c r="A47" s="14">
        <v>45886</v>
      </c>
      <c r="B47" s="15">
        <v>2.6</v>
      </c>
      <c r="C47" s="16">
        <v>9.1999999999999993</v>
      </c>
      <c r="D47" s="16">
        <v>0.2</v>
      </c>
      <c r="E47" s="16">
        <v>16.8</v>
      </c>
      <c r="F47" s="16">
        <v>69.400000000000006</v>
      </c>
      <c r="G47" s="10">
        <v>0.3</v>
      </c>
      <c r="H47" s="16">
        <v>0.3</v>
      </c>
      <c r="I47" s="16">
        <v>8.1999999999999993</v>
      </c>
      <c r="J47" s="18">
        <v>178.8</v>
      </c>
      <c r="K47" s="18">
        <v>1115.4000000000001</v>
      </c>
      <c r="L47" s="310">
        <v>136129.20000000001</v>
      </c>
      <c r="M47" s="16">
        <v>15.9</v>
      </c>
      <c r="N47" s="71">
        <v>11.8</v>
      </c>
      <c r="P47" s="8">
        <v>8</v>
      </c>
      <c r="Q47" s="8">
        <v>40</v>
      </c>
      <c r="R47" s="8">
        <v>5</v>
      </c>
      <c r="S47" s="8">
        <v>40</v>
      </c>
      <c r="T47" s="8">
        <v>8</v>
      </c>
      <c r="U47" s="8">
        <v>1</v>
      </c>
      <c r="V47" s="8">
        <v>100</v>
      </c>
      <c r="W47" s="8">
        <v>5</v>
      </c>
    </row>
    <row r="48" spans="1:23" s="8" customFormat="1" ht="24.95" customHeight="1">
      <c r="A48" s="14">
        <v>45887</v>
      </c>
      <c r="B48" s="15">
        <v>2.4</v>
      </c>
      <c r="C48" s="16">
        <v>10.7</v>
      </c>
      <c r="D48" s="16">
        <v>0.2</v>
      </c>
      <c r="E48" s="16">
        <v>16.600000000000001</v>
      </c>
      <c r="F48" s="16">
        <v>64.099999999999994</v>
      </c>
      <c r="G48" s="10">
        <v>0.3</v>
      </c>
      <c r="H48" s="16">
        <v>0.3</v>
      </c>
      <c r="I48" s="16">
        <v>8.1999999999999993</v>
      </c>
      <c r="J48" s="18">
        <v>178</v>
      </c>
      <c r="K48" s="18">
        <v>1095.5</v>
      </c>
      <c r="L48" s="310">
        <v>133088.6</v>
      </c>
      <c r="M48" s="16">
        <v>15.7</v>
      </c>
      <c r="N48" s="71">
        <v>11.7</v>
      </c>
      <c r="P48" s="8">
        <v>8</v>
      </c>
      <c r="Q48" s="8">
        <v>40</v>
      </c>
      <c r="R48" s="8">
        <v>5</v>
      </c>
      <c r="S48" s="8">
        <v>40</v>
      </c>
      <c r="T48" s="8">
        <v>8</v>
      </c>
      <c r="U48" s="8">
        <v>1</v>
      </c>
      <c r="V48" s="8">
        <v>100</v>
      </c>
      <c r="W48" s="8">
        <v>5</v>
      </c>
    </row>
    <row r="49" spans="1:24" s="8" customFormat="1" ht="24.95" customHeight="1">
      <c r="A49" s="14">
        <v>45888</v>
      </c>
      <c r="B49" s="15">
        <v>2.2000000000000002</v>
      </c>
      <c r="C49" s="16">
        <v>13.7</v>
      </c>
      <c r="D49" s="16">
        <v>0.2</v>
      </c>
      <c r="E49" s="16">
        <v>16.399999999999999</v>
      </c>
      <c r="F49" s="16">
        <v>66.2</v>
      </c>
      <c r="G49" s="10">
        <v>0.5</v>
      </c>
      <c r="H49" s="16">
        <v>0.4</v>
      </c>
      <c r="I49" s="16">
        <v>8.4</v>
      </c>
      <c r="J49" s="18">
        <v>178.4</v>
      </c>
      <c r="K49" s="18">
        <v>1096.5999999999999</v>
      </c>
      <c r="L49" s="310">
        <v>134833.5</v>
      </c>
      <c r="M49" s="16">
        <v>14.9</v>
      </c>
      <c r="N49" s="71">
        <v>11.5</v>
      </c>
      <c r="P49" s="8">
        <v>8</v>
      </c>
      <c r="Q49" s="8">
        <v>40</v>
      </c>
      <c r="R49" s="8">
        <v>5</v>
      </c>
      <c r="S49" s="8">
        <v>40</v>
      </c>
      <c r="T49" s="8">
        <v>8</v>
      </c>
      <c r="U49" s="8">
        <v>1</v>
      </c>
      <c r="V49" s="8">
        <v>100</v>
      </c>
      <c r="W49" s="8">
        <v>5</v>
      </c>
    </row>
    <row r="50" spans="1:24" s="8" customFormat="1" ht="24.95" customHeight="1">
      <c r="A50" s="14">
        <v>45889</v>
      </c>
      <c r="B50" s="15">
        <v>2.6</v>
      </c>
      <c r="C50" s="16">
        <v>9.6999999999999993</v>
      </c>
      <c r="D50" s="16">
        <v>0.2</v>
      </c>
      <c r="E50" s="16">
        <v>19.5</v>
      </c>
      <c r="F50" s="16">
        <v>66.8</v>
      </c>
      <c r="G50" s="10">
        <v>0.4</v>
      </c>
      <c r="H50" s="16">
        <v>0.5</v>
      </c>
      <c r="I50" s="16">
        <v>8.3000000000000007</v>
      </c>
      <c r="J50" s="18">
        <v>178.9</v>
      </c>
      <c r="K50" s="18">
        <v>1076.7</v>
      </c>
      <c r="L50" s="310">
        <v>137747.5</v>
      </c>
      <c r="M50" s="16">
        <v>15.6</v>
      </c>
      <c r="N50" s="71">
        <v>11.7</v>
      </c>
      <c r="P50" s="8">
        <v>8</v>
      </c>
      <c r="Q50" s="8">
        <v>40</v>
      </c>
      <c r="R50" s="8">
        <v>5</v>
      </c>
      <c r="S50" s="8">
        <v>40</v>
      </c>
      <c r="T50" s="8">
        <v>8</v>
      </c>
      <c r="U50" s="8">
        <v>1</v>
      </c>
      <c r="V50" s="8">
        <v>100</v>
      </c>
      <c r="W50" s="8">
        <v>5</v>
      </c>
    </row>
    <row r="51" spans="1:24" s="8" customFormat="1" ht="24.95" customHeight="1">
      <c r="A51" s="14">
        <v>45890</v>
      </c>
      <c r="B51" s="15">
        <v>2.1</v>
      </c>
      <c r="C51" s="16">
        <v>8.9</v>
      </c>
      <c r="D51" s="16">
        <v>0.2</v>
      </c>
      <c r="E51" s="16">
        <v>11.8</v>
      </c>
      <c r="F51" s="16">
        <v>68.2</v>
      </c>
      <c r="G51" s="10">
        <v>0.2</v>
      </c>
      <c r="H51" s="16">
        <v>0.3</v>
      </c>
      <c r="I51" s="16">
        <v>8.5</v>
      </c>
      <c r="J51" s="18">
        <v>178.5</v>
      </c>
      <c r="K51" s="18">
        <v>1067.3</v>
      </c>
      <c r="L51" s="310">
        <v>135939.1</v>
      </c>
      <c r="M51" s="16">
        <v>14.9</v>
      </c>
      <c r="N51" s="71">
        <v>11.4</v>
      </c>
      <c r="P51" s="8">
        <v>8</v>
      </c>
      <c r="Q51" s="8">
        <v>40</v>
      </c>
      <c r="R51" s="8">
        <v>5</v>
      </c>
      <c r="S51" s="8">
        <v>40</v>
      </c>
      <c r="T51" s="8">
        <v>8</v>
      </c>
      <c r="U51" s="8">
        <v>1</v>
      </c>
      <c r="V51" s="8">
        <v>100</v>
      </c>
      <c r="W51" s="8">
        <v>5</v>
      </c>
    </row>
    <row r="52" spans="1:24" s="8" customFormat="1" ht="24.95" customHeight="1">
      <c r="A52" s="14">
        <v>45891</v>
      </c>
      <c r="B52" s="15">
        <v>2.6</v>
      </c>
      <c r="C52" s="16">
        <v>17</v>
      </c>
      <c r="D52" s="16">
        <v>0.2</v>
      </c>
      <c r="E52" s="16">
        <v>15.4</v>
      </c>
      <c r="F52" s="16">
        <v>67.2</v>
      </c>
      <c r="G52" s="10">
        <v>0.4</v>
      </c>
      <c r="H52" s="16">
        <v>0.3</v>
      </c>
      <c r="I52" s="16">
        <v>8.6999999999999993</v>
      </c>
      <c r="J52" s="18">
        <v>177.2</v>
      </c>
      <c r="K52" s="18">
        <v>1064.5</v>
      </c>
      <c r="L52" s="310">
        <v>134876.20000000001</v>
      </c>
      <c r="M52" s="16">
        <v>14.2</v>
      </c>
      <c r="N52" s="71">
        <v>11.2</v>
      </c>
      <c r="P52" s="8">
        <v>8</v>
      </c>
      <c r="Q52" s="8">
        <v>40</v>
      </c>
      <c r="R52" s="8">
        <v>5</v>
      </c>
      <c r="S52" s="8">
        <v>40</v>
      </c>
      <c r="T52" s="8">
        <v>8</v>
      </c>
      <c r="U52" s="8">
        <v>1</v>
      </c>
      <c r="V52" s="8">
        <v>100</v>
      </c>
      <c r="W52" s="8">
        <v>5</v>
      </c>
    </row>
    <row r="53" spans="1:24" s="8" customFormat="1" ht="24.95" customHeight="1">
      <c r="A53" s="14">
        <v>45892</v>
      </c>
      <c r="B53" s="15">
        <v>2.9</v>
      </c>
      <c r="C53" s="16">
        <v>9</v>
      </c>
      <c r="D53" s="16">
        <v>0.3</v>
      </c>
      <c r="E53" s="16">
        <v>9.5</v>
      </c>
      <c r="F53" s="16">
        <v>62.7</v>
      </c>
      <c r="G53" s="10">
        <v>0.3</v>
      </c>
      <c r="H53" s="16">
        <v>0.3</v>
      </c>
      <c r="I53" s="16">
        <v>8.5</v>
      </c>
      <c r="J53" s="18">
        <v>179.9</v>
      </c>
      <c r="K53" s="18">
        <v>1064.3</v>
      </c>
      <c r="L53" s="310">
        <v>136357.4</v>
      </c>
      <c r="M53" s="16">
        <v>15.2</v>
      </c>
      <c r="N53" s="71">
        <v>11.4</v>
      </c>
      <c r="P53" s="8">
        <v>8</v>
      </c>
      <c r="Q53" s="8">
        <v>40</v>
      </c>
      <c r="R53" s="8">
        <v>5</v>
      </c>
      <c r="S53" s="8">
        <v>40</v>
      </c>
      <c r="T53" s="8">
        <v>8</v>
      </c>
      <c r="U53" s="8">
        <v>1</v>
      </c>
      <c r="V53" s="8">
        <v>100</v>
      </c>
      <c r="W53" s="8">
        <v>5</v>
      </c>
    </row>
    <row r="54" spans="1:24" s="8" customFormat="1" ht="24.95" customHeight="1">
      <c r="A54" s="14">
        <v>45893</v>
      </c>
      <c r="B54" s="15">
        <v>3.1</v>
      </c>
      <c r="C54" s="16">
        <v>11.6</v>
      </c>
      <c r="D54" s="16">
        <v>0.2</v>
      </c>
      <c r="E54" s="16">
        <v>10.7</v>
      </c>
      <c r="F54" s="16">
        <v>61.1</v>
      </c>
      <c r="G54" s="10">
        <v>0.4</v>
      </c>
      <c r="H54" s="16">
        <v>0.3</v>
      </c>
      <c r="I54" s="16">
        <v>8.3000000000000007</v>
      </c>
      <c r="J54" s="18">
        <v>179.6</v>
      </c>
      <c r="K54" s="18">
        <v>1075.7</v>
      </c>
      <c r="L54" s="310">
        <v>134270.1</v>
      </c>
      <c r="M54" s="16">
        <v>16.399999999999999</v>
      </c>
      <c r="N54" s="71">
        <v>11.7</v>
      </c>
      <c r="P54" s="8">
        <v>8</v>
      </c>
      <c r="Q54" s="8">
        <v>40</v>
      </c>
      <c r="R54" s="8">
        <v>5</v>
      </c>
      <c r="S54" s="8">
        <v>40</v>
      </c>
      <c r="T54" s="8">
        <v>8</v>
      </c>
      <c r="U54" s="8">
        <v>1</v>
      </c>
      <c r="V54" s="8">
        <v>100</v>
      </c>
      <c r="W54" s="8">
        <v>5</v>
      </c>
    </row>
    <row r="55" spans="1:24" s="8" customFormat="1" ht="24.95" customHeight="1">
      <c r="A55" s="14">
        <v>45894</v>
      </c>
      <c r="B55" s="15">
        <v>2.4</v>
      </c>
      <c r="C55" s="16">
        <v>10.199999999999999</v>
      </c>
      <c r="D55" s="16">
        <v>0.2</v>
      </c>
      <c r="E55" s="16">
        <v>17.399999999999999</v>
      </c>
      <c r="F55" s="16">
        <v>61.9</v>
      </c>
      <c r="G55" s="10">
        <v>0.5</v>
      </c>
      <c r="H55" s="16">
        <v>0.4</v>
      </c>
      <c r="I55" s="16">
        <v>8.3000000000000007</v>
      </c>
      <c r="J55" s="18">
        <v>177.4</v>
      </c>
      <c r="K55" s="18">
        <v>1086.8</v>
      </c>
      <c r="L55" s="310">
        <v>134589.4</v>
      </c>
      <c r="M55" s="16">
        <v>15.9</v>
      </c>
      <c r="N55" s="71">
        <v>11.7</v>
      </c>
      <c r="P55" s="8">
        <v>8</v>
      </c>
      <c r="Q55" s="8">
        <v>40</v>
      </c>
      <c r="R55" s="8">
        <v>5</v>
      </c>
      <c r="S55" s="8">
        <v>40</v>
      </c>
      <c r="T55" s="8">
        <v>8</v>
      </c>
      <c r="U55" s="8">
        <v>1</v>
      </c>
      <c r="V55" s="8">
        <v>100</v>
      </c>
      <c r="W55" s="8">
        <v>5</v>
      </c>
    </row>
    <row r="56" spans="1:24" s="8" customFormat="1" ht="24.95" customHeight="1">
      <c r="A56" s="14">
        <v>45895</v>
      </c>
      <c r="B56" s="15">
        <v>2.5</v>
      </c>
      <c r="C56" s="16">
        <v>11.3</v>
      </c>
      <c r="D56" s="16">
        <v>0.2</v>
      </c>
      <c r="E56" s="16">
        <v>13.8</v>
      </c>
      <c r="F56" s="16">
        <v>61.4</v>
      </c>
      <c r="G56" s="10">
        <v>0.6</v>
      </c>
      <c r="H56" s="16">
        <v>0.4</v>
      </c>
      <c r="I56" s="16">
        <v>8.3000000000000007</v>
      </c>
      <c r="J56" s="18">
        <v>176.6</v>
      </c>
      <c r="K56" s="18">
        <v>1102.5999999999999</v>
      </c>
      <c r="L56" s="310">
        <v>133016.9</v>
      </c>
      <c r="M56" s="16">
        <v>15.3</v>
      </c>
      <c r="N56" s="71">
        <v>11.6</v>
      </c>
      <c r="P56" s="8">
        <v>8</v>
      </c>
      <c r="Q56" s="8">
        <v>40</v>
      </c>
      <c r="R56" s="8">
        <v>5</v>
      </c>
      <c r="S56" s="8">
        <v>40</v>
      </c>
      <c r="T56" s="8">
        <v>8</v>
      </c>
      <c r="U56" s="8">
        <v>1</v>
      </c>
      <c r="V56" s="8">
        <v>100</v>
      </c>
      <c r="W56" s="8">
        <v>5</v>
      </c>
    </row>
    <row r="57" spans="1:24" s="8" customFormat="1" ht="24.95" customHeight="1">
      <c r="A57" s="14">
        <v>45896</v>
      </c>
      <c r="B57" s="15">
        <v>3.4</v>
      </c>
      <c r="C57" s="16">
        <v>11.5</v>
      </c>
      <c r="D57" s="16">
        <v>0.2</v>
      </c>
      <c r="E57" s="16">
        <v>16.100000000000001</v>
      </c>
      <c r="F57" s="16">
        <v>63</v>
      </c>
      <c r="G57" s="10">
        <v>0.6</v>
      </c>
      <c r="H57" s="16">
        <v>0.5</v>
      </c>
      <c r="I57" s="16">
        <v>8</v>
      </c>
      <c r="J57" s="18">
        <v>182.1</v>
      </c>
      <c r="K57" s="18">
        <v>1093.0999999999999</v>
      </c>
      <c r="L57" s="310">
        <v>131532.5</v>
      </c>
      <c r="M57" s="16">
        <v>15.5</v>
      </c>
      <c r="N57" s="71">
        <v>11.9</v>
      </c>
      <c r="P57" s="8">
        <v>8</v>
      </c>
      <c r="Q57" s="8">
        <v>40</v>
      </c>
      <c r="R57" s="8">
        <v>5</v>
      </c>
      <c r="S57" s="8">
        <v>40</v>
      </c>
      <c r="T57" s="8">
        <v>8</v>
      </c>
      <c r="U57" s="8">
        <v>1</v>
      </c>
      <c r="V57" s="8">
        <v>100</v>
      </c>
      <c r="W57" s="8">
        <v>5</v>
      </c>
    </row>
    <row r="58" spans="1:24" s="8" customFormat="1" ht="24.95" customHeight="1">
      <c r="A58" s="14">
        <v>45897</v>
      </c>
      <c r="B58" s="15">
        <v>2.2999999999999998</v>
      </c>
      <c r="C58" s="16">
        <v>6.1</v>
      </c>
      <c r="D58" s="16">
        <v>0.2</v>
      </c>
      <c r="E58" s="16">
        <v>13.7</v>
      </c>
      <c r="F58" s="16">
        <v>64.3</v>
      </c>
      <c r="G58" s="10">
        <v>0.3</v>
      </c>
      <c r="H58" s="16">
        <v>0.4</v>
      </c>
      <c r="I58" s="16">
        <v>8.1999999999999993</v>
      </c>
      <c r="J58" s="18">
        <v>178.7</v>
      </c>
      <c r="K58" s="18">
        <v>1081.5</v>
      </c>
      <c r="L58" s="310">
        <v>134822.9</v>
      </c>
      <c r="M58" s="16">
        <v>15.7</v>
      </c>
      <c r="N58" s="71">
        <v>11.8</v>
      </c>
      <c r="P58" s="8">
        <v>8</v>
      </c>
      <c r="Q58" s="8">
        <v>40</v>
      </c>
      <c r="R58" s="8">
        <v>5</v>
      </c>
      <c r="S58" s="8">
        <v>40</v>
      </c>
      <c r="T58" s="8">
        <v>8</v>
      </c>
      <c r="U58" s="8">
        <v>1</v>
      </c>
      <c r="V58" s="8">
        <v>100</v>
      </c>
      <c r="W58" s="8">
        <v>5</v>
      </c>
    </row>
    <row r="59" spans="1:24" s="8" customFormat="1" ht="24.95" customHeight="1">
      <c r="A59" s="14">
        <v>45898</v>
      </c>
      <c r="B59" s="15">
        <v>2.5</v>
      </c>
      <c r="C59" s="16">
        <v>10.5</v>
      </c>
      <c r="D59" s="16">
        <v>0.2</v>
      </c>
      <c r="E59" s="16">
        <v>15.7</v>
      </c>
      <c r="F59" s="16">
        <v>63.1</v>
      </c>
      <c r="G59" s="10">
        <v>0.9</v>
      </c>
      <c r="H59" s="16">
        <v>0.3</v>
      </c>
      <c r="I59" s="16">
        <v>8.3000000000000007</v>
      </c>
      <c r="J59" s="18">
        <v>178.5</v>
      </c>
      <c r="K59" s="18">
        <v>1069.8</v>
      </c>
      <c r="L59" s="310">
        <v>134813.20000000001</v>
      </c>
      <c r="M59" s="16">
        <v>15.4</v>
      </c>
      <c r="N59" s="71">
        <v>11.7</v>
      </c>
      <c r="P59" s="8">
        <v>8</v>
      </c>
      <c r="Q59" s="8">
        <v>40</v>
      </c>
      <c r="R59" s="8">
        <v>5</v>
      </c>
      <c r="S59" s="8">
        <v>40</v>
      </c>
      <c r="T59" s="8">
        <v>8</v>
      </c>
      <c r="U59" s="8">
        <v>1</v>
      </c>
      <c r="V59" s="8">
        <v>100</v>
      </c>
      <c r="W59" s="8">
        <v>5</v>
      </c>
    </row>
    <row r="60" spans="1:24" s="8" customFormat="1" ht="24.95" customHeight="1">
      <c r="A60" s="14">
        <v>45899</v>
      </c>
      <c r="B60" s="15">
        <v>2.2999999999999998</v>
      </c>
      <c r="C60" s="16">
        <v>7.3</v>
      </c>
      <c r="D60" s="16">
        <v>0.2</v>
      </c>
      <c r="E60" s="16">
        <v>16.7</v>
      </c>
      <c r="F60" s="16">
        <v>63.9</v>
      </c>
      <c r="G60" s="10">
        <v>0.3</v>
      </c>
      <c r="H60" s="16">
        <v>0.3</v>
      </c>
      <c r="I60" s="16">
        <v>8.3000000000000007</v>
      </c>
      <c r="J60" s="18">
        <v>178.2</v>
      </c>
      <c r="K60" s="18">
        <v>1065.2</v>
      </c>
      <c r="L60" s="310">
        <v>136564.1</v>
      </c>
      <c r="M60" s="16">
        <v>15</v>
      </c>
      <c r="N60" s="71">
        <v>11.6</v>
      </c>
      <c r="P60" s="8">
        <v>8</v>
      </c>
      <c r="Q60" s="8">
        <v>40</v>
      </c>
      <c r="R60" s="8">
        <v>5</v>
      </c>
      <c r="S60" s="8">
        <v>40</v>
      </c>
      <c r="T60" s="8">
        <v>8</v>
      </c>
      <c r="U60" s="8">
        <v>1</v>
      </c>
      <c r="V60" s="8">
        <v>100</v>
      </c>
      <c r="W60" s="8">
        <v>5</v>
      </c>
    </row>
    <row r="61" spans="1:24" ht="25.5" customHeight="1" thickBot="1">
      <c r="A61" s="23">
        <v>45900</v>
      </c>
      <c r="B61" s="20">
        <v>2.4</v>
      </c>
      <c r="C61" s="21">
        <v>8.1999999999999993</v>
      </c>
      <c r="D61" s="21">
        <v>0.2</v>
      </c>
      <c r="E61" s="21">
        <v>15.5</v>
      </c>
      <c r="F61" s="21">
        <v>63.3</v>
      </c>
      <c r="G61" s="61">
        <v>0.3</v>
      </c>
      <c r="H61" s="21">
        <v>0.3</v>
      </c>
      <c r="I61" s="41">
        <v>8.3000000000000007</v>
      </c>
      <c r="J61" s="22">
        <v>182</v>
      </c>
      <c r="K61" s="22">
        <v>1067.4000000000001</v>
      </c>
      <c r="L61" s="311">
        <v>136170.9</v>
      </c>
      <c r="M61" s="21">
        <v>14.9</v>
      </c>
      <c r="N61" s="72">
        <v>11.7</v>
      </c>
      <c r="P61" s="8">
        <v>8</v>
      </c>
      <c r="Q61" s="8">
        <v>40</v>
      </c>
      <c r="R61" s="8">
        <v>5</v>
      </c>
      <c r="S61" s="8">
        <v>40</v>
      </c>
      <c r="T61" s="8">
        <v>8</v>
      </c>
      <c r="U61" s="8">
        <v>1</v>
      </c>
      <c r="V61" s="8">
        <v>100</v>
      </c>
      <c r="W61" s="8">
        <v>5</v>
      </c>
      <c r="X61" s="8"/>
    </row>
    <row r="62" spans="1:24" s="26" customFormat="1" ht="18.75">
      <c r="A62" s="25" t="s">
        <v>36</v>
      </c>
      <c r="B62" s="25"/>
      <c r="C62" s="25"/>
    </row>
    <row r="63" spans="1:24" s="27" customFormat="1" ht="18.75">
      <c r="A63" s="25" t="s">
        <v>37</v>
      </c>
      <c r="B63" s="31"/>
      <c r="C63" s="31"/>
      <c r="D63" s="31"/>
      <c r="E63" s="31"/>
      <c r="F63" s="31"/>
      <c r="G63" s="31"/>
      <c r="H63" s="31"/>
      <c r="I63" s="31"/>
      <c r="J63" s="31"/>
      <c r="K63" s="31"/>
      <c r="L63" s="31"/>
      <c r="M63" s="31"/>
      <c r="N63" s="31"/>
      <c r="O63" s="31"/>
      <c r="P63" s="31"/>
      <c r="Q63" s="31"/>
      <c r="R63" s="31"/>
      <c r="S63" s="31"/>
      <c r="T63" s="31"/>
      <c r="U63" s="31"/>
      <c r="V63" s="31"/>
      <c r="W63" s="31"/>
      <c r="X63" s="31"/>
    </row>
    <row r="64" spans="1:24" s="27" customFormat="1" ht="18">
      <c r="A64" s="26" t="s">
        <v>38</v>
      </c>
      <c r="B64" s="31"/>
      <c r="C64" s="31"/>
      <c r="D64" s="31"/>
      <c r="E64" s="31"/>
      <c r="F64" s="31"/>
      <c r="G64" s="31"/>
      <c r="H64" s="31"/>
      <c r="I64" s="31"/>
      <c r="J64" s="31"/>
      <c r="K64" s="31"/>
      <c r="L64" s="31"/>
      <c r="M64" s="31"/>
      <c r="N64" s="31"/>
      <c r="O64" s="31"/>
      <c r="P64" s="31"/>
      <c r="Q64" s="31"/>
      <c r="R64" s="31"/>
      <c r="S64" s="31"/>
      <c r="T64" s="31"/>
      <c r="U64" s="31"/>
      <c r="V64" s="31"/>
      <c r="W64" s="31"/>
      <c r="X64" s="31"/>
    </row>
    <row r="65" spans="1:15" s="27" customFormat="1" ht="18">
      <c r="A65" s="26" t="s">
        <v>39</v>
      </c>
      <c r="B65" s="31"/>
      <c r="C65" s="31"/>
      <c r="D65" s="31"/>
      <c r="E65" s="31"/>
      <c r="F65" s="31"/>
      <c r="G65" s="31"/>
      <c r="H65" s="31"/>
      <c r="I65" s="31"/>
      <c r="J65" s="31"/>
      <c r="K65" s="31"/>
      <c r="L65" s="31"/>
      <c r="M65" s="31"/>
      <c r="N65" s="31"/>
      <c r="O65" s="31"/>
    </row>
    <row r="66" spans="1:15" s="27" customFormat="1" ht="18">
      <c r="A66" s="80" t="s">
        <v>40</v>
      </c>
      <c r="B66" s="312"/>
      <c r="C66" s="312"/>
      <c r="D66" s="312"/>
      <c r="E66" s="312"/>
      <c r="F66" s="312"/>
      <c r="G66" s="313"/>
      <c r="H66" s="313"/>
      <c r="I66" s="313"/>
      <c r="J66" s="313"/>
      <c r="K66" s="313"/>
      <c r="L66" s="313"/>
      <c r="M66" s="31"/>
      <c r="N66" s="31"/>
      <c r="O66" s="314"/>
    </row>
    <row r="67" spans="1:15" ht="18" customHeight="1">
      <c r="A67" s="28"/>
      <c r="B67" s="28"/>
      <c r="C67" s="28"/>
      <c r="D67" s="28"/>
      <c r="E67" s="28"/>
      <c r="F67" s="28"/>
      <c r="G67" s="28"/>
      <c r="H67" s="28"/>
      <c r="I67" s="28"/>
      <c r="J67" s="28"/>
      <c r="K67" s="28"/>
      <c r="L67" s="28"/>
      <c r="M67" s="28"/>
      <c r="N67" s="28"/>
    </row>
    <row r="68" spans="1:15" ht="18" customHeight="1" thickBot="1">
      <c r="B68" s="29"/>
      <c r="C68" s="30"/>
      <c r="D68" s="30"/>
      <c r="E68" s="30"/>
      <c r="F68" s="30"/>
      <c r="G68" s="30"/>
      <c r="H68" s="30"/>
      <c r="I68" s="30"/>
      <c r="J68" s="30"/>
      <c r="K68" s="30"/>
      <c r="L68" s="31"/>
      <c r="M68" s="32"/>
      <c r="N68" s="31"/>
    </row>
    <row r="69" spans="1:15" ht="18" customHeight="1">
      <c r="A69" s="1"/>
      <c r="B69" s="33"/>
      <c r="C69" s="247" t="s">
        <v>51</v>
      </c>
      <c r="D69" s="248"/>
      <c r="E69" s="248"/>
      <c r="F69" s="248"/>
      <c r="G69" s="248"/>
      <c r="H69" s="248"/>
      <c r="I69" s="248"/>
      <c r="J69" s="248"/>
      <c r="K69" s="248"/>
      <c r="L69" s="248"/>
      <c r="M69" s="248"/>
      <c r="N69" s="248"/>
      <c r="O69" s="249"/>
    </row>
    <row r="70" spans="1:15" ht="18" customHeight="1">
      <c r="A70" s="3"/>
      <c r="B70" s="34"/>
      <c r="C70" s="250"/>
      <c r="D70" s="251"/>
      <c r="E70" s="251"/>
      <c r="F70" s="251"/>
      <c r="G70" s="251"/>
      <c r="H70" s="251"/>
      <c r="I70" s="251"/>
      <c r="J70" s="251"/>
      <c r="K70" s="251"/>
      <c r="L70" s="251"/>
      <c r="M70" s="251"/>
      <c r="N70" s="251"/>
      <c r="O70" s="252"/>
    </row>
    <row r="71" spans="1:15" ht="18" customHeight="1">
      <c r="A71" s="3"/>
      <c r="B71" s="34"/>
      <c r="C71" s="250"/>
      <c r="D71" s="251"/>
      <c r="E71" s="251"/>
      <c r="F71" s="251"/>
      <c r="G71" s="251"/>
      <c r="H71" s="251"/>
      <c r="I71" s="251"/>
      <c r="J71" s="251"/>
      <c r="K71" s="251"/>
      <c r="L71" s="251"/>
      <c r="M71" s="251"/>
      <c r="N71" s="251"/>
      <c r="O71" s="252"/>
    </row>
    <row r="72" spans="1:15" ht="18" customHeight="1">
      <c r="A72" s="3"/>
      <c r="B72" s="34"/>
      <c r="C72" s="250"/>
      <c r="D72" s="251"/>
      <c r="E72" s="251"/>
      <c r="F72" s="251"/>
      <c r="G72" s="251"/>
      <c r="H72" s="251"/>
      <c r="I72" s="251"/>
      <c r="J72" s="251"/>
      <c r="K72" s="251"/>
      <c r="L72" s="251"/>
      <c r="M72" s="251"/>
      <c r="N72" s="251"/>
      <c r="O72" s="252"/>
    </row>
    <row r="73" spans="1:15" ht="18" customHeight="1">
      <c r="A73" s="3"/>
      <c r="B73" s="34"/>
      <c r="C73" s="250"/>
      <c r="D73" s="251"/>
      <c r="E73" s="251"/>
      <c r="F73" s="251"/>
      <c r="G73" s="251"/>
      <c r="H73" s="251"/>
      <c r="I73" s="251"/>
      <c r="J73" s="251"/>
      <c r="K73" s="251"/>
      <c r="L73" s="251"/>
      <c r="M73" s="251"/>
      <c r="N73" s="251"/>
      <c r="O73" s="252"/>
    </row>
    <row r="74" spans="1:15" ht="18" customHeight="1">
      <c r="A74" s="35"/>
      <c r="B74" s="36"/>
      <c r="C74" s="250"/>
      <c r="D74" s="251"/>
      <c r="E74" s="251"/>
      <c r="F74" s="251"/>
      <c r="G74" s="251"/>
      <c r="H74" s="251"/>
      <c r="I74" s="251"/>
      <c r="J74" s="251"/>
      <c r="K74" s="251"/>
      <c r="L74" s="251"/>
      <c r="M74" s="251"/>
      <c r="N74" s="251"/>
      <c r="O74" s="252"/>
    </row>
    <row r="75" spans="1:15" ht="18" customHeight="1" thickBot="1">
      <c r="A75" s="37"/>
      <c r="B75" s="38"/>
      <c r="C75" s="253"/>
      <c r="D75" s="254"/>
      <c r="E75" s="254"/>
      <c r="F75" s="254"/>
      <c r="G75" s="254"/>
      <c r="H75" s="254"/>
      <c r="I75" s="254"/>
      <c r="J75" s="254"/>
      <c r="K75" s="254"/>
      <c r="L75" s="254"/>
      <c r="M75" s="254"/>
      <c r="N75" s="254"/>
      <c r="O75" s="255"/>
    </row>
    <row r="76" spans="1:15" ht="18" customHeight="1">
      <c r="A76" s="31"/>
      <c r="B76" s="31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</row>
    <row r="77" spans="1:15" ht="18" customHeight="1">
      <c r="A77" s="31"/>
      <c r="B77" s="31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</row>
    <row r="78" spans="1:15" ht="18" customHeight="1">
      <c r="A78" s="31"/>
      <c r="B78" s="31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</row>
    <row r="79" spans="1:15" ht="18" customHeight="1">
      <c r="A79" s="31"/>
      <c r="B79" s="31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</row>
    <row r="80" spans="1:15" ht="18" customHeight="1">
      <c r="A80" s="31"/>
      <c r="B80" s="31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</row>
    <row r="81" spans="1:14" ht="18" customHeight="1">
      <c r="A81" s="31"/>
      <c r="B81" s="31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</row>
    <row r="82" spans="1:14" ht="18" customHeight="1">
      <c r="A82" s="31"/>
      <c r="B82" s="31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</row>
    <row r="83" spans="1:14" ht="18" customHeight="1">
      <c r="A83" s="31"/>
      <c r="B83" s="31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</row>
    <row r="84" spans="1:14" ht="18" customHeight="1">
      <c r="A84" s="31"/>
      <c r="B84" s="31"/>
      <c r="C84" s="5"/>
      <c r="D84" s="5"/>
      <c r="E84" s="5"/>
      <c r="F84" s="5"/>
      <c r="G84" s="5"/>
      <c r="H84" s="5"/>
      <c r="I84" s="5"/>
      <c r="J84" s="5"/>
      <c r="K84" s="5"/>
      <c r="L84" s="5"/>
      <c r="M84" s="5"/>
      <c r="N84" s="5"/>
    </row>
    <row r="85" spans="1:14" ht="18" customHeight="1" thickBo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32"/>
      <c r="N85" s="31"/>
    </row>
    <row r="86" spans="1:14" s="8" customFormat="1" ht="24.95" customHeight="1" thickBot="1">
      <c r="A86" s="260" t="s">
        <v>1</v>
      </c>
      <c r="B86" s="261"/>
      <c r="C86" s="261"/>
      <c r="D86" s="261"/>
      <c r="E86" s="261"/>
      <c r="F86" s="261"/>
      <c r="G86" s="261"/>
      <c r="H86" s="261"/>
      <c r="I86" s="261"/>
      <c r="J86" s="261"/>
      <c r="K86" s="261"/>
      <c r="L86" s="261"/>
      <c r="M86" s="261"/>
      <c r="N86" s="262"/>
    </row>
    <row r="87" spans="1:14" s="8" customFormat="1" ht="24.95" customHeight="1" thickBot="1">
      <c r="A87" s="257" t="s">
        <v>2</v>
      </c>
      <c r="B87" s="258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9"/>
    </row>
    <row r="88" spans="1:14" s="8" customFormat="1" ht="24.95" customHeight="1" thickBot="1">
      <c r="A88" s="265" t="s">
        <v>3</v>
      </c>
      <c r="B88" s="266"/>
      <c r="C88" s="266"/>
      <c r="D88" s="266"/>
      <c r="E88" s="266"/>
      <c r="F88" s="266"/>
      <c r="G88" s="67">
        <f>G20</f>
        <v>45870</v>
      </c>
      <c r="H88" s="67"/>
      <c r="I88" s="74" t="s">
        <v>4</v>
      </c>
      <c r="J88" s="263">
        <f>J20</f>
        <v>45900</v>
      </c>
      <c r="K88" s="263"/>
      <c r="L88" s="263"/>
      <c r="M88" s="263"/>
      <c r="N88" s="264"/>
    </row>
    <row r="89" spans="1:14" s="8" customFormat="1" ht="24.95" customHeight="1" thickBot="1">
      <c r="A89" s="267" t="s">
        <v>53</v>
      </c>
      <c r="B89" s="268"/>
      <c r="C89" s="268"/>
      <c r="D89" s="268"/>
      <c r="E89" s="268"/>
      <c r="F89" s="268"/>
      <c r="G89" s="268"/>
      <c r="H89" s="268"/>
      <c r="I89" s="268"/>
      <c r="J89" s="268"/>
      <c r="K89" s="268"/>
      <c r="L89" s="268"/>
      <c r="M89" s="268"/>
      <c r="N89" s="269"/>
    </row>
    <row r="90" spans="1:14" s="8" customFormat="1" ht="24.95" customHeight="1">
      <c r="A90" s="273" t="s">
        <v>6</v>
      </c>
      <c r="B90" s="274" t="s">
        <v>7</v>
      </c>
      <c r="C90" s="275" t="s">
        <v>8</v>
      </c>
      <c r="D90" s="276" t="s">
        <v>9</v>
      </c>
      <c r="E90" s="275" t="s">
        <v>10</v>
      </c>
      <c r="F90" s="276" t="s">
        <v>11</v>
      </c>
      <c r="G90" s="275" t="s">
        <v>12</v>
      </c>
      <c r="H90" s="275" t="s">
        <v>13</v>
      </c>
      <c r="I90" s="275" t="s">
        <v>14</v>
      </c>
      <c r="J90" s="276" t="s">
        <v>15</v>
      </c>
      <c r="K90" s="275" t="s">
        <v>16</v>
      </c>
      <c r="L90" s="276" t="s">
        <v>17</v>
      </c>
      <c r="M90" s="277" t="s">
        <v>18</v>
      </c>
      <c r="N90" s="278" t="s">
        <v>19</v>
      </c>
    </row>
    <row r="91" spans="1:14" s="8" customFormat="1" ht="24.95" customHeight="1" thickBot="1">
      <c r="A91" s="279"/>
      <c r="B91" s="315" t="s">
        <v>20</v>
      </c>
      <c r="C91" s="316" t="s">
        <v>20</v>
      </c>
      <c r="D91" s="317" t="s">
        <v>20</v>
      </c>
      <c r="E91" s="316" t="s">
        <v>20</v>
      </c>
      <c r="F91" s="317" t="s">
        <v>20</v>
      </c>
      <c r="G91" s="316" t="s">
        <v>20</v>
      </c>
      <c r="H91" s="281" t="s">
        <v>20</v>
      </c>
      <c r="I91" s="316" t="s">
        <v>21</v>
      </c>
      <c r="J91" s="318" t="s">
        <v>22</v>
      </c>
      <c r="K91" s="319" t="s">
        <v>23</v>
      </c>
      <c r="L91" s="317" t="s">
        <v>24</v>
      </c>
      <c r="M91" s="320" t="s">
        <v>25</v>
      </c>
      <c r="N91" s="286" t="s">
        <v>26</v>
      </c>
    </row>
    <row r="92" spans="1:14" s="8" customFormat="1" ht="24.95" customHeight="1" thickBot="1">
      <c r="A92" s="287" t="s">
        <v>27</v>
      </c>
      <c r="B92" s="288">
        <v>8</v>
      </c>
      <c r="C92" s="289">
        <v>40</v>
      </c>
      <c r="D92" s="290">
        <v>5</v>
      </c>
      <c r="E92" s="289">
        <v>40</v>
      </c>
      <c r="F92" s="290">
        <v>100</v>
      </c>
      <c r="G92" s="289">
        <v>8</v>
      </c>
      <c r="H92" s="289">
        <v>5</v>
      </c>
      <c r="I92" s="289"/>
      <c r="J92" s="291"/>
      <c r="K92" s="292"/>
      <c r="L92" s="293"/>
      <c r="M92" s="294"/>
      <c r="N92" s="295"/>
    </row>
    <row r="93" spans="1:14" s="8" customFormat="1" ht="24.95" customHeight="1">
      <c r="A93" s="11">
        <v>45864</v>
      </c>
      <c r="B93" s="81">
        <v>1.6</v>
      </c>
      <c r="C93" s="12">
        <v>6.7</v>
      </c>
      <c r="D93" s="12">
        <v>0.1</v>
      </c>
      <c r="E93" s="12">
        <v>11.6</v>
      </c>
      <c r="F93" s="12">
        <v>67</v>
      </c>
      <c r="G93" s="12">
        <v>0.8</v>
      </c>
      <c r="H93" s="12">
        <v>0</v>
      </c>
      <c r="I93" s="12">
        <v>9.6999999999999993</v>
      </c>
      <c r="J93" s="13">
        <v>173.6</v>
      </c>
      <c r="K93" s="13">
        <v>1003.3</v>
      </c>
      <c r="L93" s="13">
        <v>136248.79999999999</v>
      </c>
      <c r="M93" s="82">
        <v>13.7</v>
      </c>
      <c r="N93" s="79">
        <v>9.4</v>
      </c>
    </row>
    <row r="94" spans="1:14" s="8" customFormat="1" ht="24.95" customHeight="1">
      <c r="A94" s="14">
        <v>45865</v>
      </c>
      <c r="B94" s="15">
        <v>1.7</v>
      </c>
      <c r="C94" s="16">
        <v>6.1</v>
      </c>
      <c r="D94" s="16">
        <v>0.1</v>
      </c>
      <c r="E94" s="17">
        <v>12.5</v>
      </c>
      <c r="F94" s="16">
        <v>66.599999999999994</v>
      </c>
      <c r="G94" s="16">
        <v>0.8</v>
      </c>
      <c r="H94" s="16">
        <v>0</v>
      </c>
      <c r="I94" s="16">
        <v>9.3000000000000007</v>
      </c>
      <c r="J94" s="18">
        <v>175.5</v>
      </c>
      <c r="K94" s="18">
        <v>1002.6</v>
      </c>
      <c r="L94" s="18">
        <v>134696.1</v>
      </c>
      <c r="M94" s="39">
        <v>15.3</v>
      </c>
      <c r="N94" s="71">
        <v>9.8000000000000007</v>
      </c>
    </row>
    <row r="95" spans="1:14" s="8" customFormat="1" ht="24.95" customHeight="1">
      <c r="A95" s="14">
        <v>45866</v>
      </c>
      <c r="B95" s="15">
        <v>1.7</v>
      </c>
      <c r="C95" s="16">
        <v>7.2</v>
      </c>
      <c r="D95" s="16">
        <v>0.1</v>
      </c>
      <c r="E95" s="19">
        <v>11.3</v>
      </c>
      <c r="F95" s="16">
        <v>66.900000000000006</v>
      </c>
      <c r="G95" s="19">
        <v>1.1000000000000001</v>
      </c>
      <c r="H95" s="19">
        <v>0</v>
      </c>
      <c r="I95" s="16">
        <v>9.3000000000000007</v>
      </c>
      <c r="J95" s="18">
        <v>174.7</v>
      </c>
      <c r="K95" s="18">
        <v>1000.8</v>
      </c>
      <c r="L95" s="18">
        <v>132406.79999999999</v>
      </c>
      <c r="M95" s="39">
        <v>15.4</v>
      </c>
      <c r="N95" s="71">
        <v>9.6999999999999993</v>
      </c>
    </row>
    <row r="96" spans="1:14" s="8" customFormat="1" ht="24.95" customHeight="1">
      <c r="A96" s="14">
        <v>45867</v>
      </c>
      <c r="B96" s="15">
        <v>1.8</v>
      </c>
      <c r="C96" s="16">
        <v>12</v>
      </c>
      <c r="D96" s="16">
        <v>0.1</v>
      </c>
      <c r="E96" s="16">
        <v>11.6</v>
      </c>
      <c r="F96" s="16">
        <v>64</v>
      </c>
      <c r="G96" s="19">
        <v>1.2</v>
      </c>
      <c r="H96" s="19">
        <v>0</v>
      </c>
      <c r="I96" s="16">
        <v>9.3000000000000007</v>
      </c>
      <c r="J96" s="18">
        <v>174.9</v>
      </c>
      <c r="K96" s="18">
        <v>1003.4</v>
      </c>
      <c r="L96" s="18">
        <v>132473.79999999999</v>
      </c>
      <c r="M96" s="39">
        <v>15.2</v>
      </c>
      <c r="N96" s="71">
        <v>9.6999999999999993</v>
      </c>
    </row>
    <row r="97" spans="1:23" s="8" customFormat="1" ht="24.95" customHeight="1">
      <c r="A97" s="14">
        <v>45868</v>
      </c>
      <c r="B97" s="15">
        <v>1.4</v>
      </c>
      <c r="C97" s="16">
        <v>11.3</v>
      </c>
      <c r="D97" s="16">
        <v>0.1</v>
      </c>
      <c r="E97" s="16">
        <v>9.9</v>
      </c>
      <c r="F97" s="16">
        <v>63.8</v>
      </c>
      <c r="G97" s="16">
        <v>0.9</v>
      </c>
      <c r="H97" s="16">
        <v>0</v>
      </c>
      <c r="I97" s="16">
        <v>9.3000000000000007</v>
      </c>
      <c r="J97" s="18">
        <v>174.2</v>
      </c>
      <c r="K97" s="18">
        <v>1004.5</v>
      </c>
      <c r="L97" s="18">
        <v>133999.4</v>
      </c>
      <c r="M97" s="39">
        <v>15.2</v>
      </c>
      <c r="N97" s="71">
        <v>9.6999999999999993</v>
      </c>
      <c r="P97" s="8" t="s">
        <v>29</v>
      </c>
    </row>
    <row r="98" spans="1:23" s="8" customFormat="1" ht="24.95" customHeight="1" thickBot="1">
      <c r="A98" s="23">
        <v>45869</v>
      </c>
      <c r="B98" s="20">
        <v>1.6</v>
      </c>
      <c r="C98" s="21">
        <v>9.1999999999999993</v>
      </c>
      <c r="D98" s="21">
        <v>0.1</v>
      </c>
      <c r="E98" s="21">
        <v>12.8</v>
      </c>
      <c r="F98" s="21">
        <v>62.9</v>
      </c>
      <c r="G98" s="21">
        <v>0.8</v>
      </c>
      <c r="H98" s="16">
        <v>0</v>
      </c>
      <c r="I98" s="21">
        <v>9.6</v>
      </c>
      <c r="J98" s="22">
        <v>173.3</v>
      </c>
      <c r="K98" s="22">
        <v>1004.5</v>
      </c>
      <c r="L98" s="22">
        <v>134684.70000000001</v>
      </c>
      <c r="M98" s="41">
        <v>14.6</v>
      </c>
      <c r="N98" s="72">
        <v>9.5</v>
      </c>
      <c r="P98" s="9" t="s">
        <v>7</v>
      </c>
      <c r="Q98" s="9" t="s">
        <v>8</v>
      </c>
      <c r="R98" s="9" t="s">
        <v>9</v>
      </c>
      <c r="S98" s="9" t="s">
        <v>30</v>
      </c>
      <c r="T98" s="9" t="s">
        <v>12</v>
      </c>
      <c r="U98" s="9" t="s">
        <v>31</v>
      </c>
      <c r="V98" s="8" t="s">
        <v>32</v>
      </c>
      <c r="W98" s="8" t="s">
        <v>33</v>
      </c>
    </row>
    <row r="99" spans="1:23" s="8" customFormat="1" ht="24.95" customHeight="1">
      <c r="A99" s="11">
        <v>45870</v>
      </c>
      <c r="B99" s="81">
        <v>1.4</v>
      </c>
      <c r="C99" s="12">
        <v>10.8</v>
      </c>
      <c r="D99" s="12">
        <v>0.1</v>
      </c>
      <c r="E99" s="12">
        <v>10.1</v>
      </c>
      <c r="F99" s="12">
        <v>62.2</v>
      </c>
      <c r="G99" s="77">
        <v>0.9</v>
      </c>
      <c r="H99" s="12">
        <v>0</v>
      </c>
      <c r="I99" s="12">
        <v>9.1999999999999993</v>
      </c>
      <c r="J99" s="13">
        <v>173.1</v>
      </c>
      <c r="K99" s="13">
        <v>1001.3</v>
      </c>
      <c r="L99" s="13">
        <v>130424.1</v>
      </c>
      <c r="M99" s="82">
        <v>15.2</v>
      </c>
      <c r="N99" s="79">
        <v>9.8000000000000007</v>
      </c>
      <c r="P99" s="8">
        <v>8</v>
      </c>
      <c r="Q99" s="8">
        <v>40</v>
      </c>
      <c r="R99" s="8">
        <v>5</v>
      </c>
      <c r="S99" s="8">
        <v>40</v>
      </c>
      <c r="T99" s="8">
        <v>8</v>
      </c>
      <c r="U99" s="8">
        <v>1</v>
      </c>
      <c r="V99" s="8">
        <v>100</v>
      </c>
      <c r="W99" s="8">
        <v>5</v>
      </c>
    </row>
    <row r="100" spans="1:23" s="8" customFormat="1" ht="24.95" customHeight="1">
      <c r="A100" s="14">
        <v>45871</v>
      </c>
      <c r="B100" s="15">
        <v>1.2</v>
      </c>
      <c r="C100" s="16">
        <v>7.6</v>
      </c>
      <c r="D100" s="16">
        <v>0.1</v>
      </c>
      <c r="E100" s="16">
        <v>3.6</v>
      </c>
      <c r="F100" s="16">
        <v>62</v>
      </c>
      <c r="G100" s="10">
        <v>0.9</v>
      </c>
      <c r="H100" s="16">
        <v>0</v>
      </c>
      <c r="I100" s="16">
        <v>9.1999999999999993</v>
      </c>
      <c r="J100" s="18">
        <v>175.3</v>
      </c>
      <c r="K100" s="18">
        <v>1000.2</v>
      </c>
      <c r="L100" s="18">
        <v>134190.20000000001</v>
      </c>
      <c r="M100" s="39">
        <v>15.2</v>
      </c>
      <c r="N100" s="71">
        <v>9.6999999999999993</v>
      </c>
      <c r="P100" s="8">
        <v>8</v>
      </c>
      <c r="Q100" s="8">
        <v>40</v>
      </c>
      <c r="R100" s="8">
        <v>5</v>
      </c>
      <c r="S100" s="8">
        <v>40</v>
      </c>
      <c r="T100" s="8">
        <v>8</v>
      </c>
      <c r="U100" s="8">
        <v>1</v>
      </c>
      <c r="V100" s="8">
        <v>100</v>
      </c>
      <c r="W100" s="8">
        <v>5</v>
      </c>
    </row>
    <row r="101" spans="1:23" s="8" customFormat="1" ht="24.95" customHeight="1">
      <c r="A101" s="14">
        <v>45872</v>
      </c>
      <c r="B101" s="15">
        <v>1.5</v>
      </c>
      <c r="C101" s="16">
        <v>6.3</v>
      </c>
      <c r="D101" s="16">
        <v>0.1</v>
      </c>
      <c r="E101" s="16">
        <v>6.3</v>
      </c>
      <c r="F101" s="16">
        <v>63.4</v>
      </c>
      <c r="G101" s="10">
        <v>1.3</v>
      </c>
      <c r="H101" s="16">
        <v>0</v>
      </c>
      <c r="I101" s="16">
        <v>9.1</v>
      </c>
      <c r="J101" s="18">
        <v>175.9</v>
      </c>
      <c r="K101" s="18">
        <v>1003.4</v>
      </c>
      <c r="L101" s="18">
        <v>132138.29999999999</v>
      </c>
      <c r="M101" s="39">
        <v>16</v>
      </c>
      <c r="N101" s="71">
        <v>9.8000000000000007</v>
      </c>
      <c r="P101" s="8">
        <v>8</v>
      </c>
      <c r="Q101" s="8">
        <v>40</v>
      </c>
      <c r="R101" s="8">
        <v>5</v>
      </c>
      <c r="S101" s="8">
        <v>40</v>
      </c>
      <c r="T101" s="8">
        <v>8</v>
      </c>
      <c r="U101" s="8">
        <v>1</v>
      </c>
      <c r="V101" s="8">
        <v>100</v>
      </c>
      <c r="W101" s="8">
        <v>5</v>
      </c>
    </row>
    <row r="102" spans="1:23" s="8" customFormat="1" ht="24.95" customHeight="1">
      <c r="A102" s="14">
        <v>45873</v>
      </c>
      <c r="B102" s="15">
        <v>1.8</v>
      </c>
      <c r="C102" s="16">
        <v>8.6</v>
      </c>
      <c r="D102" s="16">
        <v>0.1</v>
      </c>
      <c r="E102" s="16">
        <v>6.5</v>
      </c>
      <c r="F102" s="16">
        <v>60.3</v>
      </c>
      <c r="G102" s="10">
        <v>0.9</v>
      </c>
      <c r="H102" s="16">
        <v>0</v>
      </c>
      <c r="I102" s="16">
        <v>9.6</v>
      </c>
      <c r="J102" s="18">
        <v>173.7</v>
      </c>
      <c r="K102" s="18">
        <v>1006.6</v>
      </c>
      <c r="L102" s="18">
        <v>134693.79999999999</v>
      </c>
      <c r="M102" s="39">
        <v>14.4</v>
      </c>
      <c r="N102" s="71">
        <v>9.4</v>
      </c>
      <c r="P102" s="8">
        <v>8</v>
      </c>
      <c r="Q102" s="8">
        <v>40</v>
      </c>
      <c r="R102" s="8">
        <v>5</v>
      </c>
      <c r="S102" s="8">
        <v>40</v>
      </c>
      <c r="T102" s="8">
        <v>8</v>
      </c>
      <c r="U102" s="8">
        <v>1</v>
      </c>
      <c r="V102" s="8">
        <v>100</v>
      </c>
      <c r="W102" s="8">
        <v>5</v>
      </c>
    </row>
    <row r="103" spans="1:23" s="8" customFormat="1" ht="24.95" customHeight="1">
      <c r="A103" s="14">
        <v>45874</v>
      </c>
      <c r="B103" s="15">
        <v>1.9</v>
      </c>
      <c r="C103" s="16">
        <v>13.4</v>
      </c>
      <c r="D103" s="16">
        <v>0.1</v>
      </c>
      <c r="E103" s="16">
        <v>14.9</v>
      </c>
      <c r="F103" s="16">
        <v>63.8</v>
      </c>
      <c r="G103" s="10">
        <v>0.8</v>
      </c>
      <c r="H103" s="16">
        <v>0</v>
      </c>
      <c r="I103" s="16">
        <v>9.1999999999999993</v>
      </c>
      <c r="J103" s="18">
        <v>172.3</v>
      </c>
      <c r="K103" s="18">
        <v>1005.5</v>
      </c>
      <c r="L103" s="18">
        <v>135119.4</v>
      </c>
      <c r="M103" s="39">
        <v>15.2</v>
      </c>
      <c r="N103" s="71">
        <v>9.6999999999999993</v>
      </c>
      <c r="P103" s="8">
        <v>8</v>
      </c>
      <c r="Q103" s="8">
        <v>40</v>
      </c>
      <c r="R103" s="8">
        <v>5</v>
      </c>
      <c r="S103" s="8">
        <v>40</v>
      </c>
      <c r="T103" s="8">
        <v>8</v>
      </c>
      <c r="U103" s="8">
        <v>1</v>
      </c>
      <c r="V103" s="8">
        <v>100</v>
      </c>
      <c r="W103" s="8">
        <v>5</v>
      </c>
    </row>
    <row r="104" spans="1:23" s="8" customFormat="1" ht="24.95" customHeight="1">
      <c r="A104" s="14">
        <v>45875</v>
      </c>
      <c r="B104" s="15">
        <v>1.6</v>
      </c>
      <c r="C104" s="16">
        <v>9.6</v>
      </c>
      <c r="D104" s="16">
        <v>0.1</v>
      </c>
      <c r="E104" s="16">
        <v>15.6</v>
      </c>
      <c r="F104" s="16">
        <v>59.9</v>
      </c>
      <c r="G104" s="10">
        <v>0.8</v>
      </c>
      <c r="H104" s="16">
        <v>0</v>
      </c>
      <c r="I104" s="16">
        <v>9.1999999999999993</v>
      </c>
      <c r="J104" s="18">
        <v>173.3</v>
      </c>
      <c r="K104" s="18">
        <v>1004.8</v>
      </c>
      <c r="L104" s="18">
        <v>134759.20000000001</v>
      </c>
      <c r="M104" s="39">
        <v>14.6</v>
      </c>
      <c r="N104" s="71">
        <v>9.6999999999999993</v>
      </c>
      <c r="P104" s="8">
        <v>8</v>
      </c>
      <c r="Q104" s="8">
        <v>40</v>
      </c>
      <c r="R104" s="8">
        <v>5</v>
      </c>
      <c r="S104" s="8">
        <v>40</v>
      </c>
      <c r="T104" s="8">
        <v>8</v>
      </c>
      <c r="U104" s="8">
        <v>1</v>
      </c>
      <c r="V104" s="8">
        <v>100</v>
      </c>
      <c r="W104" s="8">
        <v>5</v>
      </c>
    </row>
    <row r="105" spans="1:23" s="8" customFormat="1" ht="24.95" customHeight="1">
      <c r="A105" s="14">
        <v>45876</v>
      </c>
      <c r="B105" s="15">
        <v>1.7</v>
      </c>
      <c r="C105" s="16">
        <v>9.9</v>
      </c>
      <c r="D105" s="16">
        <v>0.1</v>
      </c>
      <c r="E105" s="16">
        <v>13.4</v>
      </c>
      <c r="F105" s="16">
        <v>65.400000000000006</v>
      </c>
      <c r="G105" s="10">
        <v>1</v>
      </c>
      <c r="H105" s="16">
        <v>0</v>
      </c>
      <c r="I105" s="16">
        <v>9.4</v>
      </c>
      <c r="J105" s="18">
        <v>174.6</v>
      </c>
      <c r="K105" s="18">
        <v>1003.7</v>
      </c>
      <c r="L105" s="18">
        <v>135093.70000000001</v>
      </c>
      <c r="M105" s="39">
        <v>14.6</v>
      </c>
      <c r="N105" s="71">
        <v>9.6</v>
      </c>
      <c r="P105" s="8">
        <v>8</v>
      </c>
      <c r="Q105" s="8">
        <v>40</v>
      </c>
      <c r="R105" s="8">
        <v>5</v>
      </c>
      <c r="S105" s="8">
        <v>40</v>
      </c>
      <c r="T105" s="8">
        <v>8</v>
      </c>
      <c r="U105" s="8">
        <v>1</v>
      </c>
      <c r="V105" s="8">
        <v>100</v>
      </c>
      <c r="W105" s="8">
        <v>5</v>
      </c>
    </row>
    <row r="106" spans="1:23" s="8" customFormat="1" ht="24.95" customHeight="1">
      <c r="A106" s="14">
        <v>45877</v>
      </c>
      <c r="B106" s="15">
        <v>1.7</v>
      </c>
      <c r="C106" s="16">
        <v>9.3000000000000007</v>
      </c>
      <c r="D106" s="16">
        <v>0.1</v>
      </c>
      <c r="E106" s="16">
        <v>21.4</v>
      </c>
      <c r="F106" s="16">
        <v>66.7</v>
      </c>
      <c r="G106" s="10">
        <v>0.9</v>
      </c>
      <c r="H106" s="16">
        <v>0</v>
      </c>
      <c r="I106" s="16">
        <v>9.3000000000000007</v>
      </c>
      <c r="J106" s="18">
        <v>174.5</v>
      </c>
      <c r="K106" s="18">
        <v>1004.5</v>
      </c>
      <c r="L106" s="18">
        <v>134579.79999999999</v>
      </c>
      <c r="M106" s="39">
        <v>14.8</v>
      </c>
      <c r="N106" s="71">
        <v>9.8000000000000007</v>
      </c>
      <c r="P106" s="8">
        <v>8</v>
      </c>
      <c r="Q106" s="8">
        <v>40</v>
      </c>
      <c r="R106" s="8">
        <v>5</v>
      </c>
      <c r="S106" s="8">
        <v>40</v>
      </c>
      <c r="T106" s="8">
        <v>8</v>
      </c>
      <c r="U106" s="8">
        <v>1</v>
      </c>
      <c r="V106" s="8">
        <v>100</v>
      </c>
      <c r="W106" s="8">
        <v>5</v>
      </c>
    </row>
    <row r="107" spans="1:23" s="8" customFormat="1" ht="24.95" customHeight="1">
      <c r="A107" s="14">
        <v>45878</v>
      </c>
      <c r="B107" s="15">
        <v>1.7</v>
      </c>
      <c r="C107" s="16">
        <v>10.4</v>
      </c>
      <c r="D107" s="16">
        <v>0.1</v>
      </c>
      <c r="E107" s="16">
        <v>17.3</v>
      </c>
      <c r="F107" s="16">
        <v>64.400000000000006</v>
      </c>
      <c r="G107" s="10">
        <v>1</v>
      </c>
      <c r="H107" s="16">
        <v>0</v>
      </c>
      <c r="I107" s="16">
        <v>9.3000000000000007</v>
      </c>
      <c r="J107" s="18">
        <v>174.1</v>
      </c>
      <c r="K107" s="18">
        <v>1004.7</v>
      </c>
      <c r="L107" s="18">
        <v>133199.79999999999</v>
      </c>
      <c r="M107" s="39">
        <v>15.5</v>
      </c>
      <c r="N107" s="71">
        <v>9.6999999999999993</v>
      </c>
      <c r="P107" s="8">
        <v>8</v>
      </c>
      <c r="Q107" s="8">
        <v>40</v>
      </c>
      <c r="R107" s="8">
        <v>5</v>
      </c>
      <c r="S107" s="8">
        <v>40</v>
      </c>
      <c r="T107" s="8">
        <v>8</v>
      </c>
      <c r="U107" s="8">
        <v>1</v>
      </c>
      <c r="V107" s="8">
        <v>100</v>
      </c>
      <c r="W107" s="8">
        <v>5</v>
      </c>
    </row>
    <row r="108" spans="1:23" s="8" customFormat="1" ht="24.95" customHeight="1">
      <c r="A108" s="14">
        <v>45879</v>
      </c>
      <c r="B108" s="15">
        <v>1.6</v>
      </c>
      <c r="C108" s="16">
        <v>12.9</v>
      </c>
      <c r="D108" s="16">
        <v>0.1</v>
      </c>
      <c r="E108" s="16">
        <v>16.399999999999999</v>
      </c>
      <c r="F108" s="16">
        <v>62.3</v>
      </c>
      <c r="G108" s="10">
        <v>1</v>
      </c>
      <c r="H108" s="16">
        <v>0</v>
      </c>
      <c r="I108" s="16">
        <v>9.1</v>
      </c>
      <c r="J108" s="18">
        <v>173.7</v>
      </c>
      <c r="K108" s="18">
        <v>1005.2</v>
      </c>
      <c r="L108" s="18">
        <v>131508</v>
      </c>
      <c r="M108" s="39">
        <v>15.9</v>
      </c>
      <c r="N108" s="71">
        <v>9.9</v>
      </c>
      <c r="P108" s="8">
        <v>8</v>
      </c>
      <c r="Q108" s="8">
        <v>40</v>
      </c>
      <c r="R108" s="8">
        <v>5</v>
      </c>
      <c r="S108" s="8">
        <v>40</v>
      </c>
      <c r="T108" s="8">
        <v>8</v>
      </c>
      <c r="U108" s="8">
        <v>1</v>
      </c>
      <c r="V108" s="8">
        <v>100</v>
      </c>
      <c r="W108" s="8">
        <v>5</v>
      </c>
    </row>
    <row r="109" spans="1:23" s="8" customFormat="1" ht="24.95" customHeight="1">
      <c r="A109" s="14">
        <v>45880</v>
      </c>
      <c r="B109" s="15">
        <v>1.7</v>
      </c>
      <c r="C109" s="16">
        <v>7.4</v>
      </c>
      <c r="D109" s="16">
        <v>0.1</v>
      </c>
      <c r="E109" s="16">
        <v>13.7</v>
      </c>
      <c r="F109" s="16">
        <v>62.5</v>
      </c>
      <c r="G109" s="10">
        <v>0.9</v>
      </c>
      <c r="H109" s="16">
        <v>0</v>
      </c>
      <c r="I109" s="16">
        <v>9.4</v>
      </c>
      <c r="J109" s="308">
        <v>174</v>
      </c>
      <c r="K109" s="308">
        <v>1002.6</v>
      </c>
      <c r="L109" s="308">
        <v>133266.5</v>
      </c>
      <c r="M109" s="39">
        <v>15.4</v>
      </c>
      <c r="N109" s="309">
        <v>9.6</v>
      </c>
      <c r="P109" s="8">
        <v>8</v>
      </c>
      <c r="Q109" s="8">
        <v>40</v>
      </c>
      <c r="R109" s="8">
        <v>5</v>
      </c>
      <c r="S109" s="8">
        <v>40</v>
      </c>
      <c r="T109" s="8">
        <v>8</v>
      </c>
      <c r="U109" s="8">
        <v>1</v>
      </c>
      <c r="V109" s="8">
        <v>100</v>
      </c>
      <c r="W109" s="8">
        <v>5</v>
      </c>
    </row>
    <row r="110" spans="1:23" s="8" customFormat="1" ht="24.95" customHeight="1">
      <c r="A110" s="14">
        <v>45881</v>
      </c>
      <c r="B110" s="15">
        <v>1.7</v>
      </c>
      <c r="C110" s="16">
        <v>10.7</v>
      </c>
      <c r="D110" s="16">
        <v>0.2</v>
      </c>
      <c r="E110" s="16">
        <v>14.2</v>
      </c>
      <c r="F110" s="16">
        <v>63.4</v>
      </c>
      <c r="G110" s="10">
        <v>0.9</v>
      </c>
      <c r="H110" s="16">
        <v>0</v>
      </c>
      <c r="I110" s="16">
        <v>9.1</v>
      </c>
      <c r="J110" s="308">
        <v>173.9</v>
      </c>
      <c r="K110" s="308">
        <v>1001.4</v>
      </c>
      <c r="L110" s="308">
        <v>130593.7</v>
      </c>
      <c r="M110" s="39">
        <v>16.399999999999999</v>
      </c>
      <c r="N110" s="309">
        <v>9.9</v>
      </c>
      <c r="P110" s="8">
        <v>8</v>
      </c>
      <c r="Q110" s="8">
        <v>40</v>
      </c>
      <c r="R110" s="8">
        <v>5</v>
      </c>
      <c r="S110" s="8">
        <v>40</v>
      </c>
      <c r="T110" s="8">
        <v>8</v>
      </c>
      <c r="U110" s="8">
        <v>1</v>
      </c>
      <c r="V110" s="8">
        <v>100</v>
      </c>
      <c r="W110" s="8">
        <v>5</v>
      </c>
    </row>
    <row r="111" spans="1:23" s="8" customFormat="1" ht="24.95" customHeight="1">
      <c r="A111" s="14">
        <v>45882</v>
      </c>
      <c r="B111" s="15">
        <v>1.6</v>
      </c>
      <c r="C111" s="16">
        <v>8.9</v>
      </c>
      <c r="D111" s="16">
        <v>0.2</v>
      </c>
      <c r="E111" s="16">
        <v>9.1</v>
      </c>
      <c r="F111" s="16">
        <v>63.5</v>
      </c>
      <c r="G111" s="10">
        <v>1</v>
      </c>
      <c r="H111" s="16">
        <v>0</v>
      </c>
      <c r="I111" s="16">
        <v>9.4</v>
      </c>
      <c r="J111" s="308">
        <v>173.9</v>
      </c>
      <c r="K111" s="308">
        <v>1001.2</v>
      </c>
      <c r="L111" s="308">
        <v>131164</v>
      </c>
      <c r="M111" s="39">
        <v>16.100000000000001</v>
      </c>
      <c r="N111" s="309">
        <v>9.6</v>
      </c>
      <c r="P111" s="8">
        <v>8</v>
      </c>
      <c r="Q111" s="8">
        <v>40</v>
      </c>
      <c r="R111" s="8">
        <v>5</v>
      </c>
      <c r="S111" s="8">
        <v>40</v>
      </c>
      <c r="T111" s="8">
        <v>8</v>
      </c>
      <c r="U111" s="8">
        <v>1</v>
      </c>
      <c r="V111" s="8">
        <v>100</v>
      </c>
      <c r="W111" s="8">
        <v>5</v>
      </c>
    </row>
    <row r="112" spans="1:23" s="8" customFormat="1" ht="24.95" customHeight="1">
      <c r="A112" s="14">
        <v>45883</v>
      </c>
      <c r="B112" s="302">
        <v>1.6</v>
      </c>
      <c r="C112" s="303">
        <v>13.2</v>
      </c>
      <c r="D112" s="303">
        <v>0.3</v>
      </c>
      <c r="E112" s="303">
        <v>8</v>
      </c>
      <c r="F112" s="303">
        <v>56.1</v>
      </c>
      <c r="G112" s="304">
        <v>1.5</v>
      </c>
      <c r="H112" s="303">
        <v>0</v>
      </c>
      <c r="I112" s="303">
        <v>9.4</v>
      </c>
      <c r="J112" s="321">
        <v>174.3</v>
      </c>
      <c r="K112" s="321">
        <v>1001.6</v>
      </c>
      <c r="L112" s="321">
        <v>130468.6</v>
      </c>
      <c r="M112" s="306">
        <v>17.100000000000001</v>
      </c>
      <c r="N112" s="322">
        <v>9.5</v>
      </c>
      <c r="P112" s="8">
        <v>10</v>
      </c>
      <c r="Q112" s="8">
        <v>50</v>
      </c>
      <c r="R112" s="8">
        <v>10</v>
      </c>
      <c r="S112" s="8">
        <v>50</v>
      </c>
      <c r="T112" s="8">
        <v>10</v>
      </c>
      <c r="V112" s="8">
        <v>200</v>
      </c>
    </row>
    <row r="113" spans="1:23" s="8" customFormat="1" ht="24.95" customHeight="1">
      <c r="A113" s="14">
        <v>45884</v>
      </c>
      <c r="B113" s="15" t="s">
        <v>35</v>
      </c>
      <c r="C113" s="16" t="s">
        <v>35</v>
      </c>
      <c r="D113" s="16" t="s">
        <v>35</v>
      </c>
      <c r="E113" s="16" t="s">
        <v>35</v>
      </c>
      <c r="F113" s="16" t="s">
        <v>35</v>
      </c>
      <c r="G113" s="10" t="s">
        <v>35</v>
      </c>
      <c r="H113" s="16" t="s">
        <v>35</v>
      </c>
      <c r="I113" s="16" t="s">
        <v>35</v>
      </c>
      <c r="J113" s="18" t="s">
        <v>35</v>
      </c>
      <c r="K113" s="18" t="s">
        <v>35</v>
      </c>
      <c r="L113" s="310" t="s">
        <v>35</v>
      </c>
      <c r="M113" s="16" t="s">
        <v>35</v>
      </c>
      <c r="N113" s="71" t="s">
        <v>35</v>
      </c>
      <c r="P113" s="8">
        <v>8</v>
      </c>
      <c r="Q113" s="8">
        <v>40</v>
      </c>
      <c r="R113" s="8">
        <v>5</v>
      </c>
      <c r="S113" s="8">
        <v>40</v>
      </c>
      <c r="T113" s="8">
        <v>8</v>
      </c>
      <c r="U113" s="8">
        <v>1</v>
      </c>
      <c r="V113" s="8">
        <v>100</v>
      </c>
      <c r="W113" s="8">
        <v>5</v>
      </c>
    </row>
    <row r="114" spans="1:23" s="8" customFormat="1" ht="24.95" customHeight="1">
      <c r="A114" s="14">
        <v>45885</v>
      </c>
      <c r="B114" s="15" t="s">
        <v>35</v>
      </c>
      <c r="C114" s="16" t="s">
        <v>35</v>
      </c>
      <c r="D114" s="16" t="s">
        <v>35</v>
      </c>
      <c r="E114" s="16" t="s">
        <v>35</v>
      </c>
      <c r="F114" s="16" t="s">
        <v>35</v>
      </c>
      <c r="G114" s="10" t="s">
        <v>35</v>
      </c>
      <c r="H114" s="16" t="s">
        <v>35</v>
      </c>
      <c r="I114" s="16" t="s">
        <v>35</v>
      </c>
      <c r="J114" s="18" t="s">
        <v>35</v>
      </c>
      <c r="K114" s="18" t="s">
        <v>35</v>
      </c>
      <c r="L114" s="310" t="s">
        <v>35</v>
      </c>
      <c r="M114" s="16" t="s">
        <v>35</v>
      </c>
      <c r="N114" s="71" t="s">
        <v>35</v>
      </c>
      <c r="P114" s="8">
        <v>8</v>
      </c>
      <c r="Q114" s="8">
        <v>40</v>
      </c>
      <c r="R114" s="8">
        <v>5</v>
      </c>
      <c r="S114" s="8">
        <v>40</v>
      </c>
      <c r="T114" s="8">
        <v>8</v>
      </c>
      <c r="U114" s="8">
        <v>1</v>
      </c>
      <c r="V114" s="8">
        <v>100</v>
      </c>
      <c r="W114" s="8">
        <v>5</v>
      </c>
    </row>
    <row r="115" spans="1:23" s="8" customFormat="1" ht="24.95" customHeight="1">
      <c r="A115" s="14">
        <v>45886</v>
      </c>
      <c r="B115" s="302">
        <v>1.9</v>
      </c>
      <c r="C115" s="303">
        <v>10</v>
      </c>
      <c r="D115" s="303">
        <v>0.2</v>
      </c>
      <c r="E115" s="303">
        <v>6.5</v>
      </c>
      <c r="F115" s="303">
        <v>56.7</v>
      </c>
      <c r="G115" s="304">
        <v>1</v>
      </c>
      <c r="H115" s="303">
        <v>0</v>
      </c>
      <c r="I115" s="303">
        <v>9.1999999999999993</v>
      </c>
      <c r="J115" s="305">
        <v>175.6</v>
      </c>
      <c r="K115" s="305">
        <v>999.3</v>
      </c>
      <c r="L115" s="323">
        <v>131198.39999999999</v>
      </c>
      <c r="M115" s="303">
        <v>16</v>
      </c>
      <c r="N115" s="307">
        <v>9.6</v>
      </c>
      <c r="P115" s="8">
        <v>10</v>
      </c>
      <c r="Q115" s="8">
        <v>50</v>
      </c>
      <c r="R115" s="8">
        <v>10</v>
      </c>
      <c r="S115" s="8">
        <v>50</v>
      </c>
      <c r="T115" s="8">
        <v>10</v>
      </c>
      <c r="V115" s="8">
        <v>200</v>
      </c>
    </row>
    <row r="116" spans="1:23" s="8" customFormat="1" ht="24.95" customHeight="1">
      <c r="A116" s="14">
        <v>45887</v>
      </c>
      <c r="B116" s="15">
        <v>1.7</v>
      </c>
      <c r="C116" s="16">
        <v>9</v>
      </c>
      <c r="D116" s="16">
        <v>0.2</v>
      </c>
      <c r="E116" s="16">
        <v>12.9</v>
      </c>
      <c r="F116" s="16">
        <v>62.4</v>
      </c>
      <c r="G116" s="10">
        <v>1.1000000000000001</v>
      </c>
      <c r="H116" s="16">
        <v>0</v>
      </c>
      <c r="I116" s="16">
        <v>9.3000000000000007</v>
      </c>
      <c r="J116" s="18">
        <v>172.6</v>
      </c>
      <c r="K116" s="18">
        <v>998.8</v>
      </c>
      <c r="L116" s="310">
        <v>132351.5</v>
      </c>
      <c r="M116" s="16">
        <v>15.6</v>
      </c>
      <c r="N116" s="71">
        <v>9.6</v>
      </c>
      <c r="P116" s="8">
        <v>8</v>
      </c>
      <c r="Q116" s="8">
        <v>40</v>
      </c>
      <c r="R116" s="8">
        <v>5</v>
      </c>
      <c r="S116" s="8">
        <v>40</v>
      </c>
      <c r="T116" s="8">
        <v>8</v>
      </c>
      <c r="U116" s="8">
        <v>1</v>
      </c>
      <c r="V116" s="8">
        <v>100</v>
      </c>
      <c r="W116" s="8">
        <v>5</v>
      </c>
    </row>
    <row r="117" spans="1:23" s="8" customFormat="1" ht="24.95" customHeight="1">
      <c r="A117" s="14">
        <v>45888</v>
      </c>
      <c r="B117" s="15">
        <v>1.4</v>
      </c>
      <c r="C117" s="16">
        <v>11.3</v>
      </c>
      <c r="D117" s="16">
        <v>0.1</v>
      </c>
      <c r="E117" s="16">
        <v>11.3</v>
      </c>
      <c r="F117" s="16">
        <v>46.2</v>
      </c>
      <c r="G117" s="10">
        <v>1.3</v>
      </c>
      <c r="H117" s="16">
        <v>0</v>
      </c>
      <c r="I117" s="16">
        <v>9.1999999999999993</v>
      </c>
      <c r="J117" s="18">
        <v>174</v>
      </c>
      <c r="K117" s="18">
        <v>997.3</v>
      </c>
      <c r="L117" s="310">
        <v>131549.5</v>
      </c>
      <c r="M117" s="16">
        <v>15.4</v>
      </c>
      <c r="N117" s="71">
        <v>9.6999999999999993</v>
      </c>
      <c r="P117" s="8">
        <v>8</v>
      </c>
      <c r="Q117" s="8">
        <v>40</v>
      </c>
      <c r="R117" s="8">
        <v>5</v>
      </c>
      <c r="S117" s="8">
        <v>40</v>
      </c>
      <c r="T117" s="8">
        <v>8</v>
      </c>
      <c r="U117" s="8">
        <v>1</v>
      </c>
      <c r="V117" s="8">
        <v>100</v>
      </c>
      <c r="W117" s="8">
        <v>5</v>
      </c>
    </row>
    <row r="118" spans="1:23" s="8" customFormat="1" ht="24.95" customHeight="1">
      <c r="A118" s="14">
        <v>45889</v>
      </c>
      <c r="B118" s="15">
        <v>1.4</v>
      </c>
      <c r="C118" s="16">
        <v>8.1</v>
      </c>
      <c r="D118" s="16">
        <v>0.1</v>
      </c>
      <c r="E118" s="16">
        <v>10</v>
      </c>
      <c r="F118" s="16">
        <v>51.1</v>
      </c>
      <c r="G118" s="10">
        <v>1.3</v>
      </c>
      <c r="H118" s="16">
        <v>0</v>
      </c>
      <c r="I118" s="16">
        <v>9.3000000000000007</v>
      </c>
      <c r="J118" s="18">
        <v>175.2</v>
      </c>
      <c r="K118" s="18">
        <v>994.4</v>
      </c>
      <c r="L118" s="310">
        <v>132948.79999999999</v>
      </c>
      <c r="M118" s="16">
        <v>15.4</v>
      </c>
      <c r="N118" s="71">
        <v>9.6999999999999993</v>
      </c>
      <c r="P118" s="8">
        <v>8</v>
      </c>
      <c r="Q118" s="8">
        <v>40</v>
      </c>
      <c r="R118" s="8">
        <v>5</v>
      </c>
      <c r="S118" s="8">
        <v>40</v>
      </c>
      <c r="T118" s="8">
        <v>8</v>
      </c>
      <c r="U118" s="8">
        <v>1</v>
      </c>
      <c r="V118" s="8">
        <v>100</v>
      </c>
      <c r="W118" s="8">
        <v>5</v>
      </c>
    </row>
    <row r="119" spans="1:23" s="8" customFormat="1" ht="24.95" customHeight="1">
      <c r="A119" s="14">
        <v>45890</v>
      </c>
      <c r="B119" s="15">
        <v>1.2</v>
      </c>
      <c r="C119" s="16">
        <v>8</v>
      </c>
      <c r="D119" s="16">
        <v>0.1</v>
      </c>
      <c r="E119" s="16">
        <v>6.6</v>
      </c>
      <c r="F119" s="16">
        <v>63.2</v>
      </c>
      <c r="G119" s="10">
        <v>0.9</v>
      </c>
      <c r="H119" s="16">
        <v>0</v>
      </c>
      <c r="I119" s="16">
        <v>9.4</v>
      </c>
      <c r="J119" s="18">
        <v>174.3</v>
      </c>
      <c r="K119" s="18">
        <v>997.2</v>
      </c>
      <c r="L119" s="310">
        <v>134622.9</v>
      </c>
      <c r="M119" s="16">
        <v>15.1</v>
      </c>
      <c r="N119" s="71">
        <v>9.6</v>
      </c>
      <c r="P119" s="8">
        <v>8</v>
      </c>
      <c r="Q119" s="8">
        <v>40</v>
      </c>
      <c r="R119" s="8">
        <v>5</v>
      </c>
      <c r="S119" s="8">
        <v>40</v>
      </c>
      <c r="T119" s="8">
        <v>8</v>
      </c>
      <c r="U119" s="8">
        <v>1</v>
      </c>
      <c r="V119" s="8">
        <v>100</v>
      </c>
      <c r="W119" s="8">
        <v>5</v>
      </c>
    </row>
    <row r="120" spans="1:23" s="8" customFormat="1" ht="24.75" customHeight="1">
      <c r="A120" s="14">
        <v>45891</v>
      </c>
      <c r="B120" s="15">
        <v>1.2</v>
      </c>
      <c r="C120" s="16">
        <v>14</v>
      </c>
      <c r="D120" s="16">
        <v>0.2</v>
      </c>
      <c r="E120" s="16">
        <v>4.4000000000000004</v>
      </c>
      <c r="F120" s="16">
        <v>47.9</v>
      </c>
      <c r="G120" s="10">
        <v>1.1000000000000001</v>
      </c>
      <c r="H120" s="16">
        <v>0</v>
      </c>
      <c r="I120" s="16">
        <v>9.4</v>
      </c>
      <c r="J120" s="18">
        <v>173.5</v>
      </c>
      <c r="K120" s="18">
        <v>1000.8</v>
      </c>
      <c r="L120" s="310">
        <v>135367.29999999999</v>
      </c>
      <c r="M120" s="16">
        <v>14.8</v>
      </c>
      <c r="N120" s="71">
        <v>9.6</v>
      </c>
      <c r="P120" s="8">
        <v>8</v>
      </c>
      <c r="Q120" s="8">
        <v>40</v>
      </c>
      <c r="R120" s="8">
        <v>5</v>
      </c>
      <c r="S120" s="8">
        <v>40</v>
      </c>
      <c r="T120" s="8">
        <v>8</v>
      </c>
      <c r="U120" s="8">
        <v>1</v>
      </c>
      <c r="V120" s="8">
        <v>100</v>
      </c>
      <c r="W120" s="8">
        <v>5</v>
      </c>
    </row>
    <row r="121" spans="1:23" s="8" customFormat="1" ht="24.95" customHeight="1">
      <c r="A121" s="14">
        <v>45892</v>
      </c>
      <c r="B121" s="15">
        <v>1.4</v>
      </c>
      <c r="C121" s="16">
        <v>8.5</v>
      </c>
      <c r="D121" s="16">
        <v>0.1</v>
      </c>
      <c r="E121" s="16">
        <v>5</v>
      </c>
      <c r="F121" s="16">
        <v>46</v>
      </c>
      <c r="G121" s="10">
        <v>0.9</v>
      </c>
      <c r="H121" s="16">
        <v>0</v>
      </c>
      <c r="I121" s="16">
        <v>9.3000000000000007</v>
      </c>
      <c r="J121" s="18">
        <v>175.3</v>
      </c>
      <c r="K121" s="18">
        <v>1001.7</v>
      </c>
      <c r="L121" s="310">
        <v>134406.9</v>
      </c>
      <c r="M121" s="16">
        <v>15.7</v>
      </c>
      <c r="N121" s="71">
        <v>9.6</v>
      </c>
      <c r="P121" s="8">
        <v>8</v>
      </c>
      <c r="Q121" s="8">
        <v>40</v>
      </c>
      <c r="R121" s="8">
        <v>5</v>
      </c>
      <c r="S121" s="8">
        <v>40</v>
      </c>
      <c r="T121" s="8">
        <v>8</v>
      </c>
      <c r="U121" s="8">
        <v>1</v>
      </c>
      <c r="V121" s="8">
        <v>100</v>
      </c>
      <c r="W121" s="8">
        <v>5</v>
      </c>
    </row>
    <row r="122" spans="1:23" s="8" customFormat="1" ht="24.95" customHeight="1">
      <c r="A122" s="14">
        <v>45893</v>
      </c>
      <c r="B122" s="15">
        <v>2.1</v>
      </c>
      <c r="C122" s="16">
        <v>8.3000000000000007</v>
      </c>
      <c r="D122" s="16">
        <v>0.1</v>
      </c>
      <c r="E122" s="16">
        <v>11.9</v>
      </c>
      <c r="F122" s="16">
        <v>54.1</v>
      </c>
      <c r="G122" s="10">
        <v>1</v>
      </c>
      <c r="H122" s="16">
        <v>0</v>
      </c>
      <c r="I122" s="16">
        <v>8.6999999999999993</v>
      </c>
      <c r="J122" s="18">
        <v>177.1</v>
      </c>
      <c r="K122" s="18">
        <v>1001.3</v>
      </c>
      <c r="L122" s="310">
        <v>129379.4</v>
      </c>
      <c r="M122" s="16">
        <v>17.100000000000001</v>
      </c>
      <c r="N122" s="71">
        <v>10.199999999999999</v>
      </c>
      <c r="P122" s="8">
        <v>8</v>
      </c>
      <c r="Q122" s="8">
        <v>40</v>
      </c>
      <c r="R122" s="8">
        <v>5</v>
      </c>
      <c r="S122" s="8">
        <v>40</v>
      </c>
      <c r="T122" s="8">
        <v>8</v>
      </c>
      <c r="U122" s="8">
        <v>1</v>
      </c>
      <c r="V122" s="8">
        <v>100</v>
      </c>
      <c r="W122" s="8">
        <v>5</v>
      </c>
    </row>
    <row r="123" spans="1:23" s="8" customFormat="1" ht="24.95" customHeight="1">
      <c r="A123" s="14">
        <v>45894</v>
      </c>
      <c r="B123" s="15">
        <v>1.6</v>
      </c>
      <c r="C123" s="16">
        <v>9.8000000000000007</v>
      </c>
      <c r="D123" s="16">
        <v>0.1</v>
      </c>
      <c r="E123" s="16">
        <v>11.2</v>
      </c>
      <c r="F123" s="16">
        <v>62.3</v>
      </c>
      <c r="G123" s="10">
        <v>1.4</v>
      </c>
      <c r="H123" s="16">
        <v>0</v>
      </c>
      <c r="I123" s="16">
        <v>9</v>
      </c>
      <c r="J123" s="18">
        <v>175</v>
      </c>
      <c r="K123" s="18">
        <v>1002</v>
      </c>
      <c r="L123" s="310">
        <v>130775.8</v>
      </c>
      <c r="M123" s="16">
        <v>16.3</v>
      </c>
      <c r="N123" s="71">
        <v>9.9</v>
      </c>
      <c r="P123" s="8">
        <v>8</v>
      </c>
      <c r="Q123" s="8">
        <v>40</v>
      </c>
      <c r="R123" s="8">
        <v>5</v>
      </c>
      <c r="S123" s="8">
        <v>40</v>
      </c>
      <c r="T123" s="8">
        <v>8</v>
      </c>
      <c r="U123" s="8">
        <v>1</v>
      </c>
      <c r="V123" s="8">
        <v>100</v>
      </c>
      <c r="W123" s="8">
        <v>5</v>
      </c>
    </row>
    <row r="124" spans="1:23" s="8" customFormat="1" ht="24.95" customHeight="1">
      <c r="A124" s="14">
        <v>45895</v>
      </c>
      <c r="B124" s="15">
        <v>1.8</v>
      </c>
      <c r="C124" s="16">
        <v>7.5</v>
      </c>
      <c r="D124" s="16">
        <v>0.2</v>
      </c>
      <c r="E124" s="16">
        <v>11.2</v>
      </c>
      <c r="F124" s="16">
        <v>58.8</v>
      </c>
      <c r="G124" s="10">
        <v>1.4</v>
      </c>
      <c r="H124" s="16">
        <v>0</v>
      </c>
      <c r="I124" s="16">
        <v>9.6999999999999993</v>
      </c>
      <c r="J124" s="18">
        <v>173.8</v>
      </c>
      <c r="K124" s="18">
        <v>998.2</v>
      </c>
      <c r="L124" s="310">
        <v>128998</v>
      </c>
      <c r="M124" s="16">
        <v>14.9</v>
      </c>
      <c r="N124" s="71">
        <v>9.3000000000000007</v>
      </c>
      <c r="P124" s="8">
        <v>8</v>
      </c>
      <c r="Q124" s="8">
        <v>40</v>
      </c>
      <c r="R124" s="8">
        <v>5</v>
      </c>
      <c r="S124" s="8">
        <v>40</v>
      </c>
      <c r="T124" s="8">
        <v>8</v>
      </c>
      <c r="U124" s="8">
        <v>1</v>
      </c>
      <c r="V124" s="8">
        <v>100</v>
      </c>
      <c r="W124" s="8">
        <v>5</v>
      </c>
    </row>
    <row r="125" spans="1:23" s="8" customFormat="1" ht="24.95" customHeight="1">
      <c r="A125" s="14">
        <v>45896</v>
      </c>
      <c r="B125" s="302">
        <v>1.5</v>
      </c>
      <c r="C125" s="303">
        <v>17.5</v>
      </c>
      <c r="D125" s="303">
        <v>0.2</v>
      </c>
      <c r="E125" s="303">
        <v>6.4</v>
      </c>
      <c r="F125" s="303">
        <v>37.6</v>
      </c>
      <c r="G125" s="304">
        <v>2.2000000000000002</v>
      </c>
      <c r="H125" s="303">
        <v>0</v>
      </c>
      <c r="I125" s="303">
        <v>10</v>
      </c>
      <c r="J125" s="305">
        <v>173.1</v>
      </c>
      <c r="K125" s="305">
        <v>995.5</v>
      </c>
      <c r="L125" s="323">
        <v>130954.5</v>
      </c>
      <c r="M125" s="303">
        <v>15.3</v>
      </c>
      <c r="N125" s="307">
        <v>9</v>
      </c>
      <c r="P125" s="8">
        <v>10</v>
      </c>
      <c r="Q125" s="8">
        <v>50</v>
      </c>
      <c r="R125" s="8">
        <v>10</v>
      </c>
      <c r="S125" s="8">
        <v>50</v>
      </c>
      <c r="T125" s="8">
        <v>10</v>
      </c>
      <c r="V125" s="8">
        <v>200</v>
      </c>
    </row>
    <row r="126" spans="1:23" s="8" customFormat="1" ht="24.95" customHeight="1">
      <c r="A126" s="14">
        <v>45897</v>
      </c>
      <c r="B126" s="302">
        <v>3.2</v>
      </c>
      <c r="C126" s="303">
        <v>6.1</v>
      </c>
      <c r="D126" s="303">
        <v>0.2</v>
      </c>
      <c r="E126" s="303">
        <v>11.8</v>
      </c>
      <c r="F126" s="303">
        <v>64.3</v>
      </c>
      <c r="G126" s="304">
        <v>1.1000000000000001</v>
      </c>
      <c r="H126" s="303">
        <v>0.3</v>
      </c>
      <c r="I126" s="303">
        <v>9.5</v>
      </c>
      <c r="J126" s="305">
        <v>174.1</v>
      </c>
      <c r="K126" s="305">
        <v>993.4</v>
      </c>
      <c r="L126" s="323">
        <v>135701.79999999999</v>
      </c>
      <c r="M126" s="303">
        <v>14.4</v>
      </c>
      <c r="N126" s="307">
        <v>9.5</v>
      </c>
      <c r="P126" s="8">
        <v>10</v>
      </c>
      <c r="Q126" s="8">
        <v>50</v>
      </c>
      <c r="R126" s="8">
        <v>10</v>
      </c>
      <c r="S126" s="8">
        <v>50</v>
      </c>
      <c r="T126" s="8">
        <v>10</v>
      </c>
      <c r="V126" s="8">
        <v>200</v>
      </c>
    </row>
    <row r="127" spans="1:23" s="8" customFormat="1" ht="24.95" customHeight="1">
      <c r="A127" s="14">
        <v>45898</v>
      </c>
      <c r="B127" s="15">
        <v>2.2999999999999998</v>
      </c>
      <c r="C127" s="16">
        <v>5.7</v>
      </c>
      <c r="D127" s="16">
        <v>0.2</v>
      </c>
      <c r="E127" s="16">
        <v>12.1</v>
      </c>
      <c r="F127" s="16">
        <v>59.7</v>
      </c>
      <c r="G127" s="10">
        <v>1.9</v>
      </c>
      <c r="H127" s="16">
        <v>0</v>
      </c>
      <c r="I127" s="16">
        <v>9.8000000000000007</v>
      </c>
      <c r="J127" s="18">
        <v>174.2</v>
      </c>
      <c r="K127" s="18">
        <v>996.8</v>
      </c>
      <c r="L127" s="310">
        <v>135190</v>
      </c>
      <c r="M127" s="16">
        <v>14.8</v>
      </c>
      <c r="N127" s="71">
        <v>9.3000000000000007</v>
      </c>
      <c r="P127" s="8">
        <v>8</v>
      </c>
      <c r="Q127" s="8">
        <v>40</v>
      </c>
      <c r="R127" s="8">
        <v>5</v>
      </c>
      <c r="S127" s="8">
        <v>40</v>
      </c>
      <c r="T127" s="8">
        <v>8</v>
      </c>
      <c r="U127" s="8">
        <v>1</v>
      </c>
      <c r="V127" s="8">
        <v>100</v>
      </c>
      <c r="W127" s="8">
        <v>5</v>
      </c>
    </row>
    <row r="128" spans="1:23" s="8" customFormat="1" ht="24.95" customHeight="1">
      <c r="A128" s="14">
        <v>45899</v>
      </c>
      <c r="B128" s="15">
        <v>1.7</v>
      </c>
      <c r="C128" s="16">
        <v>7.6</v>
      </c>
      <c r="D128" s="16">
        <v>0.2</v>
      </c>
      <c r="E128" s="16">
        <v>8.8000000000000007</v>
      </c>
      <c r="F128" s="16">
        <v>56.7</v>
      </c>
      <c r="G128" s="10">
        <v>1</v>
      </c>
      <c r="H128" s="16">
        <v>0</v>
      </c>
      <c r="I128" s="16">
        <v>9.6999999999999993</v>
      </c>
      <c r="J128" s="18">
        <v>173.6</v>
      </c>
      <c r="K128" s="18">
        <v>999.4</v>
      </c>
      <c r="L128" s="310">
        <v>133867.79999999999</v>
      </c>
      <c r="M128" s="16">
        <v>14.7</v>
      </c>
      <c r="N128" s="71">
        <v>9.4</v>
      </c>
      <c r="P128" s="8">
        <v>8</v>
      </c>
      <c r="Q128" s="8">
        <v>40</v>
      </c>
      <c r="R128" s="8">
        <v>5</v>
      </c>
      <c r="S128" s="8">
        <v>40</v>
      </c>
      <c r="T128" s="8">
        <v>8</v>
      </c>
      <c r="U128" s="8">
        <v>1</v>
      </c>
      <c r="V128" s="8">
        <v>100</v>
      </c>
      <c r="W128" s="8">
        <v>5</v>
      </c>
    </row>
    <row r="129" spans="1:24" s="8" customFormat="1" ht="24.75" customHeight="1" thickBot="1">
      <c r="A129" s="23">
        <v>45900</v>
      </c>
      <c r="B129" s="20">
        <v>1.4</v>
      </c>
      <c r="C129" s="21">
        <v>4.4000000000000004</v>
      </c>
      <c r="D129" s="21">
        <v>0.2</v>
      </c>
      <c r="E129" s="21">
        <v>9.8000000000000007</v>
      </c>
      <c r="F129" s="21">
        <v>64.3</v>
      </c>
      <c r="G129" s="21">
        <v>1</v>
      </c>
      <c r="H129" s="21">
        <v>0</v>
      </c>
      <c r="I129" s="41">
        <v>9.4</v>
      </c>
      <c r="J129" s="22">
        <v>173.8</v>
      </c>
      <c r="K129" s="22">
        <v>998</v>
      </c>
      <c r="L129" s="311">
        <v>132986.4</v>
      </c>
      <c r="M129" s="21">
        <v>15.4</v>
      </c>
      <c r="N129" s="72">
        <v>9.6</v>
      </c>
      <c r="P129" s="8">
        <v>8</v>
      </c>
      <c r="Q129" s="8">
        <v>40</v>
      </c>
      <c r="R129" s="8">
        <v>5</v>
      </c>
      <c r="S129" s="8">
        <v>40</v>
      </c>
      <c r="T129" s="8">
        <v>8</v>
      </c>
      <c r="U129" s="8">
        <v>1</v>
      </c>
      <c r="V129" s="8">
        <v>100</v>
      </c>
      <c r="W129" s="8">
        <v>5</v>
      </c>
    </row>
    <row r="130" spans="1:24" ht="18" customHeight="1">
      <c r="A130" s="25" t="s">
        <v>36</v>
      </c>
      <c r="B130" s="25"/>
      <c r="C130" s="25"/>
      <c r="D130" s="26"/>
      <c r="E130" s="26"/>
      <c r="F130" s="26"/>
      <c r="G130" s="26"/>
      <c r="H130" s="26"/>
      <c r="I130" s="26"/>
      <c r="J130" s="26"/>
      <c r="K130" s="26"/>
      <c r="L130" s="26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</row>
    <row r="131" spans="1:24" ht="18" customHeight="1">
      <c r="A131" s="25" t="s">
        <v>37</v>
      </c>
      <c r="B131" s="31"/>
      <c r="C131" s="31"/>
      <c r="D131" s="31"/>
      <c r="E131" s="31"/>
      <c r="F131" s="31"/>
      <c r="G131" s="31"/>
      <c r="H131" s="31"/>
      <c r="I131" s="31"/>
      <c r="J131" s="31"/>
      <c r="K131" s="31"/>
      <c r="L131" s="31"/>
      <c r="M131" s="46"/>
      <c r="N131" s="47"/>
      <c r="O131" s="31"/>
      <c r="P131" s="31"/>
      <c r="Q131" s="31"/>
      <c r="R131" s="31"/>
      <c r="S131" s="31"/>
      <c r="T131" s="31"/>
      <c r="U131" s="31"/>
      <c r="V131" s="31"/>
      <c r="W131" s="31"/>
      <c r="X131" s="31"/>
    </row>
    <row r="132" spans="1:24" ht="18" customHeight="1">
      <c r="A132" s="26" t="s">
        <v>38</v>
      </c>
      <c r="B132" s="31"/>
      <c r="C132" s="31"/>
      <c r="D132" s="31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</row>
    <row r="133" spans="1:24" ht="18" customHeight="1">
      <c r="A133" s="26" t="s">
        <v>39</v>
      </c>
      <c r="B133" s="31"/>
      <c r="C133" s="31"/>
      <c r="D133" s="31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</row>
    <row r="134" spans="1:24" ht="18" customHeight="1">
      <c r="A134" s="80" t="s">
        <v>40</v>
      </c>
      <c r="B134" s="312"/>
      <c r="C134" s="312"/>
      <c r="D134" s="312"/>
      <c r="E134" s="312"/>
      <c r="F134" s="312"/>
      <c r="G134" s="313"/>
      <c r="H134" s="313"/>
      <c r="I134" s="313"/>
      <c r="J134" s="313"/>
      <c r="K134" s="313"/>
      <c r="L134" s="313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</row>
    <row r="135" spans="1:24" ht="18" customHeight="1">
      <c r="B135" s="314"/>
      <c r="C135" s="314"/>
      <c r="D135" s="314"/>
      <c r="E135" s="314"/>
      <c r="F135" s="314"/>
      <c r="G135" s="32"/>
      <c r="H135" s="32"/>
      <c r="I135" s="32"/>
      <c r="J135" s="32"/>
      <c r="K135" s="32"/>
      <c r="L135" s="32"/>
      <c r="M135" s="32"/>
      <c r="N135" s="32"/>
      <c r="O135" s="314"/>
      <c r="P135" s="24"/>
      <c r="Q135" s="24"/>
      <c r="R135" s="24"/>
      <c r="S135" s="24"/>
      <c r="T135" s="48"/>
      <c r="U135" s="48"/>
      <c r="V135" s="48"/>
      <c r="W135" s="32"/>
      <c r="X135" s="32"/>
    </row>
    <row r="136" spans="1:24" ht="18" customHeight="1" thickBot="1">
      <c r="A136" s="49"/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32"/>
      <c r="N136" s="32"/>
      <c r="O136" s="49"/>
      <c r="P136" s="24"/>
      <c r="Q136" s="24"/>
      <c r="R136" s="24"/>
      <c r="S136" s="24"/>
      <c r="T136" s="50"/>
      <c r="U136" s="48"/>
      <c r="V136" s="48"/>
      <c r="W136" s="32"/>
      <c r="X136" s="32"/>
    </row>
    <row r="137" spans="1:24" ht="18" customHeight="1">
      <c r="A137" s="51"/>
      <c r="B137" s="52"/>
      <c r="C137" s="247" t="s">
        <v>51</v>
      </c>
      <c r="D137" s="248"/>
      <c r="E137" s="248"/>
      <c r="F137" s="248"/>
      <c r="G137" s="248"/>
      <c r="H137" s="248"/>
      <c r="I137" s="248"/>
      <c r="J137" s="248"/>
      <c r="K137" s="248"/>
      <c r="L137" s="248"/>
      <c r="M137" s="248"/>
      <c r="N137" s="248"/>
      <c r="O137" s="249"/>
      <c r="P137" s="24"/>
      <c r="Q137" s="24"/>
      <c r="R137" s="24"/>
      <c r="S137" s="24"/>
      <c r="T137" s="24"/>
      <c r="U137" s="48"/>
      <c r="V137" s="48"/>
      <c r="W137" s="32"/>
      <c r="X137" s="32"/>
    </row>
    <row r="138" spans="1:24" ht="18" customHeight="1">
      <c r="A138" s="53"/>
      <c r="B138" s="54"/>
      <c r="C138" s="250"/>
      <c r="D138" s="251"/>
      <c r="E138" s="251"/>
      <c r="F138" s="251"/>
      <c r="G138" s="251"/>
      <c r="H138" s="251"/>
      <c r="I138" s="251"/>
      <c r="J138" s="251"/>
      <c r="K138" s="251"/>
      <c r="L138" s="251"/>
      <c r="M138" s="251"/>
      <c r="N138" s="251"/>
      <c r="O138" s="252"/>
      <c r="P138" s="24"/>
      <c r="Q138" s="24"/>
      <c r="R138" s="24"/>
      <c r="S138" s="24"/>
      <c r="T138" s="24"/>
      <c r="U138" s="48"/>
      <c r="V138" s="48"/>
      <c r="W138" s="32"/>
      <c r="X138" s="32"/>
    </row>
    <row r="139" spans="1:24" ht="18" customHeight="1">
      <c r="A139" s="55"/>
      <c r="B139" s="54"/>
      <c r="C139" s="250"/>
      <c r="D139" s="251"/>
      <c r="E139" s="251"/>
      <c r="F139" s="251"/>
      <c r="G139" s="251"/>
      <c r="H139" s="251"/>
      <c r="I139" s="251"/>
      <c r="J139" s="251"/>
      <c r="K139" s="251"/>
      <c r="L139" s="251"/>
      <c r="M139" s="251"/>
      <c r="N139" s="251"/>
      <c r="O139" s="252"/>
      <c r="P139" s="24"/>
      <c r="Q139" s="24"/>
      <c r="R139" s="24"/>
      <c r="S139" s="24"/>
      <c r="T139" s="24"/>
      <c r="U139" s="48"/>
      <c r="V139" s="48"/>
      <c r="W139" s="32"/>
      <c r="X139" s="32"/>
    </row>
    <row r="140" spans="1:24" ht="18" customHeight="1">
      <c r="A140" s="56"/>
      <c r="B140" s="57"/>
      <c r="C140" s="250"/>
      <c r="D140" s="251"/>
      <c r="E140" s="251"/>
      <c r="F140" s="251"/>
      <c r="G140" s="251"/>
      <c r="H140" s="251"/>
      <c r="I140" s="251"/>
      <c r="J140" s="251"/>
      <c r="K140" s="251"/>
      <c r="L140" s="251"/>
      <c r="M140" s="251"/>
      <c r="N140" s="251"/>
      <c r="O140" s="252"/>
      <c r="P140" s="24"/>
      <c r="Q140" s="24"/>
      <c r="R140" s="24"/>
      <c r="S140" s="24"/>
      <c r="T140" s="24"/>
      <c r="U140" s="48"/>
      <c r="V140" s="48"/>
      <c r="W140" s="32"/>
      <c r="X140" s="32"/>
    </row>
    <row r="141" spans="1:24" ht="18" customHeight="1">
      <c r="A141" s="58"/>
      <c r="B141" s="57"/>
      <c r="C141" s="250"/>
      <c r="D141" s="251"/>
      <c r="E141" s="251"/>
      <c r="F141" s="251"/>
      <c r="G141" s="251"/>
      <c r="H141" s="251"/>
      <c r="I141" s="251"/>
      <c r="J141" s="251"/>
      <c r="K141" s="251"/>
      <c r="L141" s="251"/>
      <c r="M141" s="251"/>
      <c r="N141" s="251"/>
      <c r="O141" s="252"/>
      <c r="P141" s="32"/>
      <c r="Q141" s="32"/>
      <c r="R141" s="32"/>
      <c r="S141" s="32"/>
      <c r="T141" s="48"/>
      <c r="U141" s="48"/>
      <c r="V141" s="48"/>
      <c r="W141" s="32"/>
      <c r="X141" s="32"/>
    </row>
    <row r="142" spans="1:24" ht="18" customHeight="1">
      <c r="A142" s="3"/>
      <c r="B142" s="4"/>
      <c r="C142" s="250"/>
      <c r="D142" s="251"/>
      <c r="E142" s="251"/>
      <c r="F142" s="251"/>
      <c r="G142" s="251"/>
      <c r="H142" s="251"/>
      <c r="I142" s="251"/>
      <c r="J142" s="251"/>
      <c r="K142" s="251"/>
      <c r="L142" s="251"/>
      <c r="M142" s="251"/>
      <c r="N142" s="251"/>
      <c r="O142" s="252"/>
    </row>
    <row r="143" spans="1:24" ht="18" customHeight="1" thickBot="1">
      <c r="A143" s="6"/>
      <c r="B143" s="7"/>
      <c r="C143" s="253"/>
      <c r="D143" s="254"/>
      <c r="E143" s="254"/>
      <c r="F143" s="254"/>
      <c r="G143" s="254"/>
      <c r="H143" s="254"/>
      <c r="I143" s="254"/>
      <c r="J143" s="254"/>
      <c r="K143" s="254"/>
      <c r="L143" s="254"/>
      <c r="M143" s="254"/>
      <c r="N143" s="254"/>
      <c r="O143" s="255"/>
    </row>
    <row r="144" spans="1:24" ht="18" customHeight="1">
      <c r="C144" s="5"/>
      <c r="D144" s="5"/>
      <c r="E144" s="5"/>
      <c r="F144" s="5"/>
      <c r="G144" s="5"/>
      <c r="H144" s="5"/>
      <c r="I144" s="5"/>
      <c r="J144" s="5"/>
      <c r="K144" s="5"/>
      <c r="L144" s="5"/>
      <c r="M144" s="5"/>
      <c r="N144" s="5"/>
    </row>
    <row r="145" spans="1:24" ht="18" customHeight="1">
      <c r="C145" s="5"/>
      <c r="D145" s="5"/>
      <c r="E145" s="5"/>
      <c r="F145" s="5"/>
      <c r="G145" s="5"/>
      <c r="H145" s="5"/>
      <c r="I145" s="5"/>
      <c r="J145" s="5"/>
      <c r="K145" s="5"/>
      <c r="L145" s="5"/>
      <c r="M145" s="5"/>
      <c r="N145" s="5"/>
    </row>
    <row r="146" spans="1:24" ht="18" customHeight="1">
      <c r="C146" s="5"/>
      <c r="D146" s="5"/>
      <c r="E146" s="5"/>
      <c r="F146" s="5"/>
      <c r="G146" s="5"/>
      <c r="H146" s="5"/>
      <c r="I146" s="5"/>
      <c r="J146" s="5"/>
      <c r="K146" s="5"/>
      <c r="L146" s="5"/>
      <c r="M146" s="5"/>
      <c r="N146" s="5"/>
    </row>
    <row r="147" spans="1:24" ht="18" customHeight="1">
      <c r="C147" s="5"/>
      <c r="D147" s="5"/>
      <c r="E147" s="5"/>
      <c r="F147" s="5"/>
      <c r="G147" s="5"/>
      <c r="H147" s="5"/>
      <c r="I147" s="5"/>
      <c r="J147" s="5"/>
      <c r="K147" s="5"/>
      <c r="L147" s="5"/>
      <c r="M147" s="5"/>
      <c r="N147" s="5"/>
    </row>
    <row r="148" spans="1:24" ht="18" customHeight="1">
      <c r="C148" s="5"/>
      <c r="D148" s="5"/>
      <c r="E148" s="5"/>
      <c r="F148" s="5"/>
      <c r="G148" s="5"/>
      <c r="H148" s="5"/>
      <c r="I148" s="5"/>
      <c r="J148" s="5"/>
      <c r="K148" s="5"/>
      <c r="L148" s="5"/>
      <c r="M148" s="5"/>
      <c r="N148" s="5"/>
    </row>
    <row r="149" spans="1:24" ht="18" customHeight="1">
      <c r="C149" s="5"/>
      <c r="D149" s="5"/>
      <c r="E149" s="5"/>
      <c r="F149" s="5"/>
      <c r="G149" s="5"/>
      <c r="H149" s="5"/>
      <c r="I149" s="5"/>
      <c r="J149" s="5"/>
      <c r="K149" s="5"/>
      <c r="L149" s="5"/>
      <c r="M149" s="5"/>
      <c r="N149" s="5"/>
    </row>
    <row r="150" spans="1:24" ht="18" customHeight="1">
      <c r="C150" s="5"/>
      <c r="D150" s="5"/>
      <c r="E150" s="5"/>
      <c r="F150" s="5"/>
      <c r="G150" s="5"/>
      <c r="H150" s="5"/>
      <c r="I150" s="5"/>
      <c r="J150" s="5"/>
      <c r="K150" s="5"/>
      <c r="L150" s="5"/>
      <c r="M150" s="5"/>
      <c r="N150" s="5"/>
    </row>
    <row r="151" spans="1:24" ht="18" customHeight="1">
      <c r="C151" s="5"/>
      <c r="D151" s="5"/>
      <c r="E151" s="5"/>
      <c r="F151" s="5"/>
      <c r="G151" s="5"/>
      <c r="H151" s="5"/>
      <c r="I151" s="5"/>
      <c r="J151" s="5"/>
      <c r="K151" s="5"/>
      <c r="L151" s="5"/>
      <c r="M151" s="5"/>
      <c r="N151" s="5"/>
    </row>
    <row r="152" spans="1:24" ht="18" customHeight="1">
      <c r="C152" s="5"/>
      <c r="D152" s="5"/>
      <c r="E152" s="5"/>
      <c r="F152" s="5"/>
      <c r="G152" s="5"/>
      <c r="H152" s="5"/>
      <c r="I152" s="5"/>
      <c r="J152" s="5"/>
      <c r="K152" s="5"/>
      <c r="L152" s="5"/>
      <c r="M152" s="5"/>
      <c r="N152" s="5"/>
    </row>
    <row r="153" spans="1:24" ht="18" customHeight="1" thickBot="1"/>
    <row r="154" spans="1:24" s="8" customFormat="1" ht="24.95" customHeight="1" thickBot="1">
      <c r="A154" s="260" t="s">
        <v>43</v>
      </c>
      <c r="B154" s="261"/>
      <c r="C154" s="261"/>
      <c r="D154" s="261"/>
      <c r="E154" s="261"/>
      <c r="F154" s="261"/>
      <c r="G154" s="261"/>
      <c r="H154" s="261"/>
      <c r="I154" s="261"/>
      <c r="J154" s="261"/>
      <c r="K154" s="261"/>
      <c r="L154" s="261"/>
      <c r="M154" s="261"/>
      <c r="N154" s="262"/>
      <c r="O154" s="256"/>
      <c r="P154" s="256"/>
      <c r="Q154" s="256"/>
      <c r="R154" s="256"/>
      <c r="S154" s="256"/>
      <c r="T154" s="256"/>
      <c r="U154" s="256"/>
      <c r="V154" s="256"/>
      <c r="W154" s="256"/>
      <c r="X154" s="256"/>
    </row>
    <row r="155" spans="1:24" s="8" customFormat="1" ht="24.95" customHeight="1" thickBot="1">
      <c r="A155" s="257" t="s">
        <v>2</v>
      </c>
      <c r="B155" s="258"/>
      <c r="C155" s="258"/>
      <c r="D155" s="258"/>
      <c r="E155" s="258"/>
      <c r="F155" s="258"/>
      <c r="G155" s="258"/>
      <c r="H155" s="258"/>
      <c r="I155" s="258"/>
      <c r="J155" s="258"/>
      <c r="K155" s="258"/>
      <c r="L155" s="258"/>
      <c r="M155" s="258"/>
      <c r="N155" s="259"/>
      <c r="O155" s="256"/>
      <c r="P155" s="256"/>
      <c r="Q155" s="256"/>
      <c r="R155" s="256"/>
      <c r="S155" s="256"/>
      <c r="T155" s="256"/>
      <c r="U155" s="256"/>
      <c r="V155" s="256"/>
      <c r="W155" s="256"/>
      <c r="X155" s="256"/>
    </row>
    <row r="156" spans="1:24" s="8" customFormat="1" ht="24.95" customHeight="1" thickBot="1">
      <c r="A156" s="265" t="s">
        <v>3</v>
      </c>
      <c r="B156" s="266"/>
      <c r="C156" s="266"/>
      <c r="D156" s="266"/>
      <c r="E156" s="266"/>
      <c r="F156" s="266"/>
      <c r="G156" s="73">
        <f>A160</f>
        <v>45864</v>
      </c>
      <c r="H156" s="73"/>
      <c r="I156" s="74" t="s">
        <v>4</v>
      </c>
      <c r="J156" s="263">
        <f>J20-6</f>
        <v>45894</v>
      </c>
      <c r="K156" s="263"/>
      <c r="L156" s="263"/>
      <c r="M156" s="263"/>
      <c r="N156" s="264"/>
      <c r="O156" s="256"/>
      <c r="P156" s="256"/>
      <c r="Q156" s="256"/>
      <c r="R156" s="256"/>
      <c r="S156" s="256"/>
      <c r="T156" s="256"/>
      <c r="U156" s="256"/>
      <c r="V156" s="256"/>
      <c r="W156" s="256"/>
      <c r="X156" s="256"/>
    </row>
    <row r="157" spans="1:24" s="8" customFormat="1" ht="24.95" customHeight="1" thickBot="1">
      <c r="A157" s="257" t="s">
        <v>54</v>
      </c>
      <c r="B157" s="258"/>
      <c r="C157" s="258"/>
      <c r="D157" s="258"/>
      <c r="E157" s="258"/>
      <c r="F157" s="258"/>
      <c r="G157" s="258"/>
      <c r="H157" s="258"/>
      <c r="I157" s="258"/>
      <c r="J157" s="258"/>
      <c r="K157" s="258"/>
      <c r="L157" s="258"/>
      <c r="M157" s="258"/>
      <c r="N157" s="259"/>
      <c r="O157" s="256"/>
      <c r="P157" s="256"/>
      <c r="Q157" s="256"/>
      <c r="R157" s="256"/>
      <c r="S157" s="256"/>
      <c r="T157" s="256"/>
      <c r="U157" s="256"/>
      <c r="V157" s="256"/>
      <c r="W157" s="256"/>
      <c r="X157" s="256"/>
    </row>
    <row r="158" spans="1:24" s="8" customFormat="1" ht="24.95" customHeight="1">
      <c r="A158" s="247" t="s">
        <v>45</v>
      </c>
      <c r="B158" s="324" t="s">
        <v>7</v>
      </c>
      <c r="C158" s="276" t="s">
        <v>8</v>
      </c>
      <c r="D158" s="275" t="s">
        <v>9</v>
      </c>
      <c r="E158" s="276" t="s">
        <v>10</v>
      </c>
      <c r="F158" s="275" t="s">
        <v>11</v>
      </c>
      <c r="G158" s="276" t="s">
        <v>12</v>
      </c>
      <c r="H158" s="275" t="s">
        <v>13</v>
      </c>
      <c r="I158" s="275" t="s">
        <v>14</v>
      </c>
      <c r="J158" s="275" t="s">
        <v>15</v>
      </c>
      <c r="K158" s="275" t="s">
        <v>16</v>
      </c>
      <c r="L158" s="325" t="s">
        <v>17</v>
      </c>
      <c r="M158" s="326" t="s">
        <v>18</v>
      </c>
      <c r="N158" s="278" t="s">
        <v>19</v>
      </c>
    </row>
    <row r="159" spans="1:24" s="8" customFormat="1" ht="24.95" customHeight="1" thickBot="1">
      <c r="A159" s="250"/>
      <c r="B159" s="327" t="s">
        <v>20</v>
      </c>
      <c r="C159" s="317" t="s">
        <v>20</v>
      </c>
      <c r="D159" s="316" t="s">
        <v>20</v>
      </c>
      <c r="E159" s="317" t="s">
        <v>20</v>
      </c>
      <c r="F159" s="316" t="s">
        <v>20</v>
      </c>
      <c r="G159" s="317" t="s">
        <v>20</v>
      </c>
      <c r="H159" s="316" t="s">
        <v>20</v>
      </c>
      <c r="I159" s="316" t="s">
        <v>21</v>
      </c>
      <c r="J159" s="319" t="s">
        <v>22</v>
      </c>
      <c r="K159" s="319" t="s">
        <v>23</v>
      </c>
      <c r="L159" s="317" t="s">
        <v>24</v>
      </c>
      <c r="M159" s="320" t="s">
        <v>25</v>
      </c>
      <c r="N159" s="286" t="s">
        <v>26</v>
      </c>
    </row>
    <row r="160" spans="1:24" s="8" customFormat="1" ht="24.95" customHeight="1">
      <c r="A160" s="11">
        <f t="shared" ref="A160:A165" si="0">A161-1</f>
        <v>45864</v>
      </c>
      <c r="B160" s="59">
        <f>AVERAGE(B25:B31)</f>
        <v>2.4285714285714293</v>
      </c>
      <c r="C160" s="12">
        <f t="shared" ref="C160:N160" si="1">AVERAGE(C25:C31)</f>
        <v>13.457142857142857</v>
      </c>
      <c r="D160" s="12">
        <f t="shared" si="1"/>
        <v>0.3</v>
      </c>
      <c r="E160" s="12">
        <f t="shared" si="1"/>
        <v>14.185714285714285</v>
      </c>
      <c r="F160" s="12">
        <f t="shared" si="1"/>
        <v>64.657142857142858</v>
      </c>
      <c r="G160" s="60">
        <f t="shared" si="1"/>
        <v>0.32857142857142857</v>
      </c>
      <c r="H160" s="12">
        <f t="shared" ref="H160:H187" si="2">AVERAGE(H25:H31)</f>
        <v>0.3</v>
      </c>
      <c r="I160" s="12">
        <f t="shared" si="1"/>
        <v>8.6142857142857157</v>
      </c>
      <c r="J160" s="13">
        <f t="shared" si="1"/>
        <v>176.98571428571429</v>
      </c>
      <c r="K160" s="13">
        <f t="shared" si="1"/>
        <v>1063.6571428571428</v>
      </c>
      <c r="L160" s="13">
        <f t="shared" si="1"/>
        <v>135284.11428571425</v>
      </c>
      <c r="M160" s="60">
        <f t="shared" si="1"/>
        <v>15.042857142857144</v>
      </c>
      <c r="N160" s="70">
        <f t="shared" si="1"/>
        <v>11.37142857142857</v>
      </c>
    </row>
    <row r="161" spans="1:15" s="8" customFormat="1" ht="24.95" customHeight="1">
      <c r="A161" s="14">
        <f t="shared" si="0"/>
        <v>45865</v>
      </c>
      <c r="B161" s="43">
        <f t="shared" ref="B161:M161" si="3">AVERAGE(B26:B32)</f>
        <v>2.4166666666666665</v>
      </c>
      <c r="C161" s="16">
        <f t="shared" si="3"/>
        <v>13.666666666666666</v>
      </c>
      <c r="D161" s="16">
        <f t="shared" si="3"/>
        <v>0.31666666666666665</v>
      </c>
      <c r="E161" s="16">
        <f t="shared" si="3"/>
        <v>14.266666666666666</v>
      </c>
      <c r="F161" s="16">
        <f t="shared" si="3"/>
        <v>65.283333333333331</v>
      </c>
      <c r="G161" s="44">
        <f t="shared" si="3"/>
        <v>0.33333333333333331</v>
      </c>
      <c r="H161" s="16">
        <f t="shared" si="2"/>
        <v>0.31666666666666671</v>
      </c>
      <c r="I161" s="16">
        <f t="shared" si="3"/>
        <v>8.5499999999999989</v>
      </c>
      <c r="J161" s="18">
        <f t="shared" si="3"/>
        <v>177.08333333333334</v>
      </c>
      <c r="K161" s="18">
        <f t="shared" si="3"/>
        <v>1062.8</v>
      </c>
      <c r="L161" s="18">
        <f t="shared" si="3"/>
        <v>135082.09999999998</v>
      </c>
      <c r="M161" s="44">
        <f t="shared" si="3"/>
        <v>15.283333333333337</v>
      </c>
      <c r="N161" s="40">
        <f>AVERAGE(N26:N32)</f>
        <v>11.433333333333332</v>
      </c>
      <c r="O161" s="86">
        <v>1</v>
      </c>
    </row>
    <row r="162" spans="1:15" s="8" customFormat="1" ht="24.95" customHeight="1">
      <c r="A162" s="14">
        <f t="shared" si="0"/>
        <v>45866</v>
      </c>
      <c r="B162" s="43">
        <f t="shared" ref="B162:N162" si="4">AVERAGE(B27:B33)</f>
        <v>2.3200000000000003</v>
      </c>
      <c r="C162" s="16">
        <f t="shared" si="4"/>
        <v>14.040000000000001</v>
      </c>
      <c r="D162" s="16">
        <f t="shared" si="4"/>
        <v>0.32</v>
      </c>
      <c r="E162" s="16">
        <f t="shared" si="4"/>
        <v>13.920000000000002</v>
      </c>
      <c r="F162" s="16">
        <f t="shared" si="4"/>
        <v>65.64</v>
      </c>
      <c r="G162" s="44">
        <f t="shared" si="4"/>
        <v>0.33999999999999997</v>
      </c>
      <c r="H162" s="16">
        <f t="shared" si="2"/>
        <v>0.32</v>
      </c>
      <c r="I162" s="16">
        <f t="shared" si="4"/>
        <v>8.48</v>
      </c>
      <c r="J162" s="18">
        <f t="shared" si="4"/>
        <v>176.88000000000002</v>
      </c>
      <c r="K162" s="18">
        <f t="shared" si="4"/>
        <v>1063.78</v>
      </c>
      <c r="L162" s="18">
        <f t="shared" si="4"/>
        <v>134494.21999999997</v>
      </c>
      <c r="M162" s="44">
        <f t="shared" si="4"/>
        <v>15.419999999999998</v>
      </c>
      <c r="N162" s="40">
        <f t="shared" si="4"/>
        <v>11.500000000000002</v>
      </c>
      <c r="O162" s="85">
        <v>1</v>
      </c>
    </row>
    <row r="163" spans="1:15" s="8" customFormat="1" ht="24.95" customHeight="1">
      <c r="A163" s="14">
        <f t="shared" si="0"/>
        <v>45867</v>
      </c>
      <c r="B163" s="43">
        <f t="shared" ref="B163:N163" si="5">AVERAGE(B28:B34)</f>
        <v>2.35</v>
      </c>
      <c r="C163" s="16">
        <f t="shared" si="5"/>
        <v>14.900000000000002</v>
      </c>
      <c r="D163" s="16">
        <f t="shared" si="5"/>
        <v>0.32499999999999996</v>
      </c>
      <c r="E163" s="16">
        <f t="shared" si="5"/>
        <v>14.824999999999999</v>
      </c>
      <c r="F163" s="16">
        <f t="shared" si="5"/>
        <v>65.724999999999994</v>
      </c>
      <c r="G163" s="44">
        <f t="shared" si="5"/>
        <v>0.32500000000000001</v>
      </c>
      <c r="H163" s="16">
        <f t="shared" si="2"/>
        <v>0.3</v>
      </c>
      <c r="I163" s="16">
        <f t="shared" si="5"/>
        <v>8.35</v>
      </c>
      <c r="J163" s="18">
        <f t="shared" si="5"/>
        <v>176.85000000000002</v>
      </c>
      <c r="K163" s="18">
        <f t="shared" si="5"/>
        <v>1061.5749999999998</v>
      </c>
      <c r="L163" s="18">
        <f t="shared" si="5"/>
        <v>133428.4</v>
      </c>
      <c r="M163" s="44">
        <f t="shared" si="5"/>
        <v>15.65</v>
      </c>
      <c r="N163" s="40">
        <f t="shared" si="5"/>
        <v>11.625</v>
      </c>
      <c r="O163" s="85">
        <v>1</v>
      </c>
    </row>
    <row r="164" spans="1:15" s="8" customFormat="1" ht="24.95" customHeight="1">
      <c r="A164" s="14">
        <f t="shared" si="0"/>
        <v>45868</v>
      </c>
      <c r="B164" s="43">
        <f t="shared" ref="B164:N164" si="6">AVERAGE(B29:B35)</f>
        <v>2.2666666666666666</v>
      </c>
      <c r="C164" s="16">
        <f t="shared" si="6"/>
        <v>14.133333333333333</v>
      </c>
      <c r="D164" s="16">
        <f t="shared" si="6"/>
        <v>0.33333333333333331</v>
      </c>
      <c r="E164" s="16">
        <f t="shared" si="6"/>
        <v>14.699999999999998</v>
      </c>
      <c r="F164" s="16">
        <f t="shared" si="6"/>
        <v>66.5</v>
      </c>
      <c r="G164" s="44">
        <f t="shared" si="6"/>
        <v>0.26666666666666666</v>
      </c>
      <c r="H164" s="16">
        <f t="shared" si="2"/>
        <v>0.3</v>
      </c>
      <c r="I164" s="16">
        <f t="shared" si="6"/>
        <v>8.3666666666666671</v>
      </c>
      <c r="J164" s="18">
        <f t="shared" si="6"/>
        <v>176.56666666666669</v>
      </c>
      <c r="K164" s="18">
        <f t="shared" si="6"/>
        <v>1061.7</v>
      </c>
      <c r="L164" s="18">
        <f t="shared" si="6"/>
        <v>132915.03333333335</v>
      </c>
      <c r="M164" s="44">
        <f t="shared" si="6"/>
        <v>15.833333333333334</v>
      </c>
      <c r="N164" s="40">
        <f t="shared" si="6"/>
        <v>11.633333333333333</v>
      </c>
      <c r="O164" s="85">
        <v>1</v>
      </c>
    </row>
    <row r="165" spans="1:15" s="8" customFormat="1" ht="24.95" customHeight="1" thickBot="1">
      <c r="A165" s="23">
        <f t="shared" si="0"/>
        <v>45869</v>
      </c>
      <c r="B165" s="45">
        <f t="shared" ref="B165:N165" si="7">AVERAGE(B30:B36)</f>
        <v>2.2999999999999998</v>
      </c>
      <c r="C165" s="21">
        <f t="shared" si="7"/>
        <v>12.7</v>
      </c>
      <c r="D165" s="21">
        <f t="shared" si="7"/>
        <v>0.35</v>
      </c>
      <c r="E165" s="21">
        <f t="shared" si="7"/>
        <v>14.7</v>
      </c>
      <c r="F165" s="21">
        <f t="shared" si="7"/>
        <v>68.099999999999994</v>
      </c>
      <c r="G165" s="61">
        <f t="shared" si="7"/>
        <v>0.25</v>
      </c>
      <c r="H165" s="21">
        <f t="shared" si="2"/>
        <v>0.3</v>
      </c>
      <c r="I165" s="21">
        <f t="shared" si="7"/>
        <v>8.25</v>
      </c>
      <c r="J165" s="22">
        <f t="shared" si="7"/>
        <v>176.65</v>
      </c>
      <c r="K165" s="22">
        <f t="shared" si="7"/>
        <v>1063.1500000000001</v>
      </c>
      <c r="L165" s="22">
        <f t="shared" si="7"/>
        <v>131608.75</v>
      </c>
      <c r="M165" s="61">
        <f t="shared" si="7"/>
        <v>16.5</v>
      </c>
      <c r="N165" s="42">
        <f t="shared" si="7"/>
        <v>11.8</v>
      </c>
      <c r="O165" s="85">
        <v>1</v>
      </c>
    </row>
    <row r="166" spans="1:15" s="8" customFormat="1" ht="24.95" customHeight="1">
      <c r="A166" s="14">
        <f>G20</f>
        <v>45870</v>
      </c>
      <c r="B166" s="59">
        <f>AVERAGE(B31:B37)</f>
        <v>2.2999999999999998</v>
      </c>
      <c r="C166" s="77">
        <f t="shared" ref="C166:M166" si="8">AVERAGE(C31:C37)</f>
        <v>16.2</v>
      </c>
      <c r="D166" s="12">
        <f t="shared" si="8"/>
        <v>0.4</v>
      </c>
      <c r="E166" s="77">
        <f t="shared" si="8"/>
        <v>14.3</v>
      </c>
      <c r="F166" s="12">
        <f t="shared" si="8"/>
        <v>67.5</v>
      </c>
      <c r="G166" s="77">
        <f t="shared" si="8"/>
        <v>0.3</v>
      </c>
      <c r="H166" s="12">
        <f t="shared" si="2"/>
        <v>0.3</v>
      </c>
      <c r="I166" s="12">
        <f t="shared" si="8"/>
        <v>8</v>
      </c>
      <c r="J166" s="78">
        <f t="shared" si="8"/>
        <v>177.5</v>
      </c>
      <c r="K166" s="13">
        <f t="shared" si="8"/>
        <v>1060.5999999999999</v>
      </c>
      <c r="L166" s="78">
        <f t="shared" si="8"/>
        <v>129794.7</v>
      </c>
      <c r="M166" s="12">
        <f t="shared" si="8"/>
        <v>18.100000000000001</v>
      </c>
      <c r="N166" s="79">
        <f>AVERAGE(N31:N37)</f>
        <v>12.1</v>
      </c>
      <c r="O166" s="86">
        <v>1</v>
      </c>
    </row>
    <row r="167" spans="1:15" s="8" customFormat="1" ht="24.95" customHeight="1">
      <c r="A167" s="14">
        <f t="shared" ref="A167:A187" si="9">A166+1</f>
        <v>45871</v>
      </c>
      <c r="B167" s="43">
        <f t="shared" ref="B167:N167" si="10">AVERAGE(B32:B38)</f>
        <v>2.6</v>
      </c>
      <c r="C167" s="10">
        <f t="shared" si="10"/>
        <v>10.1</v>
      </c>
      <c r="D167" s="16">
        <f t="shared" si="10"/>
        <v>0.1</v>
      </c>
      <c r="E167" s="10">
        <f t="shared" si="10"/>
        <v>26.9</v>
      </c>
      <c r="F167" s="16">
        <f t="shared" si="10"/>
        <v>70.5</v>
      </c>
      <c r="G167" s="10">
        <f t="shared" si="10"/>
        <v>0.3</v>
      </c>
      <c r="H167" s="16">
        <f t="shared" si="2"/>
        <v>0.2</v>
      </c>
      <c r="I167" s="16">
        <f t="shared" si="10"/>
        <v>8.4</v>
      </c>
      <c r="J167" s="69">
        <f t="shared" si="10"/>
        <v>175.1</v>
      </c>
      <c r="K167" s="18">
        <f t="shared" si="10"/>
        <v>1092.8</v>
      </c>
      <c r="L167" s="69">
        <f t="shared" si="10"/>
        <v>137469.6</v>
      </c>
      <c r="M167" s="16">
        <f t="shared" si="10"/>
        <v>14.8</v>
      </c>
      <c r="N167" s="71">
        <f t="shared" si="10"/>
        <v>11.7</v>
      </c>
      <c r="O167" s="85">
        <v>1</v>
      </c>
    </row>
    <row r="168" spans="1:15" s="8" customFormat="1" ht="24.95" customHeight="1">
      <c r="A168" s="14">
        <f t="shared" si="9"/>
        <v>45872</v>
      </c>
      <c r="B168" s="43">
        <f t="shared" ref="B168:N168" si="11">AVERAGE(B33:B39)</f>
        <v>2.15</v>
      </c>
      <c r="C168" s="10">
        <f t="shared" si="11"/>
        <v>9.6999999999999993</v>
      </c>
      <c r="D168" s="16">
        <f t="shared" si="11"/>
        <v>0.15000000000000002</v>
      </c>
      <c r="E168" s="10">
        <f t="shared" si="11"/>
        <v>19.649999999999999</v>
      </c>
      <c r="F168" s="16">
        <f t="shared" si="11"/>
        <v>69.25</v>
      </c>
      <c r="G168" s="10">
        <f t="shared" si="11"/>
        <v>0.35</v>
      </c>
      <c r="H168" s="16">
        <f t="shared" si="2"/>
        <v>0.30000000000000004</v>
      </c>
      <c r="I168" s="16">
        <f t="shared" si="11"/>
        <v>8.4</v>
      </c>
      <c r="J168" s="69">
        <f t="shared" si="11"/>
        <v>174.25</v>
      </c>
      <c r="K168" s="18">
        <f t="shared" si="11"/>
        <v>1087.5</v>
      </c>
      <c r="L168" s="69">
        <f t="shared" si="11"/>
        <v>137371.15000000002</v>
      </c>
      <c r="M168" s="16">
        <f t="shared" si="11"/>
        <v>15.15</v>
      </c>
      <c r="N168" s="71">
        <f t="shared" si="11"/>
        <v>11.649999999999999</v>
      </c>
      <c r="O168" s="85">
        <v>1</v>
      </c>
    </row>
    <row r="169" spans="1:15" s="8" customFormat="1" ht="24.95" customHeight="1">
      <c r="A169" s="14">
        <f t="shared" si="9"/>
        <v>45873</v>
      </c>
      <c r="B169" s="43">
        <f t="shared" ref="B169:N169" si="12">AVERAGE(B34:B40)</f>
        <v>2.0666666666666664</v>
      </c>
      <c r="C169" s="10">
        <f t="shared" si="12"/>
        <v>10.533333333333333</v>
      </c>
      <c r="D169" s="16">
        <f t="shared" si="12"/>
        <v>0.16666666666666666</v>
      </c>
      <c r="E169" s="10">
        <f t="shared" si="12"/>
        <v>18.666666666666668</v>
      </c>
      <c r="F169" s="16">
        <f t="shared" si="12"/>
        <v>69.066666666666663</v>
      </c>
      <c r="G169" s="10">
        <f t="shared" si="12"/>
        <v>0.3666666666666667</v>
      </c>
      <c r="H169" s="16">
        <f t="shared" si="2"/>
        <v>0.33333333333333331</v>
      </c>
      <c r="I169" s="16">
        <f t="shared" si="12"/>
        <v>8.3333333333333339</v>
      </c>
      <c r="J169" s="69">
        <f t="shared" si="12"/>
        <v>175.23333333333335</v>
      </c>
      <c r="K169" s="18">
        <f t="shared" si="12"/>
        <v>1086.7666666666667</v>
      </c>
      <c r="L169" s="69">
        <f t="shared" si="12"/>
        <v>136696.26666666669</v>
      </c>
      <c r="M169" s="16">
        <f t="shared" si="12"/>
        <v>15.266666666666666</v>
      </c>
      <c r="N169" s="71">
        <f t="shared" si="12"/>
        <v>11.699999999999998</v>
      </c>
      <c r="O169" s="85">
        <v>1</v>
      </c>
    </row>
    <row r="170" spans="1:15" s="8" customFormat="1" ht="24.95" customHeight="1">
      <c r="A170" s="14">
        <f t="shared" si="9"/>
        <v>45874</v>
      </c>
      <c r="B170" s="43">
        <f t="shared" ref="B170:N170" si="13">AVERAGE(B35:B41)</f>
        <v>2.0499999999999998</v>
      </c>
      <c r="C170" s="10">
        <f t="shared" si="13"/>
        <v>10.174999999999999</v>
      </c>
      <c r="D170" s="16">
        <f t="shared" si="13"/>
        <v>0.17499999999999999</v>
      </c>
      <c r="E170" s="10">
        <f t="shared" si="13"/>
        <v>17.524999999999999</v>
      </c>
      <c r="F170" s="16">
        <f t="shared" si="13"/>
        <v>68.949999999999989</v>
      </c>
      <c r="G170" s="10">
        <f t="shared" si="13"/>
        <v>0.35000000000000003</v>
      </c>
      <c r="H170" s="16">
        <f t="shared" si="2"/>
        <v>0.32500000000000001</v>
      </c>
      <c r="I170" s="16">
        <f t="shared" si="13"/>
        <v>8.4</v>
      </c>
      <c r="J170" s="69">
        <f t="shared" si="13"/>
        <v>175.97500000000002</v>
      </c>
      <c r="K170" s="18">
        <f t="shared" si="13"/>
        <v>1086.9749999999999</v>
      </c>
      <c r="L170" s="69">
        <f t="shared" si="13"/>
        <v>136664.47500000001</v>
      </c>
      <c r="M170" s="16">
        <f t="shared" si="13"/>
        <v>15.2</v>
      </c>
      <c r="N170" s="71">
        <f t="shared" si="13"/>
        <v>11.624999999999998</v>
      </c>
      <c r="O170" s="85">
        <v>1</v>
      </c>
    </row>
    <row r="171" spans="1:15" s="8" customFormat="1" ht="24.95" customHeight="1">
      <c r="A171" s="14">
        <f t="shared" si="9"/>
        <v>45875</v>
      </c>
      <c r="B171" s="43">
        <f t="shared" ref="B171:N171" si="14">AVERAGE(B36:B42)</f>
        <v>2.12</v>
      </c>
      <c r="C171" s="10">
        <f t="shared" si="14"/>
        <v>9.8000000000000007</v>
      </c>
      <c r="D171" s="16">
        <f t="shared" si="14"/>
        <v>0.18</v>
      </c>
      <c r="E171" s="10">
        <f t="shared" si="14"/>
        <v>17.22</v>
      </c>
      <c r="F171" s="16">
        <f t="shared" si="14"/>
        <v>68.639999999999986</v>
      </c>
      <c r="G171" s="10">
        <f t="shared" si="14"/>
        <v>0.34</v>
      </c>
      <c r="H171" s="16">
        <f t="shared" si="2"/>
        <v>0.32</v>
      </c>
      <c r="I171" s="16">
        <f t="shared" si="14"/>
        <v>8.3800000000000008</v>
      </c>
      <c r="J171" s="69">
        <f t="shared" si="14"/>
        <v>176.54000000000002</v>
      </c>
      <c r="K171" s="18">
        <f t="shared" si="14"/>
        <v>1087.44</v>
      </c>
      <c r="L171" s="69">
        <f t="shared" si="14"/>
        <v>135552.24</v>
      </c>
      <c r="M171" s="16">
        <f t="shared" si="14"/>
        <v>15.219999999999999</v>
      </c>
      <c r="N171" s="71">
        <f t="shared" si="14"/>
        <v>11.639999999999997</v>
      </c>
      <c r="O171" s="85">
        <v>1</v>
      </c>
    </row>
    <row r="172" spans="1:15" s="8" customFormat="1" ht="24.95" customHeight="1">
      <c r="A172" s="14">
        <f t="shared" si="9"/>
        <v>45876</v>
      </c>
      <c r="B172" s="43">
        <f t="shared" ref="B172:B177" si="15">AVERAGE(B37:B43)</f>
        <v>2.1333333333333333</v>
      </c>
      <c r="C172" s="10">
        <f t="shared" ref="C172:N172" si="16">AVERAGE(C37:C43)</f>
        <v>9.8333333333333339</v>
      </c>
      <c r="D172" s="16">
        <f t="shared" si="16"/>
        <v>0.18333333333333332</v>
      </c>
      <c r="E172" s="10">
        <f t="shared" si="16"/>
        <v>16.766666666666666</v>
      </c>
      <c r="F172" s="16">
        <f t="shared" si="16"/>
        <v>65.499999999999986</v>
      </c>
      <c r="G172" s="10">
        <f t="shared" si="16"/>
        <v>0.33333333333333331</v>
      </c>
      <c r="H172" s="16">
        <f t="shared" si="2"/>
        <v>0.31666666666666671</v>
      </c>
      <c r="I172" s="16">
        <f t="shared" si="16"/>
        <v>8.3833333333333346</v>
      </c>
      <c r="J172" s="69">
        <f t="shared" si="16"/>
        <v>176.45000000000002</v>
      </c>
      <c r="K172" s="18">
        <f t="shared" si="16"/>
        <v>1088.6166666666666</v>
      </c>
      <c r="L172" s="69">
        <f t="shared" si="16"/>
        <v>135343.04999999999</v>
      </c>
      <c r="M172" s="16">
        <f t="shared" si="16"/>
        <v>15.133333333333333</v>
      </c>
      <c r="N172" s="71">
        <f t="shared" si="16"/>
        <v>11.633333333333331</v>
      </c>
      <c r="O172" s="85">
        <v>1</v>
      </c>
    </row>
    <row r="173" spans="1:15" s="8" customFormat="1" ht="24.95" customHeight="1">
      <c r="A173" s="14">
        <f t="shared" si="9"/>
        <v>45877</v>
      </c>
      <c r="B173" s="43">
        <f t="shared" si="15"/>
        <v>2.1142857142857143</v>
      </c>
      <c r="C173" s="10">
        <f t="shared" ref="C173:M173" si="17">AVERAGE(C38:C44)</f>
        <v>10.242857142857144</v>
      </c>
      <c r="D173" s="16">
        <f t="shared" si="17"/>
        <v>0.18571428571428569</v>
      </c>
      <c r="E173" s="10">
        <f t="shared" si="17"/>
        <v>16.399999999999999</v>
      </c>
      <c r="F173" s="16">
        <f t="shared" si="17"/>
        <v>61.471428571428568</v>
      </c>
      <c r="G173" s="10">
        <f t="shared" si="17"/>
        <v>0.32857142857142857</v>
      </c>
      <c r="H173" s="16">
        <f t="shared" si="2"/>
        <v>0.32857142857142863</v>
      </c>
      <c r="I173" s="16">
        <f t="shared" si="17"/>
        <v>8.3857142857142861</v>
      </c>
      <c r="J173" s="69">
        <f t="shared" si="17"/>
        <v>176.28571428571428</v>
      </c>
      <c r="K173" s="18">
        <f t="shared" si="17"/>
        <v>1089.8714285714286</v>
      </c>
      <c r="L173" s="69">
        <f t="shared" si="17"/>
        <v>135388.02857142856</v>
      </c>
      <c r="M173" s="16">
        <f t="shared" si="17"/>
        <v>15.157142857142857</v>
      </c>
      <c r="N173" s="71">
        <f>AVERAGE(N38:N44)</f>
        <v>11.628571428571425</v>
      </c>
    </row>
    <row r="174" spans="1:15" s="8" customFormat="1" ht="24.95" customHeight="1">
      <c r="A174" s="14">
        <f t="shared" si="9"/>
        <v>45878</v>
      </c>
      <c r="B174" s="43">
        <f t="shared" si="15"/>
        <v>2.0142857142857142</v>
      </c>
      <c r="C174" s="10">
        <f t="shared" ref="C174:N174" si="18">AVERAGE(C39:C45)</f>
        <v>10.171428571428573</v>
      </c>
      <c r="D174" s="16">
        <f t="shared" si="18"/>
        <v>0.19999999999999998</v>
      </c>
      <c r="E174" s="10">
        <f t="shared" si="18"/>
        <v>14.814285714285715</v>
      </c>
      <c r="F174" s="16">
        <f t="shared" si="18"/>
        <v>57.914285714285718</v>
      </c>
      <c r="G174" s="10">
        <f t="shared" si="18"/>
        <v>0.32857142857142857</v>
      </c>
      <c r="H174" s="16">
        <f t="shared" si="2"/>
        <v>0.35714285714285715</v>
      </c>
      <c r="I174" s="16">
        <f t="shared" si="18"/>
        <v>8.3428571428571434</v>
      </c>
      <c r="J174" s="69">
        <f t="shared" si="18"/>
        <v>176.45714285714283</v>
      </c>
      <c r="K174" s="18">
        <f t="shared" si="18"/>
        <v>1089.042857142857</v>
      </c>
      <c r="L174" s="69">
        <f t="shared" si="18"/>
        <v>134729.21428571429</v>
      </c>
      <c r="M174" s="16">
        <f t="shared" si="18"/>
        <v>15.285714285714286</v>
      </c>
      <c r="N174" s="71">
        <f t="shared" si="18"/>
        <v>11.657142857142858</v>
      </c>
    </row>
    <row r="175" spans="1:15" s="8" customFormat="1" ht="24.95" customHeight="1">
      <c r="A175" s="14">
        <f t="shared" si="9"/>
        <v>45879</v>
      </c>
      <c r="B175" s="43">
        <f t="shared" si="15"/>
        <v>2.0571428571428574</v>
      </c>
      <c r="C175" s="10">
        <f t="shared" ref="C175:N175" si="19">AVERAGE(C40:C46)</f>
        <v>10.357142857142858</v>
      </c>
      <c r="D175" s="16">
        <f t="shared" si="19"/>
        <v>0.19999999999999998</v>
      </c>
      <c r="E175" s="10">
        <f t="shared" si="19"/>
        <v>15</v>
      </c>
      <c r="F175" s="16">
        <f t="shared" si="19"/>
        <v>56.528571428571432</v>
      </c>
      <c r="G175" s="10">
        <f t="shared" si="19"/>
        <v>0.32857142857142863</v>
      </c>
      <c r="H175" s="16">
        <f t="shared" si="2"/>
        <v>0.35714285714285715</v>
      </c>
      <c r="I175" s="16">
        <f t="shared" si="19"/>
        <v>8.3285714285714274</v>
      </c>
      <c r="J175" s="69">
        <f t="shared" si="19"/>
        <v>177.2</v>
      </c>
      <c r="K175" s="18">
        <f t="shared" si="19"/>
        <v>1089.5142857142857</v>
      </c>
      <c r="L175" s="69">
        <f t="shared" si="19"/>
        <v>134616.42857142858</v>
      </c>
      <c r="M175" s="16">
        <f t="shared" si="19"/>
        <v>15.314285714285715</v>
      </c>
      <c r="N175" s="71">
        <f t="shared" si="19"/>
        <v>11.671428571428574</v>
      </c>
    </row>
    <row r="176" spans="1:15" s="8" customFormat="1" ht="24.95" customHeight="1">
      <c r="A176" s="14">
        <f t="shared" si="9"/>
        <v>45880</v>
      </c>
      <c r="B176" s="43">
        <f t="shared" si="15"/>
        <v>2.1571428571428575</v>
      </c>
      <c r="C176" s="10">
        <f t="shared" ref="C176:N176" si="20">AVERAGE(C41:C47)</f>
        <v>9.9285714285714288</v>
      </c>
      <c r="D176" s="16">
        <f t="shared" si="20"/>
        <v>0.19999999999999998</v>
      </c>
      <c r="E176" s="10">
        <f t="shared" si="20"/>
        <v>15.014285714285714</v>
      </c>
      <c r="F176" s="16">
        <f t="shared" si="20"/>
        <v>56.628571428571441</v>
      </c>
      <c r="G176" s="10">
        <f t="shared" si="20"/>
        <v>0.31428571428571422</v>
      </c>
      <c r="H176" s="16">
        <f t="shared" si="2"/>
        <v>0.3428571428571428</v>
      </c>
      <c r="I176" s="16">
        <f t="shared" si="20"/>
        <v>8.3285714285714274</v>
      </c>
      <c r="J176" s="69">
        <f t="shared" si="20"/>
        <v>177.42857142857139</v>
      </c>
      <c r="K176" s="18">
        <f t="shared" si="20"/>
        <v>1093.8142857142855</v>
      </c>
      <c r="L176" s="69">
        <f t="shared" si="20"/>
        <v>134728.24285714285</v>
      </c>
      <c r="M176" s="16">
        <f t="shared" si="20"/>
        <v>15.371428571428572</v>
      </c>
      <c r="N176" s="71">
        <f t="shared" si="20"/>
        <v>11.671428571428573</v>
      </c>
    </row>
    <row r="177" spans="1:14" s="8" customFormat="1" ht="24.95" customHeight="1">
      <c r="A177" s="14">
        <f t="shared" si="9"/>
        <v>45881</v>
      </c>
      <c r="B177" s="43">
        <f t="shared" si="15"/>
        <v>2.2142857142857144</v>
      </c>
      <c r="C177" s="10">
        <f t="shared" ref="C177:N177" si="21">AVERAGE(C42:C48)</f>
        <v>10.157142857142858</v>
      </c>
      <c r="D177" s="16">
        <f t="shared" si="21"/>
        <v>0.19999999999999998</v>
      </c>
      <c r="E177" s="10">
        <f t="shared" si="21"/>
        <v>15.37142857142857</v>
      </c>
      <c r="F177" s="16">
        <f t="shared" si="21"/>
        <v>55.98571428571428</v>
      </c>
      <c r="G177" s="10">
        <f t="shared" si="21"/>
        <v>0.31428571428571433</v>
      </c>
      <c r="H177" s="16">
        <f t="shared" si="2"/>
        <v>0.3428571428571428</v>
      </c>
      <c r="I177" s="16">
        <f t="shared" si="21"/>
        <v>8.2714285714285722</v>
      </c>
      <c r="J177" s="69">
        <f t="shared" si="21"/>
        <v>177.40000000000003</v>
      </c>
      <c r="K177" s="18">
        <f t="shared" si="21"/>
        <v>1094.9428571428573</v>
      </c>
      <c r="L177" s="69">
        <f t="shared" si="21"/>
        <v>134231.02857142859</v>
      </c>
      <c r="M177" s="16">
        <f t="shared" si="21"/>
        <v>15.471428571428573</v>
      </c>
      <c r="N177" s="71">
        <f t="shared" si="21"/>
        <v>11.714285714285714</v>
      </c>
    </row>
    <row r="178" spans="1:14" s="8" customFormat="1" ht="24.95" customHeight="1">
      <c r="A178" s="14">
        <f t="shared" si="9"/>
        <v>45882</v>
      </c>
      <c r="B178" s="43">
        <f>AVERAGE(B43:B49)</f>
        <v>2.1857142857142859</v>
      </c>
      <c r="C178" s="10">
        <f t="shared" ref="C178:M178" si="22">AVERAGE(C43:C49)</f>
        <v>10.928571428571429</v>
      </c>
      <c r="D178" s="16">
        <f t="shared" si="22"/>
        <v>0.19999999999999998</v>
      </c>
      <c r="E178" s="10">
        <f t="shared" si="22"/>
        <v>15.428571428571429</v>
      </c>
      <c r="F178" s="16">
        <f t="shared" si="22"/>
        <v>55.81428571428571</v>
      </c>
      <c r="G178" s="10">
        <f t="shared" si="22"/>
        <v>0.34285714285714286</v>
      </c>
      <c r="H178" s="16">
        <f t="shared" si="2"/>
        <v>0.35714285714285715</v>
      </c>
      <c r="I178" s="16">
        <f t="shared" si="22"/>
        <v>8.2857142857142865</v>
      </c>
      <c r="J178" s="69">
        <f t="shared" si="22"/>
        <v>177.34285714285716</v>
      </c>
      <c r="K178" s="18">
        <f t="shared" si="22"/>
        <v>1095.9857142857143</v>
      </c>
      <c r="L178" s="69">
        <f t="shared" si="22"/>
        <v>134763.9142857143</v>
      </c>
      <c r="M178" s="16">
        <f t="shared" si="22"/>
        <v>15.414285714285716</v>
      </c>
      <c r="N178" s="71">
        <f>AVERAGE(N43:N49)</f>
        <v>11.685714285714285</v>
      </c>
    </row>
    <row r="179" spans="1:14" s="8" customFormat="1" ht="24.95" customHeight="1">
      <c r="A179" s="14">
        <f t="shared" si="9"/>
        <v>45883</v>
      </c>
      <c r="B179" s="43">
        <f t="shared" ref="B179:B187" si="23">AVERAGE(B44:B50)</f>
        <v>2.2428571428571429</v>
      </c>
      <c r="C179" s="10">
        <f t="shared" ref="C179:N179" si="24">AVERAGE(C44:C50)</f>
        <v>10.885714285714286</v>
      </c>
      <c r="D179" s="16">
        <f t="shared" si="24"/>
        <v>0.19999999999999998</v>
      </c>
      <c r="E179" s="10">
        <f t="shared" si="24"/>
        <v>16.142857142857142</v>
      </c>
      <c r="F179" s="16">
        <f t="shared" si="24"/>
        <v>58.24285714285714</v>
      </c>
      <c r="G179" s="10">
        <f t="shared" si="24"/>
        <v>0.35714285714285715</v>
      </c>
      <c r="H179" s="16">
        <f t="shared" si="2"/>
        <v>0.38571428571428573</v>
      </c>
      <c r="I179" s="16">
        <f t="shared" si="24"/>
        <v>8.2714285714285722</v>
      </c>
      <c r="J179" s="69">
        <f t="shared" si="24"/>
        <v>177.7571428571429</v>
      </c>
      <c r="K179" s="18">
        <f t="shared" si="24"/>
        <v>1093.4428571428571</v>
      </c>
      <c r="L179" s="69">
        <f t="shared" si="24"/>
        <v>135256.82857142857</v>
      </c>
      <c r="M179" s="16">
        <f t="shared" si="24"/>
        <v>15.542857142857143</v>
      </c>
      <c r="N179" s="71">
        <f t="shared" si="24"/>
        <v>11.700000000000001</v>
      </c>
    </row>
    <row r="180" spans="1:14" s="8" customFormat="1" ht="24.95" customHeight="1">
      <c r="A180" s="14">
        <f t="shared" si="9"/>
        <v>45884</v>
      </c>
      <c r="B180" s="43">
        <f t="shared" si="23"/>
        <v>2.2571428571428571</v>
      </c>
      <c r="C180" s="10">
        <f t="shared" ref="C180:N180" si="25">AVERAGE(C45:C51)</f>
        <v>10.342857142857143</v>
      </c>
      <c r="D180" s="16">
        <f t="shared" si="25"/>
        <v>0.19999999999999998</v>
      </c>
      <c r="E180" s="10">
        <f t="shared" si="25"/>
        <v>15.799999999999999</v>
      </c>
      <c r="F180" s="16">
        <f t="shared" si="25"/>
        <v>62.657142857142858</v>
      </c>
      <c r="G180" s="10">
        <f t="shared" si="25"/>
        <v>0.34285714285714292</v>
      </c>
      <c r="H180" s="16">
        <f t="shared" si="2"/>
        <v>0.37142857142857144</v>
      </c>
      <c r="I180" s="16">
        <f t="shared" si="25"/>
        <v>8.2857142857142865</v>
      </c>
      <c r="J180" s="69">
        <f t="shared" si="25"/>
        <v>178.21428571428572</v>
      </c>
      <c r="K180" s="18">
        <f t="shared" si="25"/>
        <v>1089.1428571428571</v>
      </c>
      <c r="L180" s="69">
        <f t="shared" si="25"/>
        <v>135297</v>
      </c>
      <c r="M180" s="16">
        <f t="shared" si="25"/>
        <v>15.485714285714286</v>
      </c>
      <c r="N180" s="71">
        <f t="shared" si="25"/>
        <v>11.671428571428574</v>
      </c>
    </row>
    <row r="181" spans="1:14" s="8" customFormat="1" ht="24.95" customHeight="1">
      <c r="A181" s="14">
        <f t="shared" si="9"/>
        <v>45885</v>
      </c>
      <c r="B181" s="43">
        <f t="shared" si="23"/>
        <v>2.3571428571428572</v>
      </c>
      <c r="C181" s="10">
        <f t="shared" ref="C181:N181" si="26">AVERAGE(C46:C52)</f>
        <v>11.399999999999997</v>
      </c>
      <c r="D181" s="16">
        <f t="shared" si="26"/>
        <v>0.19999999999999998</v>
      </c>
      <c r="E181" s="10">
        <f t="shared" si="26"/>
        <v>15.742857142857144</v>
      </c>
      <c r="F181" s="16">
        <f t="shared" si="26"/>
        <v>65.742857142857147</v>
      </c>
      <c r="G181" s="10">
        <f t="shared" si="26"/>
        <v>0.35714285714285715</v>
      </c>
      <c r="H181" s="16">
        <f t="shared" si="2"/>
        <v>0.3571428571428571</v>
      </c>
      <c r="I181" s="16">
        <f t="shared" si="26"/>
        <v>8.3714285714285719</v>
      </c>
      <c r="J181" s="69">
        <f t="shared" si="26"/>
        <v>178.34285714285713</v>
      </c>
      <c r="K181" s="18">
        <f t="shared" si="26"/>
        <v>1085.9285714285713</v>
      </c>
      <c r="L181" s="69">
        <f t="shared" si="26"/>
        <v>135585.32857142857</v>
      </c>
      <c r="M181" s="16">
        <f t="shared" si="26"/>
        <v>15.271428571428572</v>
      </c>
      <c r="N181" s="71">
        <f t="shared" si="26"/>
        <v>11.571428571428573</v>
      </c>
    </row>
    <row r="182" spans="1:14" s="8" customFormat="1" ht="24.95" customHeight="1">
      <c r="A182" s="14">
        <f t="shared" si="9"/>
        <v>45886</v>
      </c>
      <c r="B182" s="43">
        <f t="shared" si="23"/>
        <v>2.4857142857142853</v>
      </c>
      <c r="C182" s="10">
        <f t="shared" ref="C182:N182" si="27">AVERAGE(C47:C53)</f>
        <v>11.171428571428569</v>
      </c>
      <c r="D182" s="16">
        <f t="shared" si="27"/>
        <v>0.21428571428571427</v>
      </c>
      <c r="E182" s="10">
        <f t="shared" si="27"/>
        <v>15.142857142857144</v>
      </c>
      <c r="F182" s="16">
        <f t="shared" si="27"/>
        <v>66.371428571428567</v>
      </c>
      <c r="G182" s="10">
        <f t="shared" si="27"/>
        <v>0.34285714285714286</v>
      </c>
      <c r="H182" s="16">
        <f t="shared" si="2"/>
        <v>0.34285714285714286</v>
      </c>
      <c r="I182" s="16">
        <f t="shared" si="27"/>
        <v>8.4</v>
      </c>
      <c r="J182" s="69">
        <f t="shared" si="27"/>
        <v>178.52857142857144</v>
      </c>
      <c r="K182" s="18">
        <f t="shared" si="27"/>
        <v>1082.9000000000001</v>
      </c>
      <c r="L182" s="69">
        <f t="shared" si="27"/>
        <v>135567.35714285716</v>
      </c>
      <c r="M182" s="16">
        <f t="shared" si="27"/>
        <v>15.200000000000001</v>
      </c>
      <c r="N182" s="71">
        <f t="shared" si="27"/>
        <v>11.528571428571428</v>
      </c>
    </row>
    <row r="183" spans="1:14" s="8" customFormat="1" ht="24.95" customHeight="1">
      <c r="A183" s="14">
        <f t="shared" si="9"/>
        <v>45887</v>
      </c>
      <c r="B183" s="43">
        <f t="shared" si="23"/>
        <v>2.5571428571428569</v>
      </c>
      <c r="C183" s="10">
        <f t="shared" ref="C183:N183" si="28">AVERAGE(C48:C54)</f>
        <v>11.514285714285714</v>
      </c>
      <c r="D183" s="16">
        <f t="shared" si="28"/>
        <v>0.21428571428571427</v>
      </c>
      <c r="E183" s="10">
        <f t="shared" si="28"/>
        <v>14.271428571428572</v>
      </c>
      <c r="F183" s="16">
        <f t="shared" si="28"/>
        <v>65.185714285714283</v>
      </c>
      <c r="G183" s="10">
        <f t="shared" si="28"/>
        <v>0.35714285714285715</v>
      </c>
      <c r="H183" s="16">
        <f t="shared" si="2"/>
        <v>0.34285714285714286</v>
      </c>
      <c r="I183" s="16">
        <f t="shared" si="28"/>
        <v>8.4142857142857146</v>
      </c>
      <c r="J183" s="69">
        <f t="shared" si="28"/>
        <v>178.64285714285714</v>
      </c>
      <c r="K183" s="18">
        <f t="shared" si="28"/>
        <v>1077.2285714285715</v>
      </c>
      <c r="L183" s="69">
        <f t="shared" si="28"/>
        <v>135301.7714285714</v>
      </c>
      <c r="M183" s="16">
        <f t="shared" si="28"/>
        <v>15.271428571428572</v>
      </c>
      <c r="N183" s="71">
        <f t="shared" si="28"/>
        <v>11.514285714285716</v>
      </c>
    </row>
    <row r="184" spans="1:14" s="8" customFormat="1" ht="24.95" customHeight="1">
      <c r="A184" s="14">
        <f t="shared" si="9"/>
        <v>45888</v>
      </c>
      <c r="B184" s="43">
        <f t="shared" si="23"/>
        <v>2.5571428571428569</v>
      </c>
      <c r="C184" s="10">
        <f t="shared" ref="C184:N184" si="29">AVERAGE(C49:C55)</f>
        <v>11.442857142857141</v>
      </c>
      <c r="D184" s="16">
        <f t="shared" si="29"/>
        <v>0.21428571428571427</v>
      </c>
      <c r="E184" s="10">
        <f t="shared" si="29"/>
        <v>14.385714285714284</v>
      </c>
      <c r="F184" s="16">
        <f t="shared" si="29"/>
        <v>64.871428571428567</v>
      </c>
      <c r="G184" s="10">
        <f t="shared" si="29"/>
        <v>0.38571428571428573</v>
      </c>
      <c r="H184" s="16">
        <f t="shared" si="2"/>
        <v>0.35714285714285715</v>
      </c>
      <c r="I184" s="16">
        <f t="shared" si="29"/>
        <v>8.4285714285714288</v>
      </c>
      <c r="J184" s="69">
        <f t="shared" si="29"/>
        <v>178.55714285714288</v>
      </c>
      <c r="K184" s="18">
        <f t="shared" si="29"/>
        <v>1075.9857142857143</v>
      </c>
      <c r="L184" s="69">
        <f t="shared" si="29"/>
        <v>135516.17142857143</v>
      </c>
      <c r="M184" s="16">
        <f t="shared" si="29"/>
        <v>15.299999999999999</v>
      </c>
      <c r="N184" s="71">
        <f t="shared" si="29"/>
        <v>11.514285714285714</v>
      </c>
    </row>
    <row r="185" spans="1:14" s="8" customFormat="1" ht="24.95" customHeight="1">
      <c r="A185" s="14">
        <f t="shared" si="9"/>
        <v>45889</v>
      </c>
      <c r="B185" s="43">
        <f t="shared" si="23"/>
        <v>2.6000000000000005</v>
      </c>
      <c r="C185" s="10">
        <f t="shared" ref="C185:N185" si="30">AVERAGE(C50:C56)</f>
        <v>11.1</v>
      </c>
      <c r="D185" s="16">
        <f t="shared" si="30"/>
        <v>0.21428571428571427</v>
      </c>
      <c r="E185" s="10">
        <f t="shared" si="30"/>
        <v>14.014285714285716</v>
      </c>
      <c r="F185" s="16">
        <f t="shared" si="30"/>
        <v>64.185714285714283</v>
      </c>
      <c r="G185" s="10">
        <f t="shared" si="30"/>
        <v>0.4</v>
      </c>
      <c r="H185" s="16">
        <f t="shared" si="2"/>
        <v>0.35714285714285715</v>
      </c>
      <c r="I185" s="16">
        <f t="shared" si="30"/>
        <v>8.4142857142857128</v>
      </c>
      <c r="J185" s="69">
        <f t="shared" si="30"/>
        <v>178.29999999999998</v>
      </c>
      <c r="K185" s="18">
        <f t="shared" si="30"/>
        <v>1076.8428571428572</v>
      </c>
      <c r="L185" s="69">
        <f t="shared" si="30"/>
        <v>135256.65714285715</v>
      </c>
      <c r="M185" s="16">
        <f t="shared" si="30"/>
        <v>15.357142857142859</v>
      </c>
      <c r="N185" s="71">
        <f t="shared" si="30"/>
        <v>11.528571428571427</v>
      </c>
    </row>
    <row r="186" spans="1:14" s="8" customFormat="1" ht="24.95" customHeight="1">
      <c r="A186" s="14">
        <f t="shared" si="9"/>
        <v>45890</v>
      </c>
      <c r="B186" s="43">
        <f t="shared" si="23"/>
        <v>2.7142857142857144</v>
      </c>
      <c r="C186" s="10">
        <f t="shared" ref="C186:N186" si="31">AVERAGE(C51:C57)</f>
        <v>11.357142857142858</v>
      </c>
      <c r="D186" s="16">
        <f t="shared" si="31"/>
        <v>0.21428571428571425</v>
      </c>
      <c r="E186" s="10">
        <f t="shared" si="31"/>
        <v>13.52857142857143</v>
      </c>
      <c r="F186" s="16">
        <f t="shared" si="31"/>
        <v>63.642857142857146</v>
      </c>
      <c r="G186" s="10">
        <f t="shared" si="31"/>
        <v>0.42857142857142866</v>
      </c>
      <c r="H186" s="16">
        <f t="shared" si="2"/>
        <v>0.35714285714285715</v>
      </c>
      <c r="I186" s="16">
        <f t="shared" si="31"/>
        <v>8.3714285714285701</v>
      </c>
      <c r="J186" s="69">
        <f t="shared" si="31"/>
        <v>178.75714285714284</v>
      </c>
      <c r="K186" s="18">
        <f t="shared" si="31"/>
        <v>1079.1857142857145</v>
      </c>
      <c r="L186" s="69">
        <f t="shared" si="31"/>
        <v>134368.80000000002</v>
      </c>
      <c r="M186" s="16">
        <f t="shared" si="31"/>
        <v>15.342857142857142</v>
      </c>
      <c r="N186" s="71">
        <f t="shared" si="31"/>
        <v>11.557142857142859</v>
      </c>
    </row>
    <row r="187" spans="1:14" s="8" customFormat="1" ht="24.95" customHeight="1">
      <c r="A187" s="14">
        <f t="shared" si="9"/>
        <v>45891</v>
      </c>
      <c r="B187" s="43">
        <f t="shared" si="23"/>
        <v>2.7428571428571429</v>
      </c>
      <c r="C187" s="10">
        <f t="shared" ref="C187:N187" si="32">AVERAGE(C52:C58)</f>
        <v>10.957142857142856</v>
      </c>
      <c r="D187" s="16">
        <f t="shared" si="32"/>
        <v>0.21428571428571425</v>
      </c>
      <c r="E187" s="10">
        <f t="shared" si="32"/>
        <v>13.8</v>
      </c>
      <c r="F187" s="16">
        <f t="shared" si="32"/>
        <v>63.085714285714289</v>
      </c>
      <c r="G187" s="10">
        <f t="shared" si="32"/>
        <v>0.44285714285714289</v>
      </c>
      <c r="H187" s="16">
        <f t="shared" si="2"/>
        <v>0.37142857142857139</v>
      </c>
      <c r="I187" s="16">
        <f t="shared" si="32"/>
        <v>8.3285714285714274</v>
      </c>
      <c r="J187" s="69">
        <f t="shared" si="32"/>
        <v>178.78571428571428</v>
      </c>
      <c r="K187" s="18">
        <f t="shared" si="32"/>
        <v>1081.2142857142858</v>
      </c>
      <c r="L187" s="69">
        <f t="shared" si="32"/>
        <v>134209.34285714285</v>
      </c>
      <c r="M187" s="16">
        <f t="shared" si="32"/>
        <v>15.457142857142857</v>
      </c>
      <c r="N187" s="71">
        <f t="shared" si="32"/>
        <v>11.614285714285714</v>
      </c>
    </row>
    <row r="188" spans="1:14" s="8" customFormat="1" ht="24.95" customHeight="1">
      <c r="A188" s="14">
        <f>IF($A$166+22&gt;$J$156,"",$A$166+22)</f>
        <v>45892</v>
      </c>
      <c r="B188" s="43">
        <f>IF($A188="","",AVERAGE(B53:B59))</f>
        <v>2.7285714285714286</v>
      </c>
      <c r="C188" s="10">
        <f t="shared" ref="C188:N188" si="33">IF($A188="","",AVERAGE(C53:C59))</f>
        <v>10.028571428571428</v>
      </c>
      <c r="D188" s="16">
        <f t="shared" si="33"/>
        <v>0.21428571428571425</v>
      </c>
      <c r="E188" s="10">
        <f t="shared" si="33"/>
        <v>13.842857142857143</v>
      </c>
      <c r="F188" s="16">
        <f t="shared" si="33"/>
        <v>62.500000000000007</v>
      </c>
      <c r="G188" s="10">
        <f t="shared" si="33"/>
        <v>0.51428571428571423</v>
      </c>
      <c r="H188" s="16">
        <f>IF($A188="","",AVERAGE(H53:H59))</f>
        <v>0.37142857142857139</v>
      </c>
      <c r="I188" s="16">
        <f t="shared" si="33"/>
        <v>8.2714285714285722</v>
      </c>
      <c r="J188" s="69">
        <f t="shared" si="33"/>
        <v>178.97142857142856</v>
      </c>
      <c r="K188" s="18">
        <f t="shared" si="33"/>
        <v>1081.9714285714285</v>
      </c>
      <c r="L188" s="69">
        <f t="shared" si="33"/>
        <v>134200.34285714288</v>
      </c>
      <c r="M188" s="16">
        <f t="shared" si="33"/>
        <v>15.62857142857143</v>
      </c>
      <c r="N188" s="71">
        <f t="shared" si="33"/>
        <v>11.685714285714285</v>
      </c>
    </row>
    <row r="189" spans="1:14" s="8" customFormat="1" ht="24.95" customHeight="1">
      <c r="A189" s="14">
        <f>IF($A$166+23&gt;$J$156,"",$A$166+23)</f>
        <v>45893</v>
      </c>
      <c r="B189" s="43">
        <f>IF($A189="","",AVERAGE(B54:B60))</f>
        <v>2.6428571428571428</v>
      </c>
      <c r="C189" s="10">
        <f t="shared" ref="C189:N189" si="34">IF($A189="","",AVERAGE(C54:C60))</f>
        <v>9.7857142857142865</v>
      </c>
      <c r="D189" s="16">
        <f t="shared" si="34"/>
        <v>0.19999999999999998</v>
      </c>
      <c r="E189" s="10">
        <f t="shared" si="34"/>
        <v>14.871428571428572</v>
      </c>
      <c r="F189" s="16">
        <f t="shared" si="34"/>
        <v>62.671428571428571</v>
      </c>
      <c r="G189" s="10">
        <f t="shared" si="34"/>
        <v>0.51428571428571423</v>
      </c>
      <c r="H189" s="16">
        <f>IF($A189="","",AVERAGE(H54:H60))</f>
        <v>0.37142857142857139</v>
      </c>
      <c r="I189" s="16">
        <f t="shared" si="34"/>
        <v>8.2428571428571438</v>
      </c>
      <c r="J189" s="69">
        <f t="shared" si="34"/>
        <v>178.72857142857146</v>
      </c>
      <c r="K189" s="18">
        <f t="shared" si="34"/>
        <v>1082.0999999999999</v>
      </c>
      <c r="L189" s="69">
        <f t="shared" si="34"/>
        <v>134229.87142857144</v>
      </c>
      <c r="M189" s="16">
        <f t="shared" si="34"/>
        <v>15.6</v>
      </c>
      <c r="N189" s="71">
        <f t="shared" si="34"/>
        <v>11.714285714285714</v>
      </c>
    </row>
    <row r="190" spans="1:14" s="8" customFormat="1" ht="24.95" customHeight="1" thickBot="1">
      <c r="A190" s="23">
        <f>IF($A$166+24&gt;$J$156,"",$A$166+24)</f>
        <v>45894</v>
      </c>
      <c r="B190" s="45">
        <f>IF($A190="","",AVERAGE(B55:B61))</f>
        <v>2.5428571428571431</v>
      </c>
      <c r="C190" s="68">
        <f t="shared" ref="C190:N190" si="35">IF($A190="","",AVERAGE(C55:C61))</f>
        <v>9.2999999999999989</v>
      </c>
      <c r="D190" s="21">
        <f t="shared" si="35"/>
        <v>0.19999999999999998</v>
      </c>
      <c r="E190" s="68">
        <f t="shared" si="35"/>
        <v>15.557142857142859</v>
      </c>
      <c r="F190" s="21">
        <f t="shared" si="35"/>
        <v>62.985714285714288</v>
      </c>
      <c r="G190" s="68">
        <f t="shared" si="35"/>
        <v>0.49999999999999994</v>
      </c>
      <c r="H190" s="21">
        <f>IF($A190="","",AVERAGE(H55:H61))</f>
        <v>0.37142857142857139</v>
      </c>
      <c r="I190" s="21">
        <f t="shared" si="35"/>
        <v>8.242857142857142</v>
      </c>
      <c r="J190" s="84">
        <f t="shared" si="35"/>
        <v>179.07142857142858</v>
      </c>
      <c r="K190" s="22">
        <f t="shared" si="35"/>
        <v>1080.9142857142856</v>
      </c>
      <c r="L190" s="84">
        <f t="shared" si="35"/>
        <v>134501.41428571427</v>
      </c>
      <c r="M190" s="21">
        <f t="shared" si="35"/>
        <v>15.385714285714288</v>
      </c>
      <c r="N190" s="72">
        <f t="shared" si="35"/>
        <v>11.714285714285714</v>
      </c>
    </row>
    <row r="191" spans="1:14" ht="18" customHeight="1">
      <c r="A191" s="26" t="s">
        <v>39</v>
      </c>
      <c r="B191" s="24"/>
      <c r="C191" s="24"/>
      <c r="D191" s="24"/>
      <c r="E191" s="24"/>
      <c r="F191" s="24"/>
      <c r="G191" s="24"/>
      <c r="H191" s="24"/>
      <c r="I191" s="24"/>
      <c r="J191" s="24"/>
      <c r="K191" s="48"/>
      <c r="L191" s="48"/>
      <c r="M191" s="24"/>
      <c r="N191" s="32"/>
    </row>
    <row r="192" spans="1:14" ht="18" customHeight="1">
      <c r="A192" s="62" t="s">
        <v>47</v>
      </c>
      <c r="B192" s="24"/>
      <c r="C192" s="24"/>
      <c r="D192" s="24"/>
      <c r="E192" s="24"/>
      <c r="F192" s="24"/>
      <c r="G192" s="24"/>
      <c r="H192" s="24"/>
      <c r="I192" s="24"/>
      <c r="J192" s="24"/>
      <c r="K192" s="48"/>
      <c r="L192" s="48"/>
      <c r="M192" s="24"/>
      <c r="N192" s="32"/>
    </row>
    <row r="193" spans="1:15" ht="18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48"/>
      <c r="L193" s="48"/>
      <c r="M193" s="24"/>
      <c r="N193" s="32"/>
    </row>
    <row r="194" spans="1:15" ht="18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48"/>
      <c r="L194" s="48"/>
      <c r="M194" s="24"/>
      <c r="N194" s="32"/>
    </row>
    <row r="195" spans="1:15" ht="18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48"/>
      <c r="L195" s="48"/>
      <c r="M195" s="24"/>
      <c r="N195" s="32"/>
    </row>
    <row r="196" spans="1:15" ht="18" customHeight="1" thickBo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48"/>
      <c r="L196" s="48"/>
      <c r="M196" s="24"/>
      <c r="N196" s="32"/>
    </row>
    <row r="197" spans="1:15" ht="18" customHeight="1">
      <c r="A197" s="63"/>
      <c r="B197" s="52"/>
      <c r="C197" s="247" t="s">
        <v>51</v>
      </c>
      <c r="D197" s="248"/>
      <c r="E197" s="248"/>
      <c r="F197" s="248"/>
      <c r="G197" s="248"/>
      <c r="H197" s="248"/>
      <c r="I197" s="248"/>
      <c r="J197" s="248"/>
      <c r="K197" s="248"/>
      <c r="L197" s="248"/>
      <c r="M197" s="248"/>
      <c r="N197" s="248"/>
      <c r="O197" s="249"/>
    </row>
    <row r="198" spans="1:15" ht="18" customHeight="1">
      <c r="A198" s="55"/>
      <c r="B198" s="54"/>
      <c r="C198" s="250"/>
      <c r="D198" s="251"/>
      <c r="E198" s="251"/>
      <c r="F198" s="251"/>
      <c r="G198" s="251"/>
      <c r="H198" s="251"/>
      <c r="I198" s="251"/>
      <c r="J198" s="251"/>
      <c r="K198" s="251"/>
      <c r="L198" s="251"/>
      <c r="M198" s="251"/>
      <c r="N198" s="251"/>
      <c r="O198" s="252"/>
    </row>
    <row r="199" spans="1:15" ht="18" customHeight="1">
      <c r="A199" s="55"/>
      <c r="B199" s="54"/>
      <c r="C199" s="250"/>
      <c r="D199" s="251"/>
      <c r="E199" s="251"/>
      <c r="F199" s="251"/>
      <c r="G199" s="251"/>
      <c r="H199" s="251"/>
      <c r="I199" s="251"/>
      <c r="J199" s="251"/>
      <c r="K199" s="251"/>
      <c r="L199" s="251"/>
      <c r="M199" s="251"/>
      <c r="N199" s="251"/>
      <c r="O199" s="252"/>
    </row>
    <row r="200" spans="1:15" ht="18" customHeight="1">
      <c r="A200" s="55"/>
      <c r="B200" s="54"/>
      <c r="C200" s="250"/>
      <c r="D200" s="251"/>
      <c r="E200" s="251"/>
      <c r="F200" s="251"/>
      <c r="G200" s="251"/>
      <c r="H200" s="251"/>
      <c r="I200" s="251"/>
      <c r="J200" s="251"/>
      <c r="K200" s="251"/>
      <c r="L200" s="251"/>
      <c r="M200" s="251"/>
      <c r="N200" s="251"/>
      <c r="O200" s="252"/>
    </row>
    <row r="201" spans="1:15" ht="18" customHeight="1">
      <c r="A201" s="55"/>
      <c r="B201" s="54"/>
      <c r="C201" s="250"/>
      <c r="D201" s="251"/>
      <c r="E201" s="251"/>
      <c r="F201" s="251"/>
      <c r="G201" s="251"/>
      <c r="H201" s="251"/>
      <c r="I201" s="251"/>
      <c r="J201" s="251"/>
      <c r="K201" s="251"/>
      <c r="L201" s="251"/>
      <c r="M201" s="251"/>
      <c r="N201" s="251"/>
      <c r="O201" s="252"/>
    </row>
    <row r="202" spans="1:15" ht="18" customHeight="1">
      <c r="A202" s="55"/>
      <c r="B202" s="54"/>
      <c r="C202" s="250"/>
      <c r="D202" s="251"/>
      <c r="E202" s="251"/>
      <c r="F202" s="251"/>
      <c r="G202" s="251"/>
      <c r="H202" s="251"/>
      <c r="I202" s="251"/>
      <c r="J202" s="251"/>
      <c r="K202" s="251"/>
      <c r="L202" s="251"/>
      <c r="M202" s="251"/>
      <c r="N202" s="251"/>
      <c r="O202" s="252"/>
    </row>
    <row r="203" spans="1:15" ht="18" customHeight="1" thickBot="1">
      <c r="A203" s="64"/>
      <c r="B203" s="65"/>
      <c r="C203" s="253"/>
      <c r="D203" s="254"/>
      <c r="E203" s="254"/>
      <c r="F203" s="254"/>
      <c r="G203" s="254"/>
      <c r="H203" s="254"/>
      <c r="I203" s="254"/>
      <c r="J203" s="254"/>
      <c r="K203" s="254"/>
      <c r="L203" s="254"/>
      <c r="M203" s="254"/>
      <c r="N203" s="254"/>
      <c r="O203" s="255"/>
    </row>
    <row r="204" spans="1:15" ht="18" customHeight="1">
      <c r="A204" s="24"/>
      <c r="B204" s="24"/>
      <c r="C204" s="5"/>
      <c r="D204" s="5"/>
      <c r="E204" s="5"/>
      <c r="F204" s="5"/>
      <c r="G204" s="5"/>
      <c r="H204" s="5"/>
      <c r="I204" s="5"/>
      <c r="J204" s="5"/>
      <c r="K204" s="5"/>
      <c r="L204" s="5"/>
      <c r="M204" s="5"/>
      <c r="N204" s="5"/>
    </row>
    <row r="205" spans="1:15" ht="18" customHeight="1">
      <c r="A205" s="24"/>
      <c r="B205" s="24"/>
      <c r="C205" s="5"/>
      <c r="D205" s="5"/>
      <c r="E205" s="5"/>
      <c r="F205" s="5"/>
      <c r="G205" s="5"/>
      <c r="H205" s="5"/>
      <c r="I205" s="5"/>
      <c r="J205" s="5"/>
      <c r="K205" s="5"/>
      <c r="L205" s="5"/>
      <c r="M205" s="5"/>
      <c r="N205" s="5"/>
    </row>
    <row r="206" spans="1:15" ht="18" customHeight="1">
      <c r="A206" s="24"/>
      <c r="B206" s="24"/>
      <c r="C206" s="5"/>
      <c r="D206" s="5"/>
      <c r="E206" s="5"/>
      <c r="F206" s="5"/>
      <c r="G206" s="5"/>
      <c r="H206" s="5"/>
      <c r="I206" s="5"/>
      <c r="J206" s="5"/>
      <c r="K206" s="5"/>
      <c r="L206" s="5"/>
      <c r="M206" s="5"/>
      <c r="N206" s="5"/>
    </row>
    <row r="207" spans="1:15" ht="18" customHeight="1">
      <c r="A207" s="24"/>
      <c r="B207" s="24"/>
      <c r="C207" s="5"/>
      <c r="D207" s="5"/>
      <c r="E207" s="5"/>
      <c r="F207" s="5"/>
      <c r="G207" s="5"/>
      <c r="H207" s="5"/>
      <c r="I207" s="5"/>
      <c r="J207" s="5"/>
      <c r="K207" s="5"/>
      <c r="L207" s="5"/>
      <c r="M207" s="5"/>
      <c r="N207" s="5"/>
    </row>
    <row r="208" spans="1:15" ht="18" customHeight="1">
      <c r="A208" s="24"/>
      <c r="B208" s="24"/>
      <c r="C208" s="5"/>
      <c r="D208" s="5"/>
      <c r="E208" s="5"/>
      <c r="F208" s="5"/>
      <c r="G208" s="5"/>
      <c r="H208" s="5"/>
      <c r="I208" s="5"/>
      <c r="J208" s="5"/>
      <c r="K208" s="5"/>
      <c r="L208" s="5"/>
      <c r="M208" s="5"/>
      <c r="N208" s="5"/>
    </row>
    <row r="209" spans="1:14" ht="18" customHeight="1"/>
    <row r="210" spans="1:14" ht="18" customHeight="1"/>
    <row r="211" spans="1:14" ht="18" customHeight="1"/>
    <row r="212" spans="1:14" ht="18" customHeight="1"/>
    <row r="213" spans="1:14" ht="18" customHeight="1" thickBot="1"/>
    <row r="214" spans="1:14" s="8" customFormat="1" ht="24.95" customHeight="1" thickBot="1">
      <c r="A214" s="260" t="s">
        <v>43</v>
      </c>
      <c r="B214" s="261"/>
      <c r="C214" s="261"/>
      <c r="D214" s="261"/>
      <c r="E214" s="261"/>
      <c r="F214" s="261"/>
      <c r="G214" s="261"/>
      <c r="H214" s="261"/>
      <c r="I214" s="261"/>
      <c r="J214" s="261"/>
      <c r="K214" s="261"/>
      <c r="L214" s="261"/>
      <c r="M214" s="261"/>
      <c r="N214" s="262"/>
    </row>
    <row r="215" spans="1:14" s="8" customFormat="1" ht="24.95" customHeight="1" thickBot="1">
      <c r="A215" s="257" t="s">
        <v>2</v>
      </c>
      <c r="B215" s="258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59"/>
    </row>
    <row r="216" spans="1:14" s="8" customFormat="1" ht="24.95" customHeight="1" thickBot="1">
      <c r="A216" s="265" t="s">
        <v>3</v>
      </c>
      <c r="B216" s="266"/>
      <c r="C216" s="266"/>
      <c r="D216" s="266"/>
      <c r="E216" s="266"/>
      <c r="F216" s="266"/>
      <c r="G216" s="73">
        <f>A220</f>
        <v>45864</v>
      </c>
      <c r="H216" s="73"/>
      <c r="I216" s="74" t="s">
        <v>4</v>
      </c>
      <c r="J216" s="263">
        <f>J20-6</f>
        <v>45894</v>
      </c>
      <c r="K216" s="263"/>
      <c r="L216" s="263"/>
      <c r="M216" s="263"/>
      <c r="N216" s="264"/>
    </row>
    <row r="217" spans="1:14" s="8" customFormat="1" ht="24.95" customHeight="1" thickBot="1">
      <c r="A217" s="257" t="s">
        <v>55</v>
      </c>
      <c r="B217" s="258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59"/>
    </row>
    <row r="218" spans="1:14" s="8" customFormat="1" ht="24.95" customHeight="1">
      <c r="A218" s="328" t="s">
        <v>45</v>
      </c>
      <c r="B218" s="324" t="s">
        <v>7</v>
      </c>
      <c r="C218" s="276" t="s">
        <v>8</v>
      </c>
      <c r="D218" s="275" t="s">
        <v>9</v>
      </c>
      <c r="E218" s="276" t="s">
        <v>10</v>
      </c>
      <c r="F218" s="275" t="s">
        <v>11</v>
      </c>
      <c r="G218" s="275" t="s">
        <v>12</v>
      </c>
      <c r="H218" s="275" t="s">
        <v>13</v>
      </c>
      <c r="I218" s="276" t="s">
        <v>14</v>
      </c>
      <c r="J218" s="275" t="s">
        <v>15</v>
      </c>
      <c r="K218" s="275" t="s">
        <v>16</v>
      </c>
      <c r="L218" s="275" t="s">
        <v>17</v>
      </c>
      <c r="M218" s="326" t="s">
        <v>18</v>
      </c>
      <c r="N218" s="278" t="s">
        <v>19</v>
      </c>
    </row>
    <row r="219" spans="1:14" s="8" customFormat="1" ht="24.95" customHeight="1" thickBot="1">
      <c r="A219" s="329"/>
      <c r="B219" s="327" t="s">
        <v>20</v>
      </c>
      <c r="C219" s="317" t="s">
        <v>20</v>
      </c>
      <c r="D219" s="316" t="s">
        <v>20</v>
      </c>
      <c r="E219" s="317" t="s">
        <v>20</v>
      </c>
      <c r="F219" s="316" t="s">
        <v>20</v>
      </c>
      <c r="G219" s="316" t="s">
        <v>20</v>
      </c>
      <c r="H219" s="316" t="s">
        <v>20</v>
      </c>
      <c r="I219" s="317" t="s">
        <v>21</v>
      </c>
      <c r="J219" s="319" t="s">
        <v>22</v>
      </c>
      <c r="K219" s="319" t="s">
        <v>23</v>
      </c>
      <c r="L219" s="317" t="s">
        <v>24</v>
      </c>
      <c r="M219" s="320" t="s">
        <v>25</v>
      </c>
      <c r="N219" s="286" t="s">
        <v>26</v>
      </c>
    </row>
    <row r="220" spans="1:14" s="8" customFormat="1" ht="24.95" customHeight="1">
      <c r="A220" s="11">
        <f t="shared" ref="A220:A225" si="36">A221-1</f>
        <v>45864</v>
      </c>
      <c r="B220" s="59">
        <f t="shared" ref="B220:N220" si="37">AVERAGE(B93:B99)</f>
        <v>1.5999999999999999</v>
      </c>
      <c r="C220" s="12">
        <f t="shared" si="37"/>
        <v>9.0428571428571427</v>
      </c>
      <c r="D220" s="12">
        <f t="shared" si="37"/>
        <v>9.9999999999999992E-2</v>
      </c>
      <c r="E220" s="12">
        <f t="shared" si="37"/>
        <v>11.4</v>
      </c>
      <c r="F220" s="12">
        <f t="shared" si="37"/>
        <v>64.771428571428572</v>
      </c>
      <c r="G220" s="12">
        <f t="shared" si="37"/>
        <v>0.92857142857142871</v>
      </c>
      <c r="H220" s="12">
        <f t="shared" ref="H220:H247" si="38">AVERAGE(H93:H99)</f>
        <v>0</v>
      </c>
      <c r="I220" s="75">
        <f t="shared" si="37"/>
        <v>9.3857142857142861</v>
      </c>
      <c r="J220" s="13">
        <f t="shared" si="37"/>
        <v>174.18571428571425</v>
      </c>
      <c r="K220" s="13">
        <f t="shared" si="37"/>
        <v>1002.9142857142858</v>
      </c>
      <c r="L220" s="13">
        <f t="shared" si="37"/>
        <v>133561.95714285717</v>
      </c>
      <c r="M220" s="60">
        <f t="shared" si="37"/>
        <v>14.942857142857141</v>
      </c>
      <c r="N220" s="70">
        <f t="shared" si="37"/>
        <v>9.6571428571428566</v>
      </c>
    </row>
    <row r="221" spans="1:14" s="8" customFormat="1" ht="24.95" customHeight="1">
      <c r="A221" s="14">
        <f t="shared" si="36"/>
        <v>45865</v>
      </c>
      <c r="B221" s="43">
        <f t="shared" ref="B221:N221" si="39">AVERAGE(B94:B100)</f>
        <v>1.5428571428571427</v>
      </c>
      <c r="C221" s="16">
        <f t="shared" si="39"/>
        <v>9.171428571428569</v>
      </c>
      <c r="D221" s="16">
        <f t="shared" si="39"/>
        <v>9.9999999999999992E-2</v>
      </c>
      <c r="E221" s="16">
        <f t="shared" si="39"/>
        <v>10.257142857142854</v>
      </c>
      <c r="F221" s="16">
        <f t="shared" si="39"/>
        <v>64.05714285714285</v>
      </c>
      <c r="G221" s="16">
        <f t="shared" si="39"/>
        <v>0.94285714285714295</v>
      </c>
      <c r="H221" s="16">
        <f t="shared" si="38"/>
        <v>0</v>
      </c>
      <c r="I221" s="19">
        <f t="shared" si="39"/>
        <v>9.3142857142857149</v>
      </c>
      <c r="J221" s="18">
        <f t="shared" si="39"/>
        <v>174.42857142857139</v>
      </c>
      <c r="K221" s="18">
        <f t="shared" si="39"/>
        <v>1002.4714285714286</v>
      </c>
      <c r="L221" s="18">
        <f t="shared" si="39"/>
        <v>133267.87142857144</v>
      </c>
      <c r="M221" s="44">
        <f t="shared" si="39"/>
        <v>15.157142857142858</v>
      </c>
      <c r="N221" s="40">
        <f t="shared" si="39"/>
        <v>9.7000000000000011</v>
      </c>
    </row>
    <row r="222" spans="1:14" s="8" customFormat="1" ht="24.95" customHeight="1">
      <c r="A222" s="14">
        <f t="shared" si="36"/>
        <v>45866</v>
      </c>
      <c r="B222" s="43">
        <f t="shared" ref="B222:N222" si="40">AVERAGE(B95:B101)</f>
        <v>1.5142857142857142</v>
      </c>
      <c r="C222" s="16">
        <f t="shared" si="40"/>
        <v>9.2000000000000011</v>
      </c>
      <c r="D222" s="16">
        <f t="shared" si="40"/>
        <v>9.9999999999999992E-2</v>
      </c>
      <c r="E222" s="16">
        <f t="shared" si="40"/>
        <v>9.3714285714285701</v>
      </c>
      <c r="F222" s="16">
        <f t="shared" si="40"/>
        <v>63.599999999999987</v>
      </c>
      <c r="G222" s="16">
        <f t="shared" si="40"/>
        <v>1.0142857142857145</v>
      </c>
      <c r="H222" s="16">
        <f t="shared" si="38"/>
        <v>0</v>
      </c>
      <c r="I222" s="19">
        <f t="shared" si="40"/>
        <v>9.2857142857142865</v>
      </c>
      <c r="J222" s="18">
        <f t="shared" si="40"/>
        <v>174.48571428571429</v>
      </c>
      <c r="K222" s="18">
        <f t="shared" si="40"/>
        <v>1002.5857142857142</v>
      </c>
      <c r="L222" s="18">
        <f t="shared" si="40"/>
        <v>132902.47142857144</v>
      </c>
      <c r="M222" s="44">
        <f t="shared" si="40"/>
        <v>15.257142857142856</v>
      </c>
      <c r="N222" s="40">
        <f t="shared" si="40"/>
        <v>9.6999999999999993</v>
      </c>
    </row>
    <row r="223" spans="1:14" s="8" customFormat="1" ht="24.95" customHeight="1">
      <c r="A223" s="14">
        <f t="shared" si="36"/>
        <v>45867</v>
      </c>
      <c r="B223" s="43">
        <f t="shared" ref="B223:N223" si="41">AVERAGE(B96:B102)</f>
        <v>1.5285714285714289</v>
      </c>
      <c r="C223" s="16">
        <f t="shared" si="41"/>
        <v>9.4</v>
      </c>
      <c r="D223" s="16">
        <f t="shared" si="41"/>
        <v>9.9999999999999992E-2</v>
      </c>
      <c r="E223" s="16">
        <f t="shared" si="41"/>
        <v>8.6857142857142851</v>
      </c>
      <c r="F223" s="16">
        <f t="shared" si="41"/>
        <v>62.657142857142851</v>
      </c>
      <c r="G223" s="16">
        <f t="shared" si="41"/>
        <v>0.98571428571428577</v>
      </c>
      <c r="H223" s="16">
        <f t="shared" si="38"/>
        <v>0</v>
      </c>
      <c r="I223" s="19">
        <f t="shared" si="41"/>
        <v>9.328571428571431</v>
      </c>
      <c r="J223" s="18">
        <f t="shared" si="41"/>
        <v>174.34285714285718</v>
      </c>
      <c r="K223" s="18">
        <f t="shared" si="41"/>
        <v>1003.4142857142857</v>
      </c>
      <c r="L223" s="18">
        <f t="shared" si="41"/>
        <v>133229.18571428573</v>
      </c>
      <c r="M223" s="44">
        <f t="shared" si="41"/>
        <v>15.114285714285716</v>
      </c>
      <c r="N223" s="40">
        <f t="shared" si="41"/>
        <v>9.6571428571428584</v>
      </c>
    </row>
    <row r="224" spans="1:14" s="8" customFormat="1" ht="24.95" customHeight="1">
      <c r="A224" s="14">
        <f t="shared" si="36"/>
        <v>45868</v>
      </c>
      <c r="B224" s="43">
        <f t="shared" ref="B224:N224" si="42">AVERAGE(B97:B103)</f>
        <v>1.5428571428571429</v>
      </c>
      <c r="C224" s="16">
        <f t="shared" si="42"/>
        <v>9.6</v>
      </c>
      <c r="D224" s="16">
        <f t="shared" si="42"/>
        <v>9.9999999999999992E-2</v>
      </c>
      <c r="E224" s="16">
        <f t="shared" si="42"/>
        <v>9.1571428571428584</v>
      </c>
      <c r="F224" s="16">
        <f t="shared" si="42"/>
        <v>62.628571428571426</v>
      </c>
      <c r="G224" s="16">
        <f t="shared" si="42"/>
        <v>0.9285714285714286</v>
      </c>
      <c r="H224" s="16">
        <f t="shared" si="38"/>
        <v>0</v>
      </c>
      <c r="I224" s="19">
        <f t="shared" si="42"/>
        <v>9.3142857142857149</v>
      </c>
      <c r="J224" s="18">
        <f t="shared" si="42"/>
        <v>173.97142857142856</v>
      </c>
      <c r="K224" s="18">
        <f t="shared" si="42"/>
        <v>1003.7142857142857</v>
      </c>
      <c r="L224" s="18">
        <f t="shared" si="42"/>
        <v>133607.12857142856</v>
      </c>
      <c r="M224" s="44">
        <f t="shared" si="42"/>
        <v>15.114285714285716</v>
      </c>
      <c r="N224" s="40">
        <f t="shared" si="42"/>
        <v>9.6571428571428566</v>
      </c>
    </row>
    <row r="225" spans="1:15" s="8" customFormat="1" ht="24.95" customHeight="1" thickBot="1">
      <c r="A225" s="23">
        <f t="shared" si="36"/>
        <v>45869</v>
      </c>
      <c r="B225" s="45">
        <f t="shared" ref="B225:N225" si="43">AVERAGE(B98:B104)</f>
        <v>1.5714285714285714</v>
      </c>
      <c r="C225" s="21">
        <f t="shared" si="43"/>
        <v>9.3571428571428577</v>
      </c>
      <c r="D225" s="21">
        <f t="shared" si="43"/>
        <v>9.9999999999999992E-2</v>
      </c>
      <c r="E225" s="21">
        <f t="shared" si="43"/>
        <v>9.9714285714285715</v>
      </c>
      <c r="F225" s="21">
        <f t="shared" si="43"/>
        <v>62.071428571428569</v>
      </c>
      <c r="G225" s="21">
        <f t="shared" si="43"/>
        <v>0.91428571428571437</v>
      </c>
      <c r="H225" s="21">
        <f t="shared" si="38"/>
        <v>0</v>
      </c>
      <c r="I225" s="76">
        <f t="shared" si="43"/>
        <v>9.2999999999999989</v>
      </c>
      <c r="J225" s="22">
        <f t="shared" si="43"/>
        <v>173.84285714285713</v>
      </c>
      <c r="K225" s="22">
        <f t="shared" si="43"/>
        <v>1003.7571428571429</v>
      </c>
      <c r="L225" s="22">
        <f t="shared" si="43"/>
        <v>133715.67142857146</v>
      </c>
      <c r="M225" s="61">
        <f t="shared" si="43"/>
        <v>15.028571428571428</v>
      </c>
      <c r="N225" s="42">
        <f t="shared" si="43"/>
        <v>9.6571428571428566</v>
      </c>
    </row>
    <row r="226" spans="1:15" s="8" customFormat="1" ht="24.95" customHeight="1">
      <c r="A226" s="11">
        <f>A166</f>
        <v>45870</v>
      </c>
      <c r="B226" s="59">
        <f t="shared" ref="B226:N226" si="44">AVERAGE(B99:B105)</f>
        <v>1.5857142857142854</v>
      </c>
      <c r="C226" s="12">
        <f t="shared" si="44"/>
        <v>9.4571428571428573</v>
      </c>
      <c r="D226" s="12">
        <f t="shared" si="44"/>
        <v>9.9999999999999992E-2</v>
      </c>
      <c r="E226" s="12">
        <f t="shared" si="44"/>
        <v>10.057142857142859</v>
      </c>
      <c r="F226" s="12">
        <f t="shared" si="44"/>
        <v>62.428571428571431</v>
      </c>
      <c r="G226" s="12">
        <f t="shared" si="44"/>
        <v>0.94285714285714284</v>
      </c>
      <c r="H226" s="12">
        <f t="shared" si="38"/>
        <v>0</v>
      </c>
      <c r="I226" s="75">
        <f t="shared" si="44"/>
        <v>9.2714285714285722</v>
      </c>
      <c r="J226" s="13">
        <f t="shared" si="44"/>
        <v>174.02857142857141</v>
      </c>
      <c r="K226" s="13">
        <f t="shared" si="44"/>
        <v>1003.6428571428571</v>
      </c>
      <c r="L226" s="13">
        <f t="shared" si="44"/>
        <v>133774.1</v>
      </c>
      <c r="M226" s="60">
        <f t="shared" si="44"/>
        <v>15.028571428571427</v>
      </c>
      <c r="N226" s="70">
        <f t="shared" si="44"/>
        <v>9.6714285714285726</v>
      </c>
    </row>
    <row r="227" spans="1:15" s="8" customFormat="1" ht="24.95" customHeight="1">
      <c r="A227" s="14">
        <f t="shared" ref="A227:A247" si="45">A226+1</f>
        <v>45871</v>
      </c>
      <c r="B227" s="43">
        <f t="shared" ref="B227:N227" si="46">AVERAGE(B100:B106)</f>
        <v>1.6285714285714283</v>
      </c>
      <c r="C227" s="16">
        <f t="shared" si="46"/>
        <v>9.2428571428571438</v>
      </c>
      <c r="D227" s="16">
        <f t="shared" si="46"/>
        <v>9.9999999999999992E-2</v>
      </c>
      <c r="E227" s="16">
        <f t="shared" si="46"/>
        <v>11.671428571428569</v>
      </c>
      <c r="F227" s="16">
        <f t="shared" si="46"/>
        <v>63.071428571428562</v>
      </c>
      <c r="G227" s="16">
        <f t="shared" si="46"/>
        <v>0.94285714285714295</v>
      </c>
      <c r="H227" s="16">
        <f t="shared" si="38"/>
        <v>0</v>
      </c>
      <c r="I227" s="19">
        <f t="shared" si="46"/>
        <v>9.2857142857142865</v>
      </c>
      <c r="J227" s="18">
        <f t="shared" si="46"/>
        <v>174.22857142857143</v>
      </c>
      <c r="K227" s="18">
        <f t="shared" si="46"/>
        <v>1004.1</v>
      </c>
      <c r="L227" s="18">
        <f t="shared" si="46"/>
        <v>134367.7714285714</v>
      </c>
      <c r="M227" s="44">
        <f t="shared" si="46"/>
        <v>14.97142857142857</v>
      </c>
      <c r="N227" s="40">
        <f t="shared" si="46"/>
        <v>9.6714285714285726</v>
      </c>
    </row>
    <row r="228" spans="1:15" s="8" customFormat="1" ht="24.95" customHeight="1">
      <c r="A228" s="14">
        <f t="shared" si="45"/>
        <v>45872</v>
      </c>
      <c r="B228" s="43">
        <f t="shared" ref="B228:N228" si="47">AVERAGE(B101:B107)</f>
        <v>1.6999999999999995</v>
      </c>
      <c r="C228" s="16">
        <f t="shared" si="47"/>
        <v>9.6428571428571423</v>
      </c>
      <c r="D228" s="16">
        <f t="shared" si="47"/>
        <v>9.9999999999999992E-2</v>
      </c>
      <c r="E228" s="16">
        <f t="shared" si="47"/>
        <v>13.628571428571428</v>
      </c>
      <c r="F228" s="16">
        <f t="shared" si="47"/>
        <v>63.414285714285711</v>
      </c>
      <c r="G228" s="16">
        <f t="shared" si="47"/>
        <v>0.95714285714285718</v>
      </c>
      <c r="H228" s="16">
        <f t="shared" si="38"/>
        <v>0</v>
      </c>
      <c r="I228" s="19">
        <f t="shared" si="47"/>
        <v>9.2999999999999989</v>
      </c>
      <c r="J228" s="18">
        <f t="shared" si="47"/>
        <v>174.05714285714288</v>
      </c>
      <c r="K228" s="18">
        <f t="shared" si="47"/>
        <v>1004.7428571428571</v>
      </c>
      <c r="L228" s="18">
        <f t="shared" si="47"/>
        <v>134226.28571428571</v>
      </c>
      <c r="M228" s="44">
        <f t="shared" si="47"/>
        <v>15.014285714285714</v>
      </c>
      <c r="N228" s="40">
        <f t="shared" si="47"/>
        <v>9.6714285714285726</v>
      </c>
    </row>
    <row r="229" spans="1:15" s="8" customFormat="1" ht="24.95" customHeight="1">
      <c r="A229" s="14">
        <f t="shared" si="45"/>
        <v>45873</v>
      </c>
      <c r="B229" s="43">
        <f t="shared" ref="B229:N229" si="48">AVERAGE(B102:B108)</f>
        <v>1.7142857142857142</v>
      </c>
      <c r="C229" s="16">
        <f t="shared" si="48"/>
        <v>10.585714285714285</v>
      </c>
      <c r="D229" s="16">
        <f t="shared" si="48"/>
        <v>9.9999999999999992E-2</v>
      </c>
      <c r="E229" s="16">
        <f t="shared" si="48"/>
        <v>15.071428571428571</v>
      </c>
      <c r="F229" s="16">
        <f t="shared" si="48"/>
        <v>63.25714285714286</v>
      </c>
      <c r="G229" s="16">
        <f t="shared" si="48"/>
        <v>0.91428571428571437</v>
      </c>
      <c r="H229" s="16">
        <f t="shared" si="38"/>
        <v>0</v>
      </c>
      <c r="I229" s="19">
        <f t="shared" si="48"/>
        <v>9.2999999999999989</v>
      </c>
      <c r="J229" s="18">
        <f t="shared" si="48"/>
        <v>173.74285714285716</v>
      </c>
      <c r="K229" s="18">
        <f t="shared" si="48"/>
        <v>1004.9999999999999</v>
      </c>
      <c r="L229" s="18">
        <f t="shared" si="48"/>
        <v>134136.24285714285</v>
      </c>
      <c r="M229" s="44">
        <f t="shared" si="48"/>
        <v>15.000000000000002</v>
      </c>
      <c r="N229" s="40">
        <f t="shared" si="48"/>
        <v>9.6857142857142868</v>
      </c>
    </row>
    <row r="230" spans="1:15" s="8" customFormat="1" ht="24.95" customHeight="1">
      <c r="A230" s="14">
        <f t="shared" si="45"/>
        <v>45874</v>
      </c>
      <c r="B230" s="43">
        <f t="shared" ref="B230:N230" si="49">AVERAGE(B103:B109)</f>
        <v>1.6999999999999997</v>
      </c>
      <c r="C230" s="16">
        <f t="shared" si="49"/>
        <v>10.414285714285715</v>
      </c>
      <c r="D230" s="16">
        <f t="shared" si="49"/>
        <v>9.9999999999999992E-2</v>
      </c>
      <c r="E230" s="16">
        <f t="shared" si="49"/>
        <v>16.100000000000001</v>
      </c>
      <c r="F230" s="16">
        <f t="shared" si="49"/>
        <v>63.571428571428577</v>
      </c>
      <c r="G230" s="16">
        <f t="shared" si="49"/>
        <v>0.91428571428571437</v>
      </c>
      <c r="H230" s="16">
        <f t="shared" si="38"/>
        <v>0</v>
      </c>
      <c r="I230" s="19">
        <f t="shared" si="49"/>
        <v>9.2714285714285705</v>
      </c>
      <c r="J230" s="18">
        <f t="shared" si="49"/>
        <v>173.78571428571428</v>
      </c>
      <c r="K230" s="18">
        <f t="shared" si="49"/>
        <v>1004.4285714285714</v>
      </c>
      <c r="L230" s="18">
        <f t="shared" si="49"/>
        <v>133932.34285714285</v>
      </c>
      <c r="M230" s="44">
        <f t="shared" si="49"/>
        <v>15.142857142857144</v>
      </c>
      <c r="N230" s="40">
        <f t="shared" si="49"/>
        <v>9.7142857142857135</v>
      </c>
    </row>
    <row r="231" spans="1:15" s="8" customFormat="1" ht="24.95" customHeight="1">
      <c r="A231" s="14">
        <f t="shared" si="45"/>
        <v>45875</v>
      </c>
      <c r="B231" s="43">
        <f t="shared" ref="B231:N231" si="50">AVERAGE(B104:B110)</f>
        <v>1.6714285714285713</v>
      </c>
      <c r="C231" s="16">
        <f t="shared" si="50"/>
        <v>10.028571428571428</v>
      </c>
      <c r="D231" s="16">
        <f t="shared" si="50"/>
        <v>0.1142857142857143</v>
      </c>
      <c r="E231" s="16">
        <f t="shared" si="50"/>
        <v>16</v>
      </c>
      <c r="F231" s="16">
        <f t="shared" si="50"/>
        <v>63.514285714285712</v>
      </c>
      <c r="G231" s="16">
        <f t="shared" si="50"/>
        <v>0.92857142857142871</v>
      </c>
      <c r="H231" s="16">
        <f t="shared" si="38"/>
        <v>0</v>
      </c>
      <c r="I231" s="19">
        <f t="shared" si="50"/>
        <v>9.2571428571428562</v>
      </c>
      <c r="J231" s="18">
        <f t="shared" si="50"/>
        <v>174.01428571428573</v>
      </c>
      <c r="K231" s="18">
        <f t="shared" si="50"/>
        <v>1003.842857142857</v>
      </c>
      <c r="L231" s="18">
        <f t="shared" si="50"/>
        <v>133285.81428571427</v>
      </c>
      <c r="M231" s="44">
        <f t="shared" si="50"/>
        <v>15.314285714285717</v>
      </c>
      <c r="N231" s="40">
        <f t="shared" si="50"/>
        <v>9.7428571428571438</v>
      </c>
    </row>
    <row r="232" spans="1:15" s="8" customFormat="1" ht="24.95" customHeight="1">
      <c r="A232" s="14">
        <f t="shared" si="45"/>
        <v>45876</v>
      </c>
      <c r="B232" s="43">
        <f t="shared" ref="B232:N232" si="51">AVERAGE(B105:B111)</f>
        <v>1.671428571428571</v>
      </c>
      <c r="C232" s="16">
        <f t="shared" si="51"/>
        <v>9.9285714285714288</v>
      </c>
      <c r="D232" s="16">
        <f t="shared" si="51"/>
        <v>0.12857142857142856</v>
      </c>
      <c r="E232" s="16">
        <f t="shared" si="51"/>
        <v>15.071428571428571</v>
      </c>
      <c r="F232" s="16">
        <f t="shared" si="51"/>
        <v>64.028571428571425</v>
      </c>
      <c r="G232" s="16">
        <f t="shared" si="51"/>
        <v>0.95714285714285718</v>
      </c>
      <c r="H232" s="16">
        <f t="shared" si="38"/>
        <v>0</v>
      </c>
      <c r="I232" s="19">
        <f t="shared" si="51"/>
        <v>9.2857142857142865</v>
      </c>
      <c r="J232" s="18">
        <f t="shared" si="51"/>
        <v>174.10000000000005</v>
      </c>
      <c r="K232" s="18">
        <f t="shared" si="51"/>
        <v>1003.3285714285714</v>
      </c>
      <c r="L232" s="18">
        <f t="shared" si="51"/>
        <v>132772.21428571429</v>
      </c>
      <c r="M232" s="44">
        <f t="shared" si="51"/>
        <v>15.528571428571427</v>
      </c>
      <c r="N232" s="40">
        <f t="shared" si="51"/>
        <v>9.7285714285714278</v>
      </c>
    </row>
    <row r="233" spans="1:15" s="8" customFormat="1" ht="24.95" customHeight="1">
      <c r="A233" s="14">
        <f t="shared" si="45"/>
        <v>45877</v>
      </c>
      <c r="B233" s="43">
        <f t="shared" ref="B233:N233" si="52">AVERAGE(B106:B112)</f>
        <v>1.657142857142857</v>
      </c>
      <c r="C233" s="16">
        <f t="shared" si="52"/>
        <v>10.4</v>
      </c>
      <c r="D233" s="16">
        <f t="shared" si="52"/>
        <v>0.15714285714285717</v>
      </c>
      <c r="E233" s="16">
        <f t="shared" si="52"/>
        <v>14.299999999999999</v>
      </c>
      <c r="F233" s="16">
        <f t="shared" si="52"/>
        <v>62.7</v>
      </c>
      <c r="G233" s="16">
        <f t="shared" si="52"/>
        <v>1.0285714285714287</v>
      </c>
      <c r="H233" s="16">
        <f t="shared" si="38"/>
        <v>0</v>
      </c>
      <c r="I233" s="19">
        <f t="shared" si="52"/>
        <v>9.2857142857142865</v>
      </c>
      <c r="J233" s="18">
        <f t="shared" si="52"/>
        <v>174.05714285714285</v>
      </c>
      <c r="K233" s="18">
        <f t="shared" si="52"/>
        <v>1003.0285714285714</v>
      </c>
      <c r="L233" s="18">
        <f t="shared" si="52"/>
        <v>132111.48571428569</v>
      </c>
      <c r="M233" s="44">
        <f t="shared" si="52"/>
        <v>15.885714285714284</v>
      </c>
      <c r="N233" s="40">
        <f t="shared" si="52"/>
        <v>9.7142857142857135</v>
      </c>
    </row>
    <row r="234" spans="1:15" s="8" customFormat="1" ht="24.95" customHeight="1">
      <c r="A234" s="14">
        <f t="shared" si="45"/>
        <v>45878</v>
      </c>
      <c r="B234" s="43">
        <f t="shared" ref="B234:M234" si="53">AVERAGE(B107:B113)</f>
        <v>1.6500000000000001</v>
      </c>
      <c r="C234" s="16">
        <f t="shared" si="53"/>
        <v>10.583333333333334</v>
      </c>
      <c r="D234" s="16">
        <f t="shared" si="53"/>
        <v>0.16666666666666666</v>
      </c>
      <c r="E234" s="16">
        <f t="shared" si="53"/>
        <v>13.116666666666667</v>
      </c>
      <c r="F234" s="16">
        <f t="shared" si="53"/>
        <v>62.033333333333339</v>
      </c>
      <c r="G234" s="16">
        <f t="shared" si="53"/>
        <v>1.05</v>
      </c>
      <c r="H234" s="16">
        <f t="shared" si="38"/>
        <v>0</v>
      </c>
      <c r="I234" s="19">
        <f t="shared" si="53"/>
        <v>9.2833333333333332</v>
      </c>
      <c r="J234" s="18">
        <f t="shared" si="53"/>
        <v>173.98333333333332</v>
      </c>
      <c r="K234" s="18">
        <f t="shared" si="53"/>
        <v>1002.7833333333334</v>
      </c>
      <c r="L234" s="18">
        <f t="shared" si="53"/>
        <v>131700.1</v>
      </c>
      <c r="M234" s="44">
        <f t="shared" si="53"/>
        <v>16.066666666666666</v>
      </c>
      <c r="N234" s="40">
        <f>AVERAGE(N107:N113)</f>
        <v>9.7000000000000011</v>
      </c>
      <c r="O234" s="85">
        <v>1</v>
      </c>
    </row>
    <row r="235" spans="1:15" s="8" customFormat="1" ht="24.95" customHeight="1">
      <c r="A235" s="14">
        <f t="shared" si="45"/>
        <v>45879</v>
      </c>
      <c r="B235" s="43">
        <f t="shared" ref="B235:N235" si="54">AVERAGE(B108:B114)</f>
        <v>1.64</v>
      </c>
      <c r="C235" s="16">
        <f t="shared" si="54"/>
        <v>10.62</v>
      </c>
      <c r="D235" s="16">
        <f t="shared" si="54"/>
        <v>0.18000000000000002</v>
      </c>
      <c r="E235" s="16">
        <f t="shared" si="54"/>
        <v>12.28</v>
      </c>
      <c r="F235" s="16">
        <f t="shared" si="54"/>
        <v>61.56</v>
      </c>
      <c r="G235" s="16">
        <f t="shared" si="54"/>
        <v>1.06</v>
      </c>
      <c r="H235" s="16">
        <f t="shared" si="38"/>
        <v>0</v>
      </c>
      <c r="I235" s="19">
        <f t="shared" si="54"/>
        <v>9.2799999999999994</v>
      </c>
      <c r="J235" s="18">
        <f t="shared" si="54"/>
        <v>173.95999999999998</v>
      </c>
      <c r="K235" s="18">
        <f t="shared" si="54"/>
        <v>1002.4000000000002</v>
      </c>
      <c r="L235" s="18">
        <f t="shared" si="54"/>
        <v>131400.15999999997</v>
      </c>
      <c r="M235" s="44">
        <f t="shared" si="54"/>
        <v>16.18</v>
      </c>
      <c r="N235" s="40">
        <f t="shared" si="54"/>
        <v>9.6999999999999993</v>
      </c>
      <c r="O235" s="85">
        <v>1</v>
      </c>
    </row>
    <row r="236" spans="1:15" s="8" customFormat="1" ht="24.95" customHeight="1">
      <c r="A236" s="14">
        <f t="shared" si="45"/>
        <v>45880</v>
      </c>
      <c r="B236" s="43">
        <f t="shared" ref="B236:M236" si="55">AVERAGE(B109:B115)</f>
        <v>1.7</v>
      </c>
      <c r="C236" s="16">
        <f t="shared" si="55"/>
        <v>10.040000000000001</v>
      </c>
      <c r="D236" s="16">
        <f t="shared" si="55"/>
        <v>0.2</v>
      </c>
      <c r="E236" s="16">
        <f t="shared" si="55"/>
        <v>10.3</v>
      </c>
      <c r="F236" s="16">
        <f t="shared" si="55"/>
        <v>60.44</v>
      </c>
      <c r="G236" s="16">
        <f t="shared" si="55"/>
        <v>1.06</v>
      </c>
      <c r="H236" s="16">
        <f t="shared" si="38"/>
        <v>0</v>
      </c>
      <c r="I236" s="19">
        <f t="shared" si="55"/>
        <v>9.3000000000000007</v>
      </c>
      <c r="J236" s="18">
        <f t="shared" si="55"/>
        <v>174.33999999999997</v>
      </c>
      <c r="K236" s="18">
        <f t="shared" si="55"/>
        <v>1001.2199999999999</v>
      </c>
      <c r="L236" s="18">
        <f t="shared" si="55"/>
        <v>131338.24000000002</v>
      </c>
      <c r="M236" s="44">
        <f t="shared" si="55"/>
        <v>16.2</v>
      </c>
      <c r="N236" s="40">
        <f>AVERAGE(N109:N115)</f>
        <v>9.64</v>
      </c>
      <c r="O236" s="85">
        <v>1</v>
      </c>
    </row>
    <row r="237" spans="1:15" s="8" customFormat="1" ht="24.95" customHeight="1">
      <c r="A237" s="14">
        <f t="shared" si="45"/>
        <v>45881</v>
      </c>
      <c r="B237" s="43">
        <f t="shared" ref="B237:N237" si="56">AVERAGE(B110:B116)</f>
        <v>1.7</v>
      </c>
      <c r="C237" s="16">
        <f t="shared" si="56"/>
        <v>10.36</v>
      </c>
      <c r="D237" s="16">
        <f t="shared" si="56"/>
        <v>0.21999999999999997</v>
      </c>
      <c r="E237" s="16">
        <f t="shared" si="56"/>
        <v>10.139999999999999</v>
      </c>
      <c r="F237" s="16">
        <f t="shared" si="56"/>
        <v>60.419999999999995</v>
      </c>
      <c r="G237" s="16">
        <f t="shared" si="56"/>
        <v>1.1000000000000001</v>
      </c>
      <c r="H237" s="16">
        <f t="shared" si="38"/>
        <v>0</v>
      </c>
      <c r="I237" s="19">
        <f t="shared" si="56"/>
        <v>9.2799999999999976</v>
      </c>
      <c r="J237" s="18">
        <f t="shared" si="56"/>
        <v>174.06</v>
      </c>
      <c r="K237" s="18">
        <f t="shared" si="56"/>
        <v>1000.46</v>
      </c>
      <c r="L237" s="18">
        <f t="shared" si="56"/>
        <v>131155.24000000002</v>
      </c>
      <c r="M237" s="44">
        <f t="shared" si="56"/>
        <v>16.239999999999998</v>
      </c>
      <c r="N237" s="40">
        <f t="shared" si="56"/>
        <v>9.64</v>
      </c>
      <c r="O237" s="85">
        <v>1</v>
      </c>
    </row>
    <row r="238" spans="1:15" s="8" customFormat="1" ht="24.95" customHeight="1">
      <c r="A238" s="14">
        <f t="shared" si="45"/>
        <v>45882</v>
      </c>
      <c r="B238" s="43">
        <f t="shared" ref="B238:N238" si="57">AVERAGE(B111:B117)</f>
        <v>1.64</v>
      </c>
      <c r="C238" s="16">
        <f t="shared" si="57"/>
        <v>10.48</v>
      </c>
      <c r="D238" s="16">
        <f t="shared" si="57"/>
        <v>0.19999999999999998</v>
      </c>
      <c r="E238" s="16">
        <f t="shared" si="57"/>
        <v>9.5599999999999987</v>
      </c>
      <c r="F238" s="16">
        <f t="shared" si="57"/>
        <v>56.980000000000004</v>
      </c>
      <c r="G238" s="16">
        <f t="shared" si="57"/>
        <v>1.18</v>
      </c>
      <c r="H238" s="16">
        <f t="shared" si="38"/>
        <v>0</v>
      </c>
      <c r="I238" s="19">
        <f t="shared" si="57"/>
        <v>9.3000000000000007</v>
      </c>
      <c r="J238" s="18">
        <f t="shared" si="57"/>
        <v>174.08</v>
      </c>
      <c r="K238" s="18">
        <f t="shared" si="57"/>
        <v>999.6400000000001</v>
      </c>
      <c r="L238" s="18">
        <f t="shared" si="57"/>
        <v>131346.4</v>
      </c>
      <c r="M238" s="44">
        <f t="shared" si="57"/>
        <v>16.04</v>
      </c>
      <c r="N238" s="40">
        <f t="shared" si="57"/>
        <v>9.6</v>
      </c>
      <c r="O238" s="85">
        <v>1</v>
      </c>
    </row>
    <row r="239" spans="1:15" s="8" customFormat="1" ht="24.95" customHeight="1">
      <c r="A239" s="14">
        <f t="shared" si="45"/>
        <v>45883</v>
      </c>
      <c r="B239" s="43">
        <f t="shared" ref="B239:N239" si="58">AVERAGE(B112:B118)</f>
        <v>1.6</v>
      </c>
      <c r="C239" s="16">
        <f t="shared" si="58"/>
        <v>10.32</v>
      </c>
      <c r="D239" s="16">
        <f t="shared" si="58"/>
        <v>0.18</v>
      </c>
      <c r="E239" s="16">
        <f t="shared" si="58"/>
        <v>9.74</v>
      </c>
      <c r="F239" s="16">
        <f t="shared" si="58"/>
        <v>54.500000000000014</v>
      </c>
      <c r="G239" s="16">
        <f t="shared" si="58"/>
        <v>1.24</v>
      </c>
      <c r="H239" s="16">
        <f t="shared" si="38"/>
        <v>0</v>
      </c>
      <c r="I239" s="19">
        <f t="shared" si="58"/>
        <v>9.2800000000000011</v>
      </c>
      <c r="J239" s="18">
        <f t="shared" si="58"/>
        <v>174.34</v>
      </c>
      <c r="K239" s="18">
        <f t="shared" si="58"/>
        <v>998.28</v>
      </c>
      <c r="L239" s="18">
        <f t="shared" si="58"/>
        <v>131703.36000000002</v>
      </c>
      <c r="M239" s="44">
        <f t="shared" si="58"/>
        <v>15.900000000000002</v>
      </c>
      <c r="N239" s="40">
        <f t="shared" si="58"/>
        <v>9.620000000000001</v>
      </c>
      <c r="O239" s="85">
        <v>1</v>
      </c>
    </row>
    <row r="240" spans="1:15" s="8" customFormat="1" ht="24.95" customHeight="1">
      <c r="A240" s="14">
        <f t="shared" si="45"/>
        <v>45884</v>
      </c>
      <c r="B240" s="43">
        <f t="shared" ref="B240:N240" si="59">AVERAGE(B113:B119)</f>
        <v>1.52</v>
      </c>
      <c r="C240" s="16">
        <f t="shared" si="59"/>
        <v>9.2799999999999994</v>
      </c>
      <c r="D240" s="16">
        <f t="shared" si="59"/>
        <v>0.13999999999999999</v>
      </c>
      <c r="E240" s="16">
        <f t="shared" si="59"/>
        <v>9.4600000000000009</v>
      </c>
      <c r="F240" s="16">
        <f t="shared" si="59"/>
        <v>55.92</v>
      </c>
      <c r="G240" s="16">
        <f t="shared" si="59"/>
        <v>1.1200000000000001</v>
      </c>
      <c r="H240" s="16">
        <f t="shared" si="38"/>
        <v>0</v>
      </c>
      <c r="I240" s="19">
        <f t="shared" si="59"/>
        <v>9.2799999999999994</v>
      </c>
      <c r="J240" s="18">
        <f t="shared" si="59"/>
        <v>174.34</v>
      </c>
      <c r="K240" s="18">
        <f t="shared" si="59"/>
        <v>997.4</v>
      </c>
      <c r="L240" s="18">
        <f t="shared" si="59"/>
        <v>132534.22</v>
      </c>
      <c r="M240" s="44">
        <f t="shared" si="59"/>
        <v>15.5</v>
      </c>
      <c r="N240" s="40">
        <f t="shared" si="59"/>
        <v>9.6399999999999988</v>
      </c>
      <c r="O240" s="85">
        <v>1</v>
      </c>
    </row>
    <row r="241" spans="1:15" s="8" customFormat="1" ht="24.95" customHeight="1">
      <c r="A241" s="14">
        <f t="shared" si="45"/>
        <v>45885</v>
      </c>
      <c r="B241" s="43">
        <f t="shared" ref="B241:N241" si="60">AVERAGE(B114:B120)</f>
        <v>1.4666666666666668</v>
      </c>
      <c r="C241" s="16">
        <f t="shared" si="60"/>
        <v>10.066666666666666</v>
      </c>
      <c r="D241" s="16">
        <f t="shared" si="60"/>
        <v>0.15</v>
      </c>
      <c r="E241" s="16">
        <f t="shared" si="60"/>
        <v>8.6166666666666671</v>
      </c>
      <c r="F241" s="16">
        <f t="shared" si="60"/>
        <v>54.583333333333336</v>
      </c>
      <c r="G241" s="16">
        <f t="shared" si="60"/>
        <v>1.1166666666666669</v>
      </c>
      <c r="H241" s="16">
        <f t="shared" si="38"/>
        <v>0</v>
      </c>
      <c r="I241" s="19">
        <f t="shared" si="60"/>
        <v>9.2999999999999989</v>
      </c>
      <c r="J241" s="18">
        <f t="shared" si="60"/>
        <v>174.20000000000002</v>
      </c>
      <c r="K241" s="18">
        <f t="shared" si="60"/>
        <v>997.9666666666667</v>
      </c>
      <c r="L241" s="18">
        <f t="shared" si="60"/>
        <v>133006.39999999999</v>
      </c>
      <c r="M241" s="44">
        <f t="shared" si="60"/>
        <v>15.383333333333333</v>
      </c>
      <c r="N241" s="40">
        <f t="shared" si="60"/>
        <v>9.6333333333333329</v>
      </c>
      <c r="O241" s="85">
        <v>1</v>
      </c>
    </row>
    <row r="242" spans="1:15" s="8" customFormat="1" ht="24.95" customHeight="1">
      <c r="A242" s="14">
        <f t="shared" si="45"/>
        <v>45886</v>
      </c>
      <c r="B242" s="43">
        <f t="shared" ref="B242:M242" si="61">AVERAGE(B115:B121)</f>
        <v>1.4571428571428573</v>
      </c>
      <c r="C242" s="16">
        <f t="shared" si="61"/>
        <v>9.8428571428571434</v>
      </c>
      <c r="D242" s="16">
        <f t="shared" si="61"/>
        <v>0.14285714285714285</v>
      </c>
      <c r="E242" s="16">
        <f t="shared" si="61"/>
        <v>8.1</v>
      </c>
      <c r="F242" s="16">
        <f t="shared" si="61"/>
        <v>53.357142857142854</v>
      </c>
      <c r="G242" s="16">
        <f t="shared" si="61"/>
        <v>1.0857142857142859</v>
      </c>
      <c r="H242" s="16">
        <f t="shared" si="38"/>
        <v>0</v>
      </c>
      <c r="I242" s="19">
        <f t="shared" si="61"/>
        <v>9.2999999999999989</v>
      </c>
      <c r="J242" s="18">
        <f t="shared" si="61"/>
        <v>174.35714285714286</v>
      </c>
      <c r="K242" s="18">
        <f t="shared" si="61"/>
        <v>998.5</v>
      </c>
      <c r="L242" s="18">
        <f t="shared" si="61"/>
        <v>133206.47142857141</v>
      </c>
      <c r="M242" s="44">
        <f t="shared" si="61"/>
        <v>15.428571428571429</v>
      </c>
      <c r="N242" s="40">
        <f>AVERAGE(N115:N121)</f>
        <v>9.6285714285714281</v>
      </c>
    </row>
    <row r="243" spans="1:15" s="8" customFormat="1" ht="24.95" customHeight="1">
      <c r="A243" s="14">
        <f t="shared" si="45"/>
        <v>45887</v>
      </c>
      <c r="B243" s="43">
        <f t="shared" ref="B243:N243" si="62">AVERAGE(B116:B122)</f>
        <v>1.4857142857142858</v>
      </c>
      <c r="C243" s="16">
        <f t="shared" si="62"/>
        <v>9.6</v>
      </c>
      <c r="D243" s="16">
        <f t="shared" si="62"/>
        <v>0.12857142857142856</v>
      </c>
      <c r="E243" s="16">
        <f t="shared" si="62"/>
        <v>8.8714285714285719</v>
      </c>
      <c r="F243" s="16">
        <f t="shared" si="62"/>
        <v>52.98571428571428</v>
      </c>
      <c r="G243" s="16">
        <f t="shared" si="62"/>
        <v>1.0857142857142859</v>
      </c>
      <c r="H243" s="16">
        <f t="shared" si="38"/>
        <v>0</v>
      </c>
      <c r="I243" s="19">
        <f t="shared" si="62"/>
        <v>9.2285714285714295</v>
      </c>
      <c r="J243" s="18">
        <f t="shared" si="62"/>
        <v>174.57142857142853</v>
      </c>
      <c r="K243" s="18">
        <f t="shared" si="62"/>
        <v>998.78571428571433</v>
      </c>
      <c r="L243" s="18">
        <f t="shared" si="62"/>
        <v>132946.61428571428</v>
      </c>
      <c r="M243" s="44">
        <f t="shared" si="62"/>
        <v>15.585714285714285</v>
      </c>
      <c r="N243" s="40">
        <f t="shared" si="62"/>
        <v>9.7142857142857135</v>
      </c>
    </row>
    <row r="244" spans="1:15" s="8" customFormat="1" ht="24.95" customHeight="1">
      <c r="A244" s="14">
        <f t="shared" si="45"/>
        <v>45888</v>
      </c>
      <c r="B244" s="43">
        <f t="shared" ref="B244:N244" si="63">AVERAGE(B117:B123)</f>
        <v>1.4714285714285713</v>
      </c>
      <c r="C244" s="16">
        <f t="shared" si="63"/>
        <v>9.7142857142857135</v>
      </c>
      <c r="D244" s="16">
        <f t="shared" si="63"/>
        <v>0.11428571428571428</v>
      </c>
      <c r="E244" s="16">
        <f t="shared" si="63"/>
        <v>8.6285714285714281</v>
      </c>
      <c r="F244" s="16">
        <f t="shared" si="63"/>
        <v>52.971428571428575</v>
      </c>
      <c r="G244" s="16">
        <f t="shared" si="63"/>
        <v>1.1285714285714286</v>
      </c>
      <c r="H244" s="16">
        <f t="shared" si="38"/>
        <v>0</v>
      </c>
      <c r="I244" s="19">
        <f t="shared" si="63"/>
        <v>9.1857142857142851</v>
      </c>
      <c r="J244" s="18">
        <f t="shared" si="63"/>
        <v>174.91428571428568</v>
      </c>
      <c r="K244" s="18">
        <f t="shared" si="63"/>
        <v>999.24285714285713</v>
      </c>
      <c r="L244" s="18">
        <f t="shared" si="63"/>
        <v>132721.51428571431</v>
      </c>
      <c r="M244" s="44">
        <f t="shared" si="63"/>
        <v>15.685714285714285</v>
      </c>
      <c r="N244" s="40">
        <f t="shared" si="63"/>
        <v>9.757142857142858</v>
      </c>
    </row>
    <row r="245" spans="1:15" s="8" customFormat="1" ht="24.95" customHeight="1">
      <c r="A245" s="14">
        <f t="shared" si="45"/>
        <v>45889</v>
      </c>
      <c r="B245" s="43">
        <f t="shared" ref="B245:N245" si="64">AVERAGE(B118:B124)</f>
        <v>1.5285714285714285</v>
      </c>
      <c r="C245" s="16">
        <f t="shared" si="64"/>
        <v>9.1714285714285726</v>
      </c>
      <c r="D245" s="16">
        <f t="shared" si="64"/>
        <v>0.12857142857142856</v>
      </c>
      <c r="E245" s="16">
        <f t="shared" si="64"/>
        <v>8.6142857142857139</v>
      </c>
      <c r="F245" s="16">
        <f t="shared" si="64"/>
        <v>54.771428571428579</v>
      </c>
      <c r="G245" s="16">
        <f t="shared" si="64"/>
        <v>1.1428571428571428</v>
      </c>
      <c r="H245" s="16">
        <f t="shared" si="38"/>
        <v>0</v>
      </c>
      <c r="I245" s="19">
        <f t="shared" si="64"/>
        <v>9.257142857142858</v>
      </c>
      <c r="J245" s="18">
        <f t="shared" si="64"/>
        <v>174.8857142857143</v>
      </c>
      <c r="K245" s="18">
        <f t="shared" si="64"/>
        <v>999.37142857142851</v>
      </c>
      <c r="L245" s="18">
        <f t="shared" si="64"/>
        <v>132357.01428571428</v>
      </c>
      <c r="M245" s="44">
        <f t="shared" si="64"/>
        <v>15.614285714285714</v>
      </c>
      <c r="N245" s="40">
        <f t="shared" si="64"/>
        <v>9.7000000000000011</v>
      </c>
    </row>
    <row r="246" spans="1:15" s="8" customFormat="1" ht="24.95" customHeight="1">
      <c r="A246" s="14">
        <f t="shared" si="45"/>
        <v>45890</v>
      </c>
      <c r="B246" s="43">
        <f t="shared" ref="B246:N246" si="65">AVERAGE(B119:B125)</f>
        <v>1.5428571428571429</v>
      </c>
      <c r="C246" s="16">
        <f t="shared" si="65"/>
        <v>10.514285714285714</v>
      </c>
      <c r="D246" s="16">
        <f t="shared" si="65"/>
        <v>0.14285714285714285</v>
      </c>
      <c r="E246" s="16">
        <f t="shared" si="65"/>
        <v>8.1</v>
      </c>
      <c r="F246" s="16">
        <f t="shared" si="65"/>
        <v>52.842857142857149</v>
      </c>
      <c r="G246" s="16">
        <f t="shared" si="65"/>
        <v>1.2714285714285711</v>
      </c>
      <c r="H246" s="16">
        <f t="shared" si="38"/>
        <v>0</v>
      </c>
      <c r="I246" s="19">
        <f t="shared" si="65"/>
        <v>9.3571428571428577</v>
      </c>
      <c r="J246" s="18">
        <f t="shared" si="65"/>
        <v>174.58571428571426</v>
      </c>
      <c r="K246" s="18">
        <f t="shared" si="65"/>
        <v>999.52857142857135</v>
      </c>
      <c r="L246" s="18">
        <f t="shared" si="65"/>
        <v>132072.11428571428</v>
      </c>
      <c r="M246" s="44">
        <f t="shared" si="65"/>
        <v>15.6</v>
      </c>
      <c r="N246" s="40">
        <f t="shared" si="65"/>
        <v>9.6</v>
      </c>
    </row>
    <row r="247" spans="1:15" s="8" customFormat="1" ht="24.95" customHeight="1">
      <c r="A247" s="14">
        <f t="shared" si="45"/>
        <v>45891</v>
      </c>
      <c r="B247" s="43">
        <f t="shared" ref="B247:N247" si="66">AVERAGE(B120:B126)</f>
        <v>1.8285714285714287</v>
      </c>
      <c r="C247" s="16">
        <f t="shared" si="66"/>
        <v>10.242857142857142</v>
      </c>
      <c r="D247" s="16">
        <f t="shared" si="66"/>
        <v>0.15714285714285711</v>
      </c>
      <c r="E247" s="16">
        <f t="shared" si="66"/>
        <v>8.8428571428571434</v>
      </c>
      <c r="F247" s="16">
        <f t="shared" si="66"/>
        <v>53.000000000000007</v>
      </c>
      <c r="G247" s="16">
        <f t="shared" si="66"/>
        <v>1.3</v>
      </c>
      <c r="H247" s="16">
        <f t="shared" si="38"/>
        <v>4.2857142857142858E-2</v>
      </c>
      <c r="I247" s="19">
        <f t="shared" si="66"/>
        <v>9.3714285714285719</v>
      </c>
      <c r="J247" s="18">
        <f t="shared" si="66"/>
        <v>174.55714285714285</v>
      </c>
      <c r="K247" s="18">
        <f t="shared" si="66"/>
        <v>998.98571428571427</v>
      </c>
      <c r="L247" s="18">
        <f t="shared" si="66"/>
        <v>132226.24285714285</v>
      </c>
      <c r="M247" s="44">
        <f t="shared" si="66"/>
        <v>15.500000000000002</v>
      </c>
      <c r="N247" s="40">
        <f t="shared" si="66"/>
        <v>9.5857142857142854</v>
      </c>
    </row>
    <row r="248" spans="1:15" s="8" customFormat="1" ht="24.95" customHeight="1">
      <c r="A248" s="14">
        <f>IF($A$166+22&gt;$J$156,"",$A$166+22)</f>
        <v>45892</v>
      </c>
      <c r="B248" s="43">
        <f>IF(A248="","",AVERAGE(B121:B127))</f>
        <v>1.9857142857142855</v>
      </c>
      <c r="C248" s="16">
        <f t="shared" ref="C248:N248" si="67">IF(B248="","",AVERAGE(C121:C127))</f>
        <v>9.0571428571428587</v>
      </c>
      <c r="D248" s="16">
        <f t="shared" si="67"/>
        <v>0.15714285714285711</v>
      </c>
      <c r="E248" s="16">
        <f t="shared" si="67"/>
        <v>9.9428571428571413</v>
      </c>
      <c r="F248" s="16">
        <f t="shared" si="67"/>
        <v>54.68571428571429</v>
      </c>
      <c r="G248" s="16">
        <f t="shared" si="67"/>
        <v>1.4142857142857144</v>
      </c>
      <c r="H248" s="16">
        <f t="shared" si="67"/>
        <v>4.2857142857142858E-2</v>
      </c>
      <c r="I248" s="19">
        <f>IF(G248="","",AVERAGE(I121:I127))</f>
        <v>9.4285714285714288</v>
      </c>
      <c r="J248" s="18">
        <f t="shared" si="67"/>
        <v>174.65714285714287</v>
      </c>
      <c r="K248" s="18">
        <f t="shared" si="67"/>
        <v>998.41428571428571</v>
      </c>
      <c r="L248" s="18">
        <f t="shared" si="67"/>
        <v>132200.91428571427</v>
      </c>
      <c r="M248" s="44">
        <f t="shared" si="67"/>
        <v>15.5</v>
      </c>
      <c r="N248" s="40">
        <f t="shared" si="67"/>
        <v>9.5428571428571427</v>
      </c>
    </row>
    <row r="249" spans="1:15" s="8" customFormat="1" ht="24.95" customHeight="1">
      <c r="A249" s="14">
        <f>IF($A$166+23&gt;$J$156,"",$A$166+23)</f>
        <v>45893</v>
      </c>
      <c r="B249" s="43">
        <f t="shared" ref="B249:N249" si="68">IF(A249="","",AVERAGE(B122:B128))</f>
        <v>2.0285714285714285</v>
      </c>
      <c r="C249" s="16">
        <f t="shared" si="68"/>
        <v>8.9285714285714288</v>
      </c>
      <c r="D249" s="16">
        <f t="shared" si="68"/>
        <v>0.17142857142857143</v>
      </c>
      <c r="E249" s="16">
        <f t="shared" si="68"/>
        <v>10.485714285714284</v>
      </c>
      <c r="F249" s="16">
        <f t="shared" si="68"/>
        <v>56.214285714285708</v>
      </c>
      <c r="G249" s="16">
        <f t="shared" si="68"/>
        <v>1.4285714285714286</v>
      </c>
      <c r="H249" s="16">
        <f t="shared" si="68"/>
        <v>4.2857142857142858E-2</v>
      </c>
      <c r="I249" s="19">
        <f>IF(G249="","",AVERAGE(I122:I128))</f>
        <v>9.4857142857142858</v>
      </c>
      <c r="J249" s="18">
        <f t="shared" si="68"/>
        <v>174.41428571428574</v>
      </c>
      <c r="K249" s="18">
        <f t="shared" si="68"/>
        <v>998.08571428571418</v>
      </c>
      <c r="L249" s="18">
        <f t="shared" si="68"/>
        <v>132123.9</v>
      </c>
      <c r="M249" s="44">
        <f t="shared" si="68"/>
        <v>15.357142857142859</v>
      </c>
      <c r="N249" s="40">
        <f t="shared" si="68"/>
        <v>9.514285714285716</v>
      </c>
    </row>
    <row r="250" spans="1:15" s="8" customFormat="1" ht="24.95" customHeight="1" thickBot="1">
      <c r="A250" s="23">
        <f>IF($A$166+24&gt;$J$156,"",$A$166+24)</f>
        <v>45894</v>
      </c>
      <c r="B250" s="45">
        <f t="shared" ref="B250:N250" si="69">IF(A250="","",AVERAGE(B123:B129))</f>
        <v>1.9285714285714288</v>
      </c>
      <c r="C250" s="21">
        <f t="shared" si="69"/>
        <v>8.3714285714285719</v>
      </c>
      <c r="D250" s="21">
        <f t="shared" si="69"/>
        <v>0.18571428571428569</v>
      </c>
      <c r="E250" s="21">
        <f t="shared" si="69"/>
        <v>10.185714285714285</v>
      </c>
      <c r="F250" s="21">
        <f t="shared" si="69"/>
        <v>57.671428571428571</v>
      </c>
      <c r="G250" s="21">
        <f t="shared" si="69"/>
        <v>1.4285714285714286</v>
      </c>
      <c r="H250" s="21">
        <f t="shared" si="69"/>
        <v>4.2857142857142858E-2</v>
      </c>
      <c r="I250" s="76">
        <f>IF(G250="","",AVERAGE(I123:I129))</f>
        <v>9.5857142857142872</v>
      </c>
      <c r="J250" s="22">
        <f t="shared" si="69"/>
        <v>173.94285714285712</v>
      </c>
      <c r="K250" s="22">
        <f t="shared" si="69"/>
        <v>997.61428571428564</v>
      </c>
      <c r="L250" s="22">
        <f t="shared" si="69"/>
        <v>132639.1857142857</v>
      </c>
      <c r="M250" s="61">
        <f t="shared" si="69"/>
        <v>15.114285714285716</v>
      </c>
      <c r="N250" s="42">
        <f t="shared" si="69"/>
        <v>9.4285714285714288</v>
      </c>
    </row>
    <row r="251" spans="1:15" ht="18" customHeight="1">
      <c r="A251" s="26" t="s">
        <v>39</v>
      </c>
      <c r="B251" s="32"/>
      <c r="C251" s="32"/>
      <c r="D251" s="32"/>
      <c r="E251" s="32"/>
      <c r="F251" s="32"/>
      <c r="G251" s="32"/>
      <c r="H251" s="32"/>
      <c r="I251" s="32"/>
      <c r="J251" s="48"/>
      <c r="K251" s="48"/>
      <c r="L251" s="48"/>
      <c r="M251" s="48"/>
      <c r="N251" s="32"/>
    </row>
    <row r="252" spans="1:15" ht="18" customHeight="1">
      <c r="A252" s="62" t="s">
        <v>47</v>
      </c>
      <c r="B252" s="32"/>
      <c r="C252" s="32"/>
      <c r="D252" s="32"/>
      <c r="E252" s="32"/>
      <c r="F252" s="32"/>
      <c r="G252" s="32"/>
      <c r="H252" s="32"/>
      <c r="I252" s="32"/>
      <c r="J252" s="48"/>
      <c r="K252" s="48"/>
      <c r="L252" s="48"/>
      <c r="M252" s="48"/>
      <c r="N252" s="32"/>
    </row>
    <row r="253" spans="1:15" ht="18" customHeight="1">
      <c r="A253" s="66"/>
      <c r="B253" s="32"/>
      <c r="C253" s="32"/>
      <c r="D253" s="32"/>
      <c r="E253" s="32"/>
      <c r="F253" s="32"/>
      <c r="G253" s="32"/>
      <c r="H253" s="32"/>
      <c r="I253" s="32"/>
      <c r="J253" s="48"/>
      <c r="K253" s="48"/>
      <c r="L253" s="48"/>
      <c r="M253" s="48"/>
      <c r="N253" s="32"/>
    </row>
    <row r="254" spans="1:15" ht="18" customHeight="1">
      <c r="A254" s="66"/>
      <c r="B254" s="32"/>
      <c r="C254" s="32"/>
      <c r="D254" s="32"/>
      <c r="E254" s="32"/>
      <c r="F254" s="32"/>
      <c r="G254" s="32"/>
      <c r="H254" s="32"/>
      <c r="I254" s="32"/>
      <c r="J254" s="48"/>
      <c r="K254" s="48"/>
      <c r="L254" s="48"/>
      <c r="M254" s="48"/>
      <c r="N254" s="32"/>
    </row>
    <row r="255" spans="1:15" ht="18" customHeight="1">
      <c r="A255" s="66"/>
      <c r="B255" s="32"/>
      <c r="C255" s="32"/>
      <c r="D255" s="32"/>
      <c r="E255" s="32"/>
      <c r="F255" s="32"/>
      <c r="G255" s="32"/>
      <c r="H255" s="32"/>
      <c r="I255" s="32"/>
      <c r="J255" s="48"/>
      <c r="K255" s="48"/>
      <c r="L255" s="48"/>
      <c r="M255" s="48"/>
      <c r="N255" s="32"/>
    </row>
    <row r="256" spans="1:15" ht="18" customHeight="1">
      <c r="A256" s="66"/>
      <c r="B256" s="32"/>
      <c r="C256" s="32"/>
      <c r="D256" s="32"/>
      <c r="E256" s="32"/>
      <c r="F256" s="32"/>
      <c r="G256" s="32"/>
      <c r="H256" s="32"/>
      <c r="I256" s="32"/>
      <c r="J256" s="48"/>
      <c r="K256" s="48"/>
      <c r="L256" s="48"/>
      <c r="M256" s="48"/>
      <c r="N256" s="32"/>
    </row>
    <row r="257" spans="1:15" ht="18" customHeight="1"/>
    <row r="258" spans="1:15" ht="18" customHeight="1" thickBot="1"/>
    <row r="259" spans="1:15" ht="18" customHeight="1">
      <c r="A259" s="1"/>
      <c r="B259" s="2"/>
      <c r="C259" s="247" t="s">
        <v>56</v>
      </c>
      <c r="D259" s="248"/>
      <c r="E259" s="248"/>
      <c r="F259" s="248"/>
      <c r="G259" s="248"/>
      <c r="H259" s="248"/>
      <c r="I259" s="248"/>
      <c r="J259" s="248"/>
      <c r="K259" s="248"/>
      <c r="L259" s="248"/>
      <c r="M259" s="248"/>
      <c r="N259" s="248"/>
      <c r="O259" s="249"/>
    </row>
    <row r="260" spans="1:15" ht="18" customHeight="1">
      <c r="A260" s="3"/>
      <c r="B260" s="4"/>
      <c r="C260" s="250"/>
      <c r="D260" s="251"/>
      <c r="E260" s="251"/>
      <c r="F260" s="251"/>
      <c r="G260" s="251"/>
      <c r="H260" s="251"/>
      <c r="I260" s="251"/>
      <c r="J260" s="251"/>
      <c r="K260" s="251"/>
      <c r="L260" s="251"/>
      <c r="M260" s="251"/>
      <c r="N260" s="251"/>
      <c r="O260" s="252"/>
    </row>
    <row r="261" spans="1:15" ht="18" customHeight="1">
      <c r="A261" s="3"/>
      <c r="B261" s="4"/>
      <c r="C261" s="250"/>
      <c r="D261" s="251"/>
      <c r="E261" s="251"/>
      <c r="F261" s="251"/>
      <c r="G261" s="251"/>
      <c r="H261" s="251"/>
      <c r="I261" s="251"/>
      <c r="J261" s="251"/>
      <c r="K261" s="251"/>
      <c r="L261" s="251"/>
      <c r="M261" s="251"/>
      <c r="N261" s="251"/>
      <c r="O261" s="252"/>
    </row>
    <row r="262" spans="1:15" ht="18" customHeight="1">
      <c r="A262" s="3"/>
      <c r="B262" s="4"/>
      <c r="C262" s="250"/>
      <c r="D262" s="251"/>
      <c r="E262" s="251"/>
      <c r="F262" s="251"/>
      <c r="G262" s="251"/>
      <c r="H262" s="251"/>
      <c r="I262" s="251"/>
      <c r="J262" s="251"/>
      <c r="K262" s="251"/>
      <c r="L262" s="251"/>
      <c r="M262" s="251"/>
      <c r="N262" s="251"/>
      <c r="O262" s="252"/>
    </row>
    <row r="263" spans="1:15" ht="18" customHeight="1">
      <c r="A263" s="3"/>
      <c r="B263" s="4"/>
      <c r="C263" s="250"/>
      <c r="D263" s="251"/>
      <c r="E263" s="251"/>
      <c r="F263" s="251"/>
      <c r="G263" s="251"/>
      <c r="H263" s="251"/>
      <c r="I263" s="251"/>
      <c r="J263" s="251"/>
      <c r="K263" s="251"/>
      <c r="L263" s="251"/>
      <c r="M263" s="251"/>
      <c r="N263" s="251"/>
      <c r="O263" s="252"/>
    </row>
    <row r="264" spans="1:15" ht="18" customHeight="1">
      <c r="A264" s="3"/>
      <c r="B264" s="4"/>
      <c r="C264" s="250"/>
      <c r="D264" s="251"/>
      <c r="E264" s="251"/>
      <c r="F264" s="251"/>
      <c r="G264" s="251"/>
      <c r="H264" s="251"/>
      <c r="I264" s="251"/>
      <c r="J264" s="251"/>
      <c r="K264" s="251"/>
      <c r="L264" s="251"/>
      <c r="M264" s="251"/>
      <c r="N264" s="251"/>
      <c r="O264" s="252"/>
    </row>
    <row r="265" spans="1:15" ht="18" customHeight="1" thickBot="1">
      <c r="A265" s="6"/>
      <c r="B265" s="7"/>
      <c r="C265" s="253"/>
      <c r="D265" s="254"/>
      <c r="E265" s="254"/>
      <c r="F265" s="254"/>
      <c r="G265" s="254"/>
      <c r="H265" s="254"/>
      <c r="I265" s="254"/>
      <c r="J265" s="254"/>
      <c r="K265" s="254"/>
      <c r="L265" s="254"/>
      <c r="M265" s="254"/>
      <c r="N265" s="254"/>
      <c r="O265" s="255"/>
    </row>
    <row r="266" spans="1:15" ht="18" customHeight="1">
      <c r="C266" s="5"/>
      <c r="D266" s="5"/>
      <c r="E266" s="5"/>
      <c r="F266" s="5"/>
      <c r="G266" s="5"/>
      <c r="H266" s="5"/>
      <c r="I266" s="5"/>
      <c r="J266" s="5"/>
      <c r="K266" s="5"/>
      <c r="L266" s="5"/>
      <c r="M266" s="5"/>
      <c r="N266" s="5"/>
    </row>
    <row r="267" spans="1:15" ht="18" customHeight="1">
      <c r="C267" s="5"/>
      <c r="D267" s="5"/>
      <c r="E267" s="5"/>
      <c r="F267" s="5"/>
      <c r="G267" s="5"/>
      <c r="H267" s="5"/>
      <c r="I267" s="5"/>
      <c r="J267" s="5"/>
      <c r="K267" s="5"/>
      <c r="L267" s="5"/>
      <c r="M267" s="5"/>
      <c r="N267" s="5"/>
    </row>
    <row r="268" spans="1:15" ht="18" customHeight="1">
      <c r="C268" s="5"/>
      <c r="D268" s="5"/>
      <c r="E268" s="5"/>
      <c r="F268" s="5"/>
      <c r="G268" s="5"/>
      <c r="H268" s="5"/>
      <c r="I268" s="5"/>
      <c r="J268" s="5"/>
      <c r="K268" s="5"/>
      <c r="L268" s="5"/>
      <c r="M268" s="5"/>
      <c r="N268" s="5"/>
    </row>
    <row r="269" spans="1:15" ht="18" customHeight="1">
      <c r="C269" s="5"/>
      <c r="D269" s="5"/>
      <c r="E269" s="5"/>
      <c r="F269" s="5"/>
      <c r="G269" s="5"/>
      <c r="H269" s="5"/>
      <c r="I269" s="5"/>
      <c r="J269" s="5"/>
      <c r="K269" s="5"/>
      <c r="L269" s="5"/>
      <c r="M269" s="5"/>
      <c r="N269" s="5"/>
    </row>
    <row r="270" spans="1:15" ht="18" customHeight="1">
      <c r="C270" s="5"/>
      <c r="D270" s="5"/>
      <c r="E270" s="5"/>
      <c r="F270" s="5"/>
      <c r="G270" s="5"/>
      <c r="H270" s="5"/>
      <c r="I270" s="5"/>
      <c r="J270" s="5"/>
      <c r="K270" s="5"/>
      <c r="L270" s="5"/>
      <c r="M270" s="5"/>
      <c r="N270" s="5"/>
    </row>
    <row r="271" spans="1:15" ht="18" customHeight="1">
      <c r="C271" s="5"/>
      <c r="D271" s="5"/>
      <c r="E271" s="5"/>
      <c r="F271" s="5"/>
      <c r="G271" s="5"/>
      <c r="H271" s="5"/>
      <c r="I271" s="5"/>
      <c r="J271" s="5"/>
      <c r="K271" s="5"/>
      <c r="L271" s="5"/>
      <c r="M271" s="5"/>
      <c r="N271" s="5"/>
    </row>
    <row r="272" spans="1:15" ht="18" customHeight="1"/>
    <row r="273" ht="18" customHeight="1"/>
    <row r="274" ht="18" customHeight="1"/>
    <row r="275" ht="18" customHeight="1"/>
    <row r="276" ht="18" customHeight="1"/>
    <row r="277" ht="18" customHeight="1"/>
    <row r="278" ht="18" customHeight="1"/>
    <row r="279" ht="18" customHeight="1"/>
    <row r="280" ht="18" customHeight="1"/>
    <row r="281" ht="18" customHeight="1"/>
    <row r="282" ht="18" customHeight="1"/>
    <row r="283" ht="18" customHeight="1"/>
    <row r="284" ht="18" customHeight="1"/>
    <row r="285" ht="18" customHeight="1"/>
    <row r="286" ht="18" customHeight="1"/>
    <row r="287" ht="18" customHeight="1"/>
    <row r="288" ht="18" customHeight="1"/>
    <row r="289" ht="18" customHeight="1"/>
    <row r="290" ht="18" customHeight="1"/>
    <row r="291" ht="18" customHeight="1"/>
    <row r="292" ht="18" customHeight="1"/>
    <row r="293" ht="18" customHeight="1"/>
    <row r="294" ht="18" customHeight="1"/>
    <row r="295" ht="18" customHeight="1"/>
    <row r="296" ht="18" customHeight="1"/>
    <row r="297" ht="18" customHeight="1"/>
    <row r="298" ht="18" customHeight="1"/>
    <row r="299" ht="18" customHeight="1"/>
    <row r="300" ht="18" customHeight="1"/>
    <row r="301" ht="18" customHeight="1"/>
    <row r="302" ht="18" customHeight="1"/>
    <row r="303" ht="18" customHeight="1"/>
    <row r="304" ht="18" customHeight="1"/>
    <row r="305" ht="18" customHeight="1"/>
    <row r="306" ht="18" customHeight="1"/>
    <row r="307" ht="18" customHeight="1"/>
    <row r="308" ht="18" customHeight="1"/>
    <row r="309" ht="18" customHeight="1"/>
    <row r="310" ht="18" customHeight="1"/>
    <row r="311" ht="18" customHeight="1"/>
    <row r="312" ht="18" customHeight="1"/>
    <row r="313" ht="18" customHeight="1"/>
    <row r="314" ht="18" customHeight="1"/>
    <row r="315" ht="18" customHeight="1"/>
    <row r="316" ht="18" customHeight="1"/>
    <row r="317" ht="18" customHeight="1"/>
    <row r="318" ht="18" customHeight="1"/>
    <row r="319" ht="18" customHeight="1"/>
    <row r="320" ht="18" customHeight="1"/>
    <row r="321" ht="18" customHeight="1"/>
    <row r="322" ht="18" customHeight="1"/>
    <row r="323" ht="18" customHeight="1"/>
    <row r="324" ht="18" customHeight="1"/>
    <row r="325" ht="18" customHeight="1"/>
    <row r="326" ht="18" customHeight="1"/>
    <row r="327" ht="18" customHeight="1"/>
    <row r="328" ht="18" customHeight="1"/>
    <row r="329" ht="18" customHeight="1"/>
    <row r="330" ht="18" customHeight="1"/>
    <row r="331" ht="18" customHeight="1"/>
    <row r="332" ht="18" customHeight="1"/>
    <row r="333" ht="18" customHeight="1"/>
    <row r="334" ht="18" customHeight="1"/>
    <row r="335" ht="18" customHeight="1"/>
    <row r="336" ht="18" customHeight="1"/>
    <row r="337" spans="1:15" ht="18" customHeight="1"/>
    <row r="338" spans="1:15" ht="18" customHeight="1"/>
    <row r="339" spans="1:15" ht="18" customHeight="1"/>
    <row r="340" spans="1:15" ht="18" customHeight="1"/>
    <row r="341" spans="1:15" ht="18" customHeight="1"/>
    <row r="342" spans="1:15" ht="18" customHeight="1"/>
    <row r="343" spans="1:15" ht="18" customHeight="1"/>
    <row r="344" spans="1:15" ht="18" customHeight="1"/>
    <row r="345" spans="1:15" ht="18" customHeight="1"/>
    <row r="346" spans="1:15" ht="18" customHeight="1" thickBot="1"/>
    <row r="347" spans="1:15" ht="18" customHeight="1">
      <c r="A347" s="1"/>
      <c r="B347" s="2"/>
      <c r="C347" s="247" t="s">
        <v>57</v>
      </c>
      <c r="D347" s="248"/>
      <c r="E347" s="248"/>
      <c r="F347" s="248"/>
      <c r="G347" s="248"/>
      <c r="H347" s="248"/>
      <c r="I347" s="248"/>
      <c r="J347" s="248"/>
      <c r="K347" s="248"/>
      <c r="L347" s="248"/>
      <c r="M347" s="248"/>
      <c r="N347" s="248"/>
      <c r="O347" s="249"/>
    </row>
    <row r="348" spans="1:15" ht="18" customHeight="1">
      <c r="A348" s="3"/>
      <c r="B348" s="4"/>
      <c r="C348" s="250"/>
      <c r="D348" s="251"/>
      <c r="E348" s="251"/>
      <c r="F348" s="251"/>
      <c r="G348" s="251"/>
      <c r="H348" s="251"/>
      <c r="I348" s="251"/>
      <c r="J348" s="251"/>
      <c r="K348" s="251"/>
      <c r="L348" s="251"/>
      <c r="M348" s="251"/>
      <c r="N348" s="251"/>
      <c r="O348" s="252"/>
    </row>
    <row r="349" spans="1:15" ht="18" customHeight="1">
      <c r="A349" s="3"/>
      <c r="B349" s="4"/>
      <c r="C349" s="250"/>
      <c r="D349" s="251"/>
      <c r="E349" s="251"/>
      <c r="F349" s="251"/>
      <c r="G349" s="251"/>
      <c r="H349" s="251"/>
      <c r="I349" s="251"/>
      <c r="J349" s="251"/>
      <c r="K349" s="251"/>
      <c r="L349" s="251"/>
      <c r="M349" s="251"/>
      <c r="N349" s="251"/>
      <c r="O349" s="252"/>
    </row>
    <row r="350" spans="1:15" ht="18" customHeight="1">
      <c r="A350" s="3"/>
      <c r="B350" s="4"/>
      <c r="C350" s="250"/>
      <c r="D350" s="251"/>
      <c r="E350" s="251"/>
      <c r="F350" s="251"/>
      <c r="G350" s="251"/>
      <c r="H350" s="251"/>
      <c r="I350" s="251"/>
      <c r="J350" s="251"/>
      <c r="K350" s="251"/>
      <c r="L350" s="251"/>
      <c r="M350" s="251"/>
      <c r="N350" s="251"/>
      <c r="O350" s="252"/>
    </row>
    <row r="351" spans="1:15" ht="18" customHeight="1">
      <c r="A351" s="3"/>
      <c r="B351" s="4"/>
      <c r="C351" s="250"/>
      <c r="D351" s="251"/>
      <c r="E351" s="251"/>
      <c r="F351" s="251"/>
      <c r="G351" s="251"/>
      <c r="H351" s="251"/>
      <c r="I351" s="251"/>
      <c r="J351" s="251"/>
      <c r="K351" s="251"/>
      <c r="L351" s="251"/>
      <c r="M351" s="251"/>
      <c r="N351" s="251"/>
      <c r="O351" s="252"/>
    </row>
    <row r="352" spans="1:15" ht="18" customHeight="1">
      <c r="A352" s="3"/>
      <c r="B352" s="4"/>
      <c r="C352" s="250"/>
      <c r="D352" s="251"/>
      <c r="E352" s="251"/>
      <c r="F352" s="251"/>
      <c r="G352" s="251"/>
      <c r="H352" s="251"/>
      <c r="I352" s="251"/>
      <c r="J352" s="251"/>
      <c r="K352" s="251"/>
      <c r="L352" s="251"/>
      <c r="M352" s="251"/>
      <c r="N352" s="251"/>
      <c r="O352" s="252"/>
    </row>
    <row r="353" spans="1:15" ht="18" customHeight="1" thickBot="1">
      <c r="A353" s="6"/>
      <c r="B353" s="7"/>
      <c r="C353" s="253"/>
      <c r="D353" s="254"/>
      <c r="E353" s="254"/>
      <c r="F353" s="254"/>
      <c r="G353" s="254"/>
      <c r="H353" s="254"/>
      <c r="I353" s="254"/>
      <c r="J353" s="254"/>
      <c r="K353" s="254"/>
      <c r="L353" s="254"/>
      <c r="M353" s="254"/>
      <c r="N353" s="254"/>
      <c r="O353" s="255"/>
    </row>
    <row r="354" spans="1:15" ht="18" customHeight="1">
      <c r="C354" s="5"/>
      <c r="D354" s="5"/>
      <c r="E354" s="5"/>
      <c r="F354" s="5"/>
      <c r="G354" s="5"/>
      <c r="H354" s="5"/>
      <c r="I354" s="5"/>
      <c r="J354" s="5"/>
      <c r="K354" s="5"/>
      <c r="L354" s="5"/>
      <c r="M354" s="5"/>
      <c r="N354" s="5"/>
    </row>
    <row r="355" spans="1:15" ht="18" customHeight="1">
      <c r="C355" s="5"/>
      <c r="D355" s="5"/>
      <c r="E355" s="5"/>
      <c r="F355" s="5"/>
      <c r="G355" s="5"/>
      <c r="H355" s="5"/>
      <c r="I355" s="5"/>
      <c r="J355" s="5"/>
      <c r="K355" s="5"/>
      <c r="L355" s="5"/>
      <c r="M355" s="5"/>
      <c r="N355" s="5"/>
    </row>
    <row r="356" spans="1:15" ht="18" customHeight="1">
      <c r="C356" s="5"/>
      <c r="D356" s="5"/>
      <c r="E356" s="5"/>
      <c r="F356" s="5"/>
      <c r="G356" s="5"/>
      <c r="H356" s="5"/>
      <c r="I356" s="5"/>
      <c r="J356" s="5"/>
      <c r="K356" s="5"/>
      <c r="L356" s="5"/>
      <c r="M356" s="5"/>
      <c r="N356" s="5"/>
    </row>
    <row r="357" spans="1:15" ht="18" customHeight="1">
      <c r="C357" s="5"/>
      <c r="D357" s="5"/>
      <c r="E357" s="5"/>
      <c r="F357" s="5"/>
      <c r="G357" s="5"/>
      <c r="H357" s="5"/>
      <c r="I357" s="5"/>
      <c r="J357" s="5"/>
      <c r="K357" s="5"/>
      <c r="L357" s="5"/>
      <c r="M357" s="5"/>
      <c r="N357" s="5"/>
    </row>
    <row r="358" spans="1:15" ht="18" customHeight="1">
      <c r="C358" s="5"/>
      <c r="D358" s="5"/>
      <c r="E358" s="5"/>
      <c r="F358" s="5"/>
      <c r="G358" s="5"/>
      <c r="H358" s="5"/>
      <c r="I358" s="5"/>
      <c r="J358" s="5"/>
      <c r="K358" s="5"/>
      <c r="L358" s="5"/>
      <c r="M358" s="5"/>
      <c r="N358" s="5"/>
    </row>
    <row r="359" spans="1:15" ht="18" customHeight="1">
      <c r="C359" s="5"/>
      <c r="D359" s="5"/>
      <c r="E359" s="5"/>
      <c r="F359" s="5"/>
      <c r="G359" s="5"/>
      <c r="H359" s="5"/>
      <c r="I359" s="5"/>
      <c r="J359" s="5"/>
      <c r="K359" s="5"/>
      <c r="L359" s="5"/>
      <c r="M359" s="5"/>
      <c r="N359" s="5"/>
    </row>
    <row r="360" spans="1:15" ht="18" customHeight="1"/>
    <row r="361" spans="1:15" ht="18" customHeight="1"/>
    <row r="362" spans="1:15" ht="18" customHeight="1"/>
    <row r="363" spans="1:15" ht="18" customHeight="1"/>
    <row r="364" spans="1:15" ht="18" customHeight="1"/>
    <row r="365" spans="1:15" ht="18" customHeight="1"/>
    <row r="366" spans="1:15" ht="18" customHeight="1"/>
    <row r="367" spans="1:15" ht="18" customHeight="1"/>
    <row r="368" spans="1:15" ht="18" customHeight="1"/>
    <row r="369" ht="18" customHeight="1"/>
    <row r="370" ht="18" customHeight="1"/>
    <row r="371" ht="18" customHeight="1"/>
    <row r="372" ht="18" customHeight="1"/>
    <row r="373" ht="18" customHeight="1"/>
    <row r="374" ht="18" customHeight="1"/>
    <row r="375" ht="18" customHeight="1"/>
    <row r="376" ht="18" customHeight="1"/>
    <row r="377" ht="18" customHeight="1"/>
    <row r="378" ht="18" customHeight="1"/>
    <row r="379" ht="18" customHeight="1"/>
    <row r="380" ht="18" customHeight="1"/>
    <row r="381" ht="18" customHeight="1"/>
    <row r="382" ht="18" customHeight="1"/>
    <row r="383" ht="18" customHeight="1"/>
    <row r="384" ht="18" customHeight="1"/>
    <row r="385" ht="18" customHeight="1"/>
    <row r="386" ht="18" customHeight="1"/>
    <row r="387" ht="18" customHeight="1"/>
    <row r="388" ht="18" customHeight="1"/>
    <row r="389" ht="18" customHeight="1"/>
    <row r="390" ht="18" customHeight="1"/>
    <row r="391" ht="18" customHeight="1"/>
    <row r="392" ht="18" customHeight="1"/>
    <row r="393" ht="18" customHeight="1"/>
    <row r="394" ht="18" customHeight="1"/>
    <row r="395" ht="18" customHeight="1"/>
    <row r="396" ht="18" customHeight="1"/>
    <row r="397" ht="18" customHeight="1"/>
    <row r="398" ht="18" customHeight="1"/>
    <row r="399" ht="18" customHeight="1"/>
    <row r="400" ht="18" customHeight="1"/>
    <row r="401" ht="18" customHeight="1"/>
    <row r="402" ht="18" customHeight="1"/>
    <row r="403" ht="18" customHeight="1"/>
    <row r="404" ht="18" customHeight="1"/>
    <row r="405" ht="18" customHeight="1"/>
    <row r="406" ht="18" customHeight="1"/>
    <row r="407" ht="18" customHeight="1"/>
    <row r="408" ht="18" customHeight="1"/>
    <row r="409" ht="18" customHeight="1"/>
    <row r="410" ht="18" customHeight="1"/>
    <row r="411" ht="18" customHeight="1"/>
    <row r="412" ht="18" customHeight="1"/>
    <row r="413" ht="18" customHeight="1"/>
    <row r="414" ht="18" customHeight="1"/>
    <row r="415" ht="18" customHeight="1"/>
    <row r="416" ht="18" customHeight="1"/>
    <row r="417" ht="18" customHeight="1"/>
    <row r="418" ht="18" customHeight="1"/>
    <row r="419" ht="18" customHeight="1"/>
    <row r="420" ht="18" customHeight="1"/>
    <row r="421" ht="18" customHeight="1"/>
    <row r="422" ht="18" customHeight="1"/>
    <row r="423" ht="18" customHeight="1"/>
    <row r="424" ht="18" customHeight="1"/>
    <row r="425" ht="18" customHeight="1"/>
    <row r="426" ht="18" customHeight="1"/>
    <row r="427" ht="18" customHeight="1"/>
    <row r="428" ht="18" customHeight="1"/>
    <row r="429" ht="18" customHeight="1"/>
    <row r="430" ht="18" customHeight="1"/>
    <row r="431" ht="18" customHeight="1"/>
    <row r="432" ht="18" customHeight="1"/>
    <row r="433" ht="18" customHeight="1"/>
    <row r="434" ht="18" customHeight="1"/>
    <row r="435" ht="18" customHeight="1"/>
    <row r="436" ht="18" customHeight="1"/>
    <row r="437" ht="18" customHeight="1"/>
    <row r="438" ht="18" customHeight="1"/>
    <row r="439" ht="18" customHeight="1"/>
    <row r="440" ht="18" customHeight="1"/>
    <row r="441" ht="18" customHeight="1"/>
    <row r="442" ht="18" customHeight="1"/>
    <row r="443" ht="18" customHeight="1"/>
    <row r="444" ht="18" customHeight="1"/>
    <row r="445" ht="18" customHeight="1"/>
    <row r="446" ht="18" customHeight="1"/>
    <row r="447" ht="18" customHeight="1"/>
    <row r="448" ht="18" customHeight="1"/>
    <row r="449" ht="18" customHeight="1"/>
    <row r="450" ht="18" customHeight="1"/>
    <row r="451" ht="18" customHeight="1"/>
    <row r="452" ht="18" customHeight="1"/>
    <row r="453" ht="18" customHeight="1"/>
    <row r="454" ht="18" customHeight="1"/>
    <row r="455" ht="18" customHeight="1"/>
    <row r="456" ht="18" customHeight="1"/>
    <row r="457" ht="18" customHeight="1"/>
    <row r="458" ht="18" customHeight="1"/>
    <row r="459" ht="18" customHeight="1"/>
    <row r="460" ht="18" customHeight="1"/>
    <row r="461" ht="18" customHeight="1"/>
    <row r="462" ht="18" customHeight="1"/>
    <row r="463" ht="18" customHeight="1"/>
    <row r="464" ht="18" customHeight="1"/>
    <row r="465" ht="18" customHeight="1"/>
    <row r="466" ht="18" customHeight="1"/>
    <row r="467" ht="18" customHeight="1"/>
    <row r="468" ht="18" customHeight="1"/>
    <row r="469" ht="18" customHeight="1"/>
    <row r="470" ht="18" customHeight="1"/>
    <row r="471" ht="18" customHeight="1"/>
    <row r="472" ht="18" customHeight="1"/>
    <row r="473" ht="18" customHeight="1"/>
    <row r="474" ht="18" customHeight="1"/>
    <row r="475" ht="18" customHeight="1"/>
    <row r="476" ht="18" customHeight="1"/>
  </sheetData>
  <mergeCells count="34">
    <mergeCell ref="C1:O7"/>
    <mergeCell ref="A21:N21"/>
    <mergeCell ref="A89:N89"/>
    <mergeCell ref="A88:F88"/>
    <mergeCell ref="A87:N87"/>
    <mergeCell ref="A86:N86"/>
    <mergeCell ref="A22:A23"/>
    <mergeCell ref="J88:N88"/>
    <mergeCell ref="A20:F20"/>
    <mergeCell ref="A19:N19"/>
    <mergeCell ref="A18:N18"/>
    <mergeCell ref="J20:N20"/>
    <mergeCell ref="A214:N214"/>
    <mergeCell ref="J216:N216"/>
    <mergeCell ref="A90:A91"/>
    <mergeCell ref="A216:F216"/>
    <mergeCell ref="A215:N215"/>
    <mergeCell ref="A156:F156"/>
    <mergeCell ref="C259:O265"/>
    <mergeCell ref="C347:O353"/>
    <mergeCell ref="C197:O203"/>
    <mergeCell ref="C137:O143"/>
    <mergeCell ref="C69:O75"/>
    <mergeCell ref="O157:X157"/>
    <mergeCell ref="A157:N157"/>
    <mergeCell ref="A158:A159"/>
    <mergeCell ref="A218:A219"/>
    <mergeCell ref="A217:N217"/>
    <mergeCell ref="O154:X154"/>
    <mergeCell ref="O155:X155"/>
    <mergeCell ref="O156:X156"/>
    <mergeCell ref="A154:N154"/>
    <mergeCell ref="A155:N155"/>
    <mergeCell ref="J156:N156"/>
  </mergeCells>
  <phoneticPr fontId="2" type="noConversion"/>
  <printOptions horizontalCentered="1" verticalCentered="1"/>
  <pageMargins left="0.19685039370078741" right="0.19685039370078741" top="0.19685039370078741" bottom="0.19685039370078741" header="0" footer="0"/>
  <pageSetup paperSize="9" scale="44" orientation="portrait" r:id="rId1"/>
  <headerFooter alignWithMargins="0">
    <oddFooter>&amp;R&amp;18PÁGINA &amp;P DE &amp;N</oddFooter>
  </headerFooter>
  <rowBreaks count="5" manualBreakCount="5">
    <brk id="68" max="16383" man="1"/>
    <brk id="136" max="16383" man="1"/>
    <brk id="196" max="16383" man="1"/>
    <brk id="258" max="16383" man="1"/>
    <brk id="346" max="16383" man="1"/>
  </rowBreaks>
  <ignoredErrors>
    <ignoredError sqref="A226" formula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69547EA90F71443837268004635B05D" ma:contentTypeVersion="15" ma:contentTypeDescription="Crea un document nou" ma:contentTypeScope="" ma:versionID="2ce70d06bf957633e41fab28ddb5598b">
  <xsd:schema xmlns:xsd="http://www.w3.org/2001/XMLSchema" xmlns:xs="http://www.w3.org/2001/XMLSchema" xmlns:p="http://schemas.microsoft.com/office/2006/metadata/properties" xmlns:ns2="1481b64c-d1ba-41b1-9a65-625d31fff0bb" xmlns:ns3="51deb843-d53c-4f8e-b6ae-1d7f0d153c77" targetNamespace="http://schemas.microsoft.com/office/2006/metadata/properties" ma:root="true" ma:fieldsID="3b2b15a91bdda0da5a9a15d8862c6e45" ns2:_="" ns3:_="">
    <xsd:import namespace="1481b64c-d1ba-41b1-9a65-625d31fff0bb"/>
    <xsd:import namespace="51deb843-d53c-4f8e-b6ae-1d7f0d153c7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2:TaxCatchAll" minOccurs="0"/>
                <xsd:element ref="ns3:lcf76f155ced4ddcb4097134ff3c332f" minOccurs="0"/>
                <xsd:element ref="ns3:MediaServiceOCR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1b64c-d1ba-41b1-9a65-625d31fff0b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9" nillable="true" ma:displayName="Taxonomy Catch All Column" ma:hidden="true" ma:list="{ab41bdf6-8f26-474c-92d8-fef4988d2b45}" ma:internalName="TaxCatchAll" ma:showField="CatchAllData" ma:web="1481b64c-d1ba-41b1-9a65-625d31fff0b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deb843-d53c-4f8e-b6ae-1d7f0d153c7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dexed="true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1deb843-d53c-4f8e-b6ae-1d7f0d153c77">
      <Terms xmlns="http://schemas.microsoft.com/office/infopath/2007/PartnerControls"/>
    </lcf76f155ced4ddcb4097134ff3c332f>
    <TaxCatchAll xmlns="1481b64c-d1ba-41b1-9a65-625d31fff0bb" xsi:nil="true"/>
    <_dlc_DocId xmlns="1481b64c-d1ba-41b1-9a65-625d31fff0bb">K7W4MJYM7X6U-1861046665-1159883</_dlc_DocId>
    <_dlc_DocIdUrl xmlns="1481b64c-d1ba-41b1-9a65-625d31fff0bb">
      <Url>https://caib.sharepoint.com/sites/ARXIUS-ENERGIA/_layouts/15/DocIdRedir.aspx?ID=K7W4MJYM7X6U-1861046665-1159883</Url>
      <Description>K7W4MJYM7X6U-1861046665-1159883</Description>
    </_dlc_DocIdUrl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3C2E51E-DDA9-4920-BA83-A36467458972}"/>
</file>

<file path=customXml/itemProps2.xml><?xml version="1.0" encoding="utf-8"?>
<ds:datastoreItem xmlns:ds="http://schemas.openxmlformats.org/officeDocument/2006/customXml" ds:itemID="{33873181-D964-4281-8402-BC32E453113D}"/>
</file>

<file path=customXml/itemProps3.xml><?xml version="1.0" encoding="utf-8"?>
<ds:datastoreItem xmlns:ds="http://schemas.openxmlformats.org/officeDocument/2006/customXml" ds:itemID="{921894BB-5D8E-4B17-8C75-F1DC3C4A115D}"/>
</file>

<file path=customXml/itemProps4.xml><?xml version="1.0" encoding="utf-8"?>
<ds:datastoreItem xmlns:ds="http://schemas.openxmlformats.org/officeDocument/2006/customXml" ds:itemID="{21FE15AD-FF92-429A-8639-FD95C0A8881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TIRME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gdelvalle</dc:creator>
  <cp:keywords/>
  <dc:description/>
  <cp:lastModifiedBy>Maria Emilia Rosende Mustillo</cp:lastModifiedBy>
  <cp:revision/>
  <dcterms:created xsi:type="dcterms:W3CDTF">2008-09-18T08:48:42Z</dcterms:created>
  <dcterms:modified xsi:type="dcterms:W3CDTF">2025-09-16T10:36:12Z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0x010100669547EA90F71443837268004635B05D</vt:lpwstr>
  </property>
  <property fmtid="{D5CDD505-2E9C-101B-9397-08002B2CF9AE}" pid="3" name="_dlc_DocIdItemGuid">
    <vt:lpwstr>55c30df9-6c16-4cd8-b018-7a79103a85e4</vt:lpwstr>
  </property>
  <property fmtid="{D5CDD505-2E9C-101B-9397-08002B2CF9AE}" pid="4" name="MediaServiceImageTags">
    <vt:lpwstr/>
  </property>
</Properties>
</file>