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6.xml" ContentType="application/vnd.openxmlformats-officedocument.spreadsheetml.table+xml"/>
  <Override PartName="/xl/tables/table8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INFSRV003\Grups$\PROMOCIO\2026\2026 - esportistes\Autoavaluació\"/>
    </mc:Choice>
  </mc:AlternateContent>
  <xr:revisionPtr revIDLastSave="0" documentId="13_ncr:1_{AD81DB9F-6260-4E28-9AA7-EB6EB594F93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utoavaluació resultat" sheetId="1" r:id="rId1"/>
    <sheet name="Coeficients" sheetId="7" state="hidden" r:id="rId2"/>
    <sheet name="RGLCAT" sheetId="8" state="hidden" r:id="rId3"/>
    <sheet name="RGLPOS" sheetId="10" state="hidden" r:id="rId4"/>
    <sheet name="RGLNUMPA" sheetId="9" state="hidden" r:id="rId5"/>
    <sheet name="Hoja1" sheetId="6" state="hidden" r:id="rId6"/>
  </sheets>
  <definedNames>
    <definedName name="_xlnm.Print_Area" localSheetId="0">'Autoavaluació resultat'!$A$1:$F$36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27" i="1" l="1"/>
  <c r="I27" i="1" s="1"/>
  <c r="H23" i="1"/>
  <c r="H21" i="1"/>
  <c r="G27" i="1"/>
  <c r="A14" i="10" l="1"/>
  <c r="A16" i="9"/>
  <c r="A13" i="8"/>
  <c r="B11" i="7"/>
  <c r="G13" i="1" l="1"/>
  <c r="G31" i="1"/>
  <c r="G29" i="1"/>
  <c r="G25" i="1"/>
  <c r="G23" i="1"/>
  <c r="G21" i="1"/>
  <c r="G17" i="1"/>
  <c r="G15" i="1"/>
  <c r="I21" i="1" l="1"/>
  <c r="I23" i="1"/>
  <c r="H34" i="1" l="1"/>
  <c r="E33" i="1" s="1"/>
  <c r="E36" i="1" l="1"/>
</calcChain>
</file>

<file path=xl/sharedStrings.xml><?xml version="1.0" encoding="utf-8"?>
<sst xmlns="http://schemas.openxmlformats.org/spreadsheetml/2006/main" count="424" uniqueCount="115">
  <si>
    <t>Àmbit</t>
  </si>
  <si>
    <t>AmbitNom</t>
  </si>
  <si>
    <t>AmbitCoeficient</t>
  </si>
  <si>
    <t>NumEsportistesText</t>
  </si>
  <si>
    <t>NumEsportistesCoeficient</t>
  </si>
  <si>
    <t>NumProvesText</t>
  </si>
  <si>
    <t>NumProvesCoeficient</t>
  </si>
  <si>
    <t>NO</t>
  </si>
  <si>
    <t>SI</t>
  </si>
  <si>
    <t>5 o més</t>
  </si>
  <si>
    <t>NumPaisosText</t>
  </si>
  <si>
    <t>NumPaisosCoeficient</t>
  </si>
  <si>
    <t>CategoriaEdatNom</t>
  </si>
  <si>
    <t>CategoriaEdatCoeficient</t>
  </si>
  <si>
    <t>PosicioText</t>
  </si>
  <si>
    <t>PosicioCoeficient</t>
  </si>
  <si>
    <t>AnysResultatText</t>
  </si>
  <si>
    <t>AnysResultatCoeficient</t>
  </si>
  <si>
    <t>16 O MÉS</t>
  </si>
  <si>
    <t>4 a 8</t>
  </si>
  <si>
    <t>9 a 12</t>
  </si>
  <si>
    <t>13 a 24</t>
  </si>
  <si>
    <t>Participació</t>
  </si>
  <si>
    <t>Comptar països</t>
  </si>
  <si>
    <t>Comptar participants</t>
  </si>
  <si>
    <t>PUNTUACIÓ AUTOAVALUACIÓ</t>
  </si>
  <si>
    <t>MUNDIAL</t>
  </si>
  <si>
    <t>EUROPEU</t>
  </si>
  <si>
    <t>INTERNACIONAL NIVELL 1</t>
  </si>
  <si>
    <t>INTERNACIONAL NIVELL 2</t>
  </si>
  <si>
    <t>INTERNACIONAL NIVELL 3</t>
  </si>
  <si>
    <t>PARTICIPACIÓ</t>
  </si>
  <si>
    <t>INDIVIDUAL (1)</t>
  </si>
  <si>
    <t>Menys de 4</t>
  </si>
  <si>
    <t>Màxima categoria: ABSOLUT, ELIT, SÈNIOR, etc.</t>
  </si>
  <si>
    <t>Categoria d'edat 20 a 23 anys: PROMESA, ABSOLUT JOVE, SUB-20, SUB-21, SUB-23, etc.</t>
  </si>
  <si>
    <t>Categoria d'edat 18 a 19 anys: JUNIOR, JUVENIL, JOVES, SUB-18, SUB-19, etc.</t>
  </si>
  <si>
    <t>Categoria d'edat 16 a 17 anys: JUVENIL, CADET, SUB-17, SUB-16, etc.</t>
  </si>
  <si>
    <t>NO ÉS NECESSARI INDICAR</t>
  </si>
  <si>
    <t>Nom campionat</t>
  </si>
  <si>
    <t>El resultat d'aquesta simulació no es vinculant amb la puntuació que obtindreu a la resolució dels ajuts. Si teniu dubtes per omplir-lo podeu consultar amb els tècnics de l'administració.</t>
  </si>
  <si>
    <t>Àmbit de competició</t>
  </si>
  <si>
    <t>Categories d’edat permeses</t>
  </si>
  <si>
    <t>Mundial</t>
  </si>
  <si>
    <t>Europeu</t>
  </si>
  <si>
    <t>Internacional nivell 1</t>
  </si>
  <si>
    <t>Internacional nivell 2</t>
  </si>
  <si>
    <t>Internacional nivell 3</t>
  </si>
  <si>
    <t>Nacional nivell 1</t>
  </si>
  <si>
    <t>Nacional nivell 2</t>
  </si>
  <si>
    <t>Absoluta</t>
  </si>
  <si>
    <t>20-23</t>
  </si>
  <si>
    <t>18-19</t>
  </si>
  <si>
    <t>16-17</t>
  </si>
  <si>
    <t>No és necessari comptar</t>
  </si>
  <si>
    <t>Posicions admeses</t>
  </si>
  <si>
    <t>13-24</t>
  </si>
  <si>
    <t>1-3</t>
  </si>
  <si>
    <t>4-8</t>
  </si>
  <si>
    <t>9-12</t>
  </si>
  <si>
    <t>Categories d'edat permeses segons l'àmbit de la competició</t>
  </si>
  <si>
    <t>Obligatorietat o no d'indicar el nombre de països participants segons l'àmbit de la competició</t>
  </si>
  <si>
    <t>Obligatorietat o no d'indicar el nombre de participants segons l'àmbit de la competició</t>
  </si>
  <si>
    <t>Posicions admeses segons l'àmbit de la competició</t>
  </si>
  <si>
    <t>Grup 1</t>
  </si>
  <si>
    <t>Grup 2</t>
  </si>
  <si>
    <t>Grup 3</t>
  </si>
  <si>
    <t>Aeronàutica, Automobilisme, Billar, Bitlles, Ball esportiu, Espeleologia, Esquaix, Esquí nàutic, Fútbol americà, Muaythai, Motonàutica, Orientació, Pesca y càsting, Petanca, Pilota, Polo, Salvament i socorrisme</t>
  </si>
  <si>
    <t>RESULTAT FINAL D'UN CAMPIONAT CELEBRAT EN UN ÚNIC ESDEVENIMENT, SENSE COMPETICIONS PUNTUABLES</t>
  </si>
  <si>
    <t>Resultat d'una competició PUNTUABLE per a a un campionat amb DOS (2) competicions independents</t>
  </si>
  <si>
    <t>Resultat d'una competició PUNTUABLE per a a un campionat amb TRES (3) competicions independents</t>
  </si>
  <si>
    <t>Resultat d'una competició PUNTUABLE per a a un campionat amb QUATRE (4) competicions independents</t>
  </si>
  <si>
    <t>Màster o veterà</t>
  </si>
  <si>
    <t>EspecialitatNom</t>
  </si>
  <si>
    <t>EspecialitatCoeficient</t>
  </si>
  <si>
    <t>Nom de l'especialitat o prova</t>
  </si>
  <si>
    <t>Nom de l'esport o modalitat</t>
  </si>
  <si>
    <t>Estatal nivell 1</t>
  </si>
  <si>
    <t>Estatal nivell 2</t>
  </si>
  <si>
    <t>Especialitats i proves olímpiques i paralímpiques oficials (no d’exhibició) als Jocs Olímpics d’estiu de 2024 i 2028, i d’hivern de 2026.</t>
  </si>
  <si>
    <t>Especialitats o proves no olímpiques i no paralímpiques d’esports olímpics o paralímpics, especialitats del Jocs Mundials d’estiu i d’hivern d’Special Olympics, resta d'especialitats o proves no olímpiques i no paralímpiques dels esports no inclosos al grup 3.</t>
  </si>
  <si>
    <t>Especialitats per grups</t>
  </si>
  <si>
    <t>Màster</t>
  </si>
  <si>
    <t>Especialitats NO olímpiques i NO paralímpiques</t>
  </si>
  <si>
    <t>Especialitats olímpiques i paralímpiques</t>
  </si>
  <si>
    <t>Especialitats paralímpiques</t>
  </si>
  <si>
    <t>Especialitats olímpiques</t>
  </si>
  <si>
    <t>És un resultat d'un esport ADAPTAT</t>
  </si>
  <si>
    <t>Model d'autoavaluació d'un resultat esportiu - ajuts esportistes 2026</t>
  </si>
  <si>
    <t>NO OLÍMPICA / NO PARALÍMPICA</t>
  </si>
  <si>
    <t>NACIONAL</t>
  </si>
  <si>
    <t>RESULTAT FINAL GLOBAL D'UN CAMPIONAT AMB VÀRIES COMPETICIONS PUNTUABLES EN LLOCS I DATES DIFERENTS</t>
  </si>
  <si>
    <t>Resultat d'una competició PUNTUABLE per a a un campionat amb CINC (5+) O MÉS competicions independents</t>
  </si>
  <si>
    <t>OLÍMPICA / PARALÍMPICA</t>
  </si>
  <si>
    <t>EQUIVALENT EN DISTÀNCIA I EXECUCIÓ A OLÍMPICA/PARALÍMPICA</t>
  </si>
  <si>
    <t>MUNDIALPROVA</t>
  </si>
  <si>
    <t>EUROPEUPROVA</t>
  </si>
  <si>
    <t>NACIONALPROVA</t>
  </si>
  <si>
    <t>NACIONALAdaptat</t>
  </si>
  <si>
    <t>NACIONALPROVAAdaptat</t>
  </si>
  <si>
    <t>MUNDIALMàster</t>
  </si>
  <si>
    <t>1</t>
  </si>
  <si>
    <t>2</t>
  </si>
  <si>
    <t>3</t>
  </si>
  <si>
    <t>FÓRMULA ÍNDICE</t>
  </si>
  <si>
    <t>blancos</t>
  </si>
  <si>
    <t>Nombre de PAÏSOS (Mundia, Europeu, Internacional), o nombre de PARTICIPANTS (Nacional)</t>
  </si>
  <si>
    <t>SEXE de l'esportista que aconsegueix el resultat</t>
  </si>
  <si>
    <t>ÀMBIT de competició (la federació balear certificarà els nivells als campionats internacionals i estatals)</t>
  </si>
  <si>
    <t>TIPOLOGIA de la prova (és o no olímpica)</t>
  </si>
  <si>
    <t>CATEGORIA D'EDAT (la denominació específica dependrà de la modalitat o especialitat)</t>
  </si>
  <si>
    <t>POSICIÓ aconseguida (resultat a la classificació)</t>
  </si>
  <si>
    <t>Nombre d'esportistes a l'EQUIP o GRUP (indicar INDIVIDUAL si no es participa com a equip)</t>
  </si>
  <si>
    <t>ANY del resultat</t>
  </si>
  <si>
    <t>El resultat que presento es correspon amb el resultat final del campionat, o bé és un resultat aconseguit a una competició parcial independent que permet puntuar per a la classificació final del campionat (per exemple campionat del Món de Motociclisme, amb varis Grans Premis)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</si>
</sst>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0" x14ac:knownFonts="1">
    <font>
      <sz val="11"/>
      <color rgb="FF000000"/>
      <name val="Calibri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333333"/>
      <name val="Calibri"/>
      <family val="2"/>
    </font>
    <font>
      <i/>
      <sz val="10"/>
      <color rgb="FF808080"/>
      <name val="Calibri"/>
      <family val="2"/>
    </font>
    <font>
      <u/>
      <sz val="10"/>
      <color rgb="FF0000EE"/>
      <name val="Calibri"/>
      <family val="2"/>
    </font>
    <font>
      <sz val="10"/>
      <color rgb="FF006600"/>
      <name val="Calibri"/>
      <family val="2"/>
    </font>
    <font>
      <sz val="10"/>
      <color rgb="FF996600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1"/>
      <color rgb="FF000000"/>
      <name val="Calibri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6"/>
      <color rgb="FF000000"/>
      <name val="Verdana"/>
      <family val="2"/>
    </font>
    <font>
      <b/>
      <sz val="11"/>
      <color rgb="FFFF0000"/>
      <name val="Verdana"/>
      <family val="2"/>
    </font>
    <font>
      <b/>
      <sz val="18"/>
      <color rgb="FF000000"/>
      <name val="Verdana"/>
      <family val="2"/>
    </font>
    <font>
      <b/>
      <sz val="16"/>
      <color rgb="FFFF0000"/>
      <name val="Verdana"/>
      <family val="2"/>
    </font>
    <font>
      <i/>
      <sz val="11"/>
      <color rgb="FF000000"/>
      <name val="Verdana"/>
      <family val="2"/>
    </font>
    <font>
      <sz val="8"/>
      <name val="Calibri"/>
      <family val="2"/>
    </font>
    <font>
      <sz val="11"/>
      <color rgb="FF000000"/>
      <name val="Noto Sans"/>
      <family val="2"/>
      <charset val="1"/>
    </font>
    <font>
      <b/>
      <sz val="11"/>
      <color rgb="FF000000"/>
      <name val="Noto Sans"/>
      <family val="2"/>
      <charset val="1"/>
    </font>
    <font>
      <sz val="11"/>
      <color rgb="FFFF0000"/>
      <name val="Verdana"/>
      <family val="2"/>
    </font>
    <font>
      <sz val="10"/>
      <color rgb="FF000000"/>
      <name val="Verdana"/>
      <family val="2"/>
    </font>
    <font>
      <sz val="8"/>
      <name val="Calibri"/>
      <family val="2"/>
    </font>
    <font>
      <sz val="11"/>
      <name val="Verdana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CC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 style="thin">
        <color auto="1"/>
      </bottom>
      <diagonal/>
    </border>
    <border>
      <left style="medium">
        <color auto="1"/>
      </left>
      <right style="medium">
        <color theme="0" tint="-0.14996795556505021"/>
      </right>
      <top style="medium">
        <color auto="1"/>
      </top>
      <bottom style="medium">
        <color theme="0" tint="-0.14996795556505021"/>
      </bottom>
      <diagonal/>
    </border>
    <border>
      <left style="medium">
        <color auto="1"/>
      </left>
      <right style="medium">
        <color theme="0"/>
      </right>
      <top style="medium">
        <color auto="1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rgb="FF000000"/>
      </bottom>
      <diagonal/>
    </border>
    <border>
      <left style="medium">
        <color indexed="64"/>
      </left>
      <right style="medium">
        <color indexed="64"/>
      </right>
      <top/>
      <bottom style="dotted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rgb="FF000000"/>
      </bottom>
      <diagonal/>
    </border>
  </borders>
  <cellStyleXfs count="18">
    <xf numFmtId="0" fontId="0" fillId="0" borderId="0"/>
    <xf numFmtId="0" fontId="1" fillId="0" borderId="0" applyBorder="0" applyProtection="0"/>
    <xf numFmtId="0" fontId="2" fillId="0" borderId="0" applyBorder="0" applyProtection="0"/>
    <xf numFmtId="0" fontId="3" fillId="0" borderId="0" applyBorder="0" applyProtection="0"/>
    <xf numFmtId="0" fontId="13" fillId="0" borderId="0" applyBorder="0" applyProtection="0"/>
    <xf numFmtId="0" fontId="4" fillId="2" borderId="1" applyProtection="0"/>
    <xf numFmtId="0" fontId="5" fillId="0" borderId="0" applyBorder="0" applyProtection="0"/>
    <xf numFmtId="0" fontId="6" fillId="0" borderId="0" applyBorder="0" applyProtection="0"/>
    <xf numFmtId="0" fontId="13" fillId="0" borderId="0" applyBorder="0" applyProtection="0"/>
    <xf numFmtId="0" fontId="7" fillId="3" borderId="0" applyBorder="0" applyProtection="0"/>
    <xf numFmtId="0" fontId="8" fillId="2" borderId="0" applyBorder="0" applyProtection="0"/>
    <xf numFmtId="0" fontId="9" fillId="4" borderId="0" applyBorder="0" applyProtection="0"/>
    <xf numFmtId="0" fontId="9" fillId="0" borderId="0" applyBorder="0" applyProtection="0"/>
    <xf numFmtId="0" fontId="10" fillId="5" borderId="0" applyBorder="0" applyProtection="0"/>
    <xf numFmtId="0" fontId="11" fillId="0" borderId="0" applyBorder="0" applyProtection="0"/>
    <xf numFmtId="0" fontId="12" fillId="6" borderId="0" applyBorder="0" applyProtection="0"/>
    <xf numFmtId="0" fontId="12" fillId="7" borderId="0" applyBorder="0" applyProtection="0"/>
    <xf numFmtId="0" fontId="11" fillId="8" borderId="0" applyBorder="0" applyProtection="0"/>
  </cellStyleXfs>
  <cellXfs count="111">
    <xf numFmtId="0" fontId="0" fillId="0" borderId="0" xfId="0"/>
    <xf numFmtId="0" fontId="14" fillId="0" borderId="0" xfId="0" applyFont="1"/>
    <xf numFmtId="0" fontId="14" fillId="0" borderId="12" xfId="0" applyFont="1" applyBorder="1" applyAlignment="1">
      <alignment horizontal="left" readingOrder="1"/>
    </xf>
    <xf numFmtId="0" fontId="14" fillId="0" borderId="7" xfId="0" applyFont="1" applyBorder="1" applyAlignment="1">
      <alignment horizontal="left" readingOrder="1"/>
    </xf>
    <xf numFmtId="0" fontId="14" fillId="0" borderId="14" xfId="0" applyFont="1" applyBorder="1" applyAlignment="1">
      <alignment horizontal="left" readingOrder="1"/>
    </xf>
    <xf numFmtId="0" fontId="14" fillId="0" borderId="13" xfId="0" applyFont="1" applyBorder="1" applyAlignment="1">
      <alignment horizontal="left" readingOrder="1"/>
    </xf>
    <xf numFmtId="0" fontId="14" fillId="0" borderId="11" xfId="0" applyFont="1" applyBorder="1" applyAlignment="1">
      <alignment horizontal="left" readingOrder="1"/>
    </xf>
    <xf numFmtId="0" fontId="14" fillId="0" borderId="16" xfId="0" applyFont="1" applyBorder="1" applyAlignment="1">
      <alignment horizontal="left" readingOrder="1"/>
    </xf>
    <xf numFmtId="0" fontId="14" fillId="0" borderId="15" xfId="0" applyFont="1" applyBorder="1" applyAlignment="1">
      <alignment horizontal="left" readingOrder="1"/>
    </xf>
    <xf numFmtId="0" fontId="14" fillId="9" borderId="2" xfId="0" applyFont="1" applyFill="1" applyBorder="1" applyAlignment="1">
      <alignment vertical="center"/>
    </xf>
    <xf numFmtId="0" fontId="14" fillId="9" borderId="3" xfId="0" applyFont="1" applyFill="1" applyBorder="1" applyAlignment="1">
      <alignment vertical="center"/>
    </xf>
    <xf numFmtId="0" fontId="14" fillId="9" borderId="4" xfId="0" applyFont="1" applyFill="1" applyBorder="1" applyAlignment="1">
      <alignment vertical="center"/>
    </xf>
    <xf numFmtId="0" fontId="14" fillId="9" borderId="5" xfId="0" applyFont="1" applyFill="1" applyBorder="1" applyAlignment="1">
      <alignment vertical="center"/>
    </xf>
    <xf numFmtId="0" fontId="14" fillId="9" borderId="0" xfId="0" applyFont="1" applyFill="1" applyAlignment="1">
      <alignment vertical="center"/>
    </xf>
    <xf numFmtId="0" fontId="14" fillId="9" borderId="6" xfId="0" applyFont="1" applyFill="1" applyBorder="1" applyAlignment="1">
      <alignment vertical="center"/>
    </xf>
    <xf numFmtId="0" fontId="14" fillId="9" borderId="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4" fillId="9" borderId="0" xfId="0" applyFont="1" applyFill="1" applyAlignment="1">
      <alignment horizontal="right" vertical="center"/>
    </xf>
    <xf numFmtId="0" fontId="14" fillId="0" borderId="0" xfId="0" applyFont="1" applyAlignment="1">
      <alignment horizontal="left" vertical="center" readingOrder="1"/>
    </xf>
    <xf numFmtId="0" fontId="14" fillId="0" borderId="3" xfId="0" applyFont="1" applyBorder="1" applyAlignment="1">
      <alignment horizontal="left" vertical="center" readingOrder="1"/>
    </xf>
    <xf numFmtId="0" fontId="14" fillId="0" borderId="0" xfId="0" applyFont="1" applyAlignment="1">
      <alignment horizontal="left" readingOrder="1"/>
    </xf>
    <xf numFmtId="0" fontId="14" fillId="9" borderId="0" xfId="0" applyFont="1" applyFill="1" applyAlignment="1">
      <alignment vertical="center" wrapText="1"/>
    </xf>
    <xf numFmtId="0" fontId="14" fillId="9" borderId="0" xfId="0" applyFont="1" applyFill="1" applyAlignment="1">
      <alignment horizontal="left" vertical="center"/>
    </xf>
    <xf numFmtId="164" fontId="16" fillId="10" borderId="18" xfId="0" applyNumberFormat="1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8" fillId="0" borderId="0" xfId="0" applyFont="1"/>
    <xf numFmtId="0" fontId="14" fillId="0" borderId="17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center" readingOrder="1"/>
    </xf>
    <xf numFmtId="0" fontId="14" fillId="0" borderId="0" xfId="0" applyFont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9" xfId="0" applyFont="1" applyBorder="1" applyAlignment="1">
      <alignment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30" xfId="0" applyFont="1" applyBorder="1" applyAlignment="1">
      <alignment vertical="center" wrapText="1"/>
    </xf>
    <xf numFmtId="0" fontId="14" fillId="12" borderId="24" xfId="0" applyFont="1" applyFill="1" applyBorder="1" applyAlignment="1">
      <alignment horizontal="center" vertical="center" wrapText="1"/>
    </xf>
    <xf numFmtId="0" fontId="14" fillId="12" borderId="23" xfId="0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12" borderId="26" xfId="0" applyFont="1" applyFill="1" applyBorder="1" applyAlignment="1">
      <alignment horizontal="center" vertical="center" wrapText="1"/>
    </xf>
    <xf numFmtId="0" fontId="14" fillId="12" borderId="27" xfId="0" applyFont="1" applyFill="1" applyBorder="1" applyAlignment="1">
      <alignment horizontal="center" vertical="center" wrapText="1"/>
    </xf>
    <xf numFmtId="0" fontId="14" fillId="11" borderId="26" xfId="0" applyFont="1" applyFill="1" applyBorder="1" applyAlignment="1">
      <alignment vertical="center" wrapText="1"/>
    </xf>
    <xf numFmtId="0" fontId="14" fillId="11" borderId="27" xfId="0" applyFont="1" applyFill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4" fillId="12" borderId="24" xfId="0" applyFont="1" applyFill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4" fillId="0" borderId="26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4" fillId="12" borderId="23" xfId="0" applyFont="1" applyFill="1" applyBorder="1" applyAlignment="1">
      <alignment vertical="center" wrapText="1"/>
    </xf>
    <xf numFmtId="16" fontId="14" fillId="0" borderId="23" xfId="0" quotePrefix="1" applyNumberFormat="1" applyFont="1" applyBorder="1" applyAlignment="1">
      <alignment horizontal="center" vertical="center" wrapText="1"/>
    </xf>
    <xf numFmtId="0" fontId="14" fillId="0" borderId="23" xfId="0" quotePrefix="1" applyFont="1" applyBorder="1" applyAlignment="1">
      <alignment horizontal="center" vertical="center" wrapText="1"/>
    </xf>
    <xf numFmtId="0" fontId="14" fillId="0" borderId="31" xfId="0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0" fontId="20" fillId="11" borderId="25" xfId="0" applyFont="1" applyFill="1" applyBorder="1" applyAlignment="1">
      <alignment vertical="center" wrapText="1"/>
    </xf>
    <xf numFmtId="0" fontId="22" fillId="0" borderId="33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2" fillId="0" borderId="30" xfId="0" applyFont="1" applyBorder="1" applyAlignment="1">
      <alignment vertical="center" wrapText="1"/>
    </xf>
    <xf numFmtId="0" fontId="22" fillId="0" borderId="28" xfId="0" applyFont="1" applyBorder="1" applyAlignment="1">
      <alignment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wrapText="1"/>
    </xf>
    <xf numFmtId="0" fontId="14" fillId="0" borderId="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textRotation="90" readingOrder="1"/>
    </xf>
    <xf numFmtId="0" fontId="14" fillId="0" borderId="0" xfId="0" applyFont="1" applyAlignment="1">
      <alignment horizontal="left" textRotation="90" readingOrder="1"/>
    </xf>
    <xf numFmtId="0" fontId="25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 readingOrder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7" fillId="0" borderId="17" xfId="0" applyFont="1" applyBorder="1" applyAlignment="1" applyProtection="1">
      <alignment horizontal="left" vertical="center" wrapText="1"/>
      <protection locked="0"/>
    </xf>
    <xf numFmtId="0" fontId="29" fillId="0" borderId="0" xfId="0" applyFont="1" applyAlignment="1">
      <alignment wrapText="1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2" fontId="29" fillId="0" borderId="0" xfId="0" applyNumberFormat="1" applyFont="1" applyAlignment="1">
      <alignment wrapText="1"/>
    </xf>
    <xf numFmtId="0" fontId="29" fillId="0" borderId="0" xfId="0" applyFont="1"/>
    <xf numFmtId="0" fontId="28" fillId="0" borderId="0" xfId="0" applyFont="1"/>
    <xf numFmtId="0" fontId="28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9" fillId="9" borderId="19" xfId="0" applyFont="1" applyFill="1" applyBorder="1" applyAlignment="1">
      <alignment horizontal="center" vertical="center" wrapText="1"/>
    </xf>
    <xf numFmtId="0" fontId="19" fillId="9" borderId="20" xfId="0" applyFont="1" applyFill="1" applyBorder="1" applyAlignment="1">
      <alignment horizontal="center" vertical="center" wrapText="1"/>
    </xf>
    <xf numFmtId="0" fontId="19" fillId="9" borderId="21" xfId="0" applyFont="1" applyFill="1" applyBorder="1" applyAlignment="1">
      <alignment horizontal="center" vertical="center" wrapText="1"/>
    </xf>
    <xf numFmtId="0" fontId="15" fillId="14" borderId="19" xfId="0" applyFont="1" applyFill="1" applyBorder="1" applyAlignment="1">
      <alignment horizontal="center" vertical="center" wrapText="1"/>
    </xf>
    <xf numFmtId="0" fontId="15" fillId="14" borderId="20" xfId="0" applyFont="1" applyFill="1" applyBorder="1" applyAlignment="1">
      <alignment horizontal="center" vertical="center" wrapText="1"/>
    </xf>
    <xf numFmtId="0" fontId="15" fillId="14" borderId="21" xfId="0" applyFont="1" applyFill="1" applyBorder="1" applyAlignment="1">
      <alignment horizontal="center" vertical="center" wrapText="1"/>
    </xf>
    <xf numFmtId="0" fontId="15" fillId="15" borderId="19" xfId="0" applyFont="1" applyFill="1" applyBorder="1" applyAlignment="1">
      <alignment horizontal="center" vertical="center"/>
    </xf>
    <xf numFmtId="0" fontId="15" fillId="15" borderId="20" xfId="0" applyFont="1" applyFill="1" applyBorder="1" applyAlignment="1">
      <alignment horizontal="center" vertical="center"/>
    </xf>
    <xf numFmtId="0" fontId="15" fillId="15" borderId="21" xfId="0" applyFont="1" applyFill="1" applyBorder="1" applyAlignment="1">
      <alignment horizontal="center" vertical="center"/>
    </xf>
    <xf numFmtId="0" fontId="20" fillId="11" borderId="31" xfId="0" applyFont="1" applyFill="1" applyBorder="1" applyAlignment="1">
      <alignment horizontal="center" vertical="center" wrapText="1"/>
    </xf>
    <xf numFmtId="0" fontId="20" fillId="11" borderId="28" xfId="0" applyFont="1" applyFill="1" applyBorder="1" applyAlignment="1">
      <alignment horizontal="center" vertical="center" wrapText="1"/>
    </xf>
    <xf numFmtId="0" fontId="15" fillId="16" borderId="19" xfId="0" applyFont="1" applyFill="1" applyBorder="1" applyAlignment="1">
      <alignment horizontal="center" vertical="center"/>
    </xf>
    <xf numFmtId="0" fontId="15" fillId="16" borderId="20" xfId="0" applyFont="1" applyFill="1" applyBorder="1" applyAlignment="1">
      <alignment horizontal="center" vertical="center"/>
    </xf>
    <xf numFmtId="0" fontId="15" fillId="16" borderId="21" xfId="0" applyFont="1" applyFill="1" applyBorder="1" applyAlignment="1">
      <alignment horizontal="center" vertical="center"/>
    </xf>
    <xf numFmtId="0" fontId="23" fillId="17" borderId="19" xfId="0" applyFont="1" applyFill="1" applyBorder="1" applyAlignment="1">
      <alignment horizontal="center" vertical="center" wrapText="1"/>
    </xf>
    <xf numFmtId="0" fontId="23" fillId="17" borderId="21" xfId="0" applyFont="1" applyFill="1" applyBorder="1" applyAlignment="1">
      <alignment horizontal="center" vertical="center" wrapText="1"/>
    </xf>
    <xf numFmtId="0" fontId="14" fillId="11" borderId="19" xfId="0" applyFont="1" applyFill="1" applyBorder="1" applyAlignment="1">
      <alignment horizontal="center" vertical="center" wrapText="1"/>
    </xf>
    <xf numFmtId="0" fontId="14" fillId="11" borderId="20" xfId="0" applyFont="1" applyFill="1" applyBorder="1" applyAlignment="1">
      <alignment horizontal="center" vertical="center" wrapText="1"/>
    </xf>
    <xf numFmtId="0" fontId="14" fillId="11" borderId="21" xfId="0" applyFont="1" applyFill="1" applyBorder="1" applyAlignment="1">
      <alignment horizontal="center" vertical="center" wrapText="1"/>
    </xf>
    <xf numFmtId="0" fontId="20" fillId="11" borderId="19" xfId="0" applyFont="1" applyFill="1" applyBorder="1" applyAlignment="1">
      <alignment horizontal="center" vertical="center" wrapText="1"/>
    </xf>
    <xf numFmtId="0" fontId="20" fillId="11" borderId="20" xfId="0" applyFont="1" applyFill="1" applyBorder="1" applyAlignment="1">
      <alignment horizontal="center" vertical="center" wrapText="1"/>
    </xf>
    <xf numFmtId="0" fontId="20" fillId="11" borderId="21" xfId="0" applyFont="1" applyFill="1" applyBorder="1" applyAlignment="1">
      <alignment horizontal="center" vertical="center" wrapText="1"/>
    </xf>
    <xf numFmtId="0" fontId="15" fillId="13" borderId="19" xfId="0" applyFont="1" applyFill="1" applyBorder="1" applyAlignment="1">
      <alignment horizontal="center" vertical="center" wrapText="1"/>
    </xf>
    <xf numFmtId="0" fontId="15" fillId="13" borderId="20" xfId="0" applyFont="1" applyFill="1" applyBorder="1" applyAlignment="1">
      <alignment horizontal="center" vertical="center" wrapText="1"/>
    </xf>
    <xf numFmtId="0" fontId="15" fillId="13" borderId="21" xfId="0" applyFont="1" applyFill="1" applyBorder="1" applyAlignment="1">
      <alignment horizontal="center" vertical="center" wrapText="1"/>
    </xf>
    <xf numFmtId="0" fontId="14" fillId="9" borderId="31" xfId="0" applyFont="1" applyFill="1" applyBorder="1" applyAlignment="1">
      <alignment horizontal="center" vertical="center" wrapText="1"/>
    </xf>
    <xf numFmtId="0" fontId="14" fillId="9" borderId="28" xfId="0" applyFont="1" applyFill="1" applyBorder="1" applyAlignment="1">
      <alignment horizontal="center" vertical="center" wrapText="1"/>
    </xf>
  </cellXfs>
  <cellStyles count="18">
    <cellStyle name="Accent" xfId="14" xr:uid="{00000000-0005-0000-0000-000013000000}"/>
    <cellStyle name="Accent 1" xfId="15" xr:uid="{00000000-0005-0000-0000-000014000000}"/>
    <cellStyle name="Accent 2" xfId="16" xr:uid="{00000000-0005-0000-0000-000015000000}"/>
    <cellStyle name="Accent 3" xfId="17" xr:uid="{00000000-0005-0000-0000-000016000000}"/>
    <cellStyle name="Bad" xfId="11" xr:uid="{00000000-0005-0000-0000-000010000000}"/>
    <cellStyle name="Error" xfId="13" xr:uid="{00000000-0005-0000-0000-000012000000}"/>
    <cellStyle name="Footnote" xfId="6" xr:uid="{00000000-0005-0000-0000-00000B000000}"/>
    <cellStyle name="Good" xfId="9" xr:uid="{00000000-0005-0000-0000-00000E000000}"/>
    <cellStyle name="Heading 1" xfId="2" xr:uid="{00000000-0005-0000-0000-000007000000}"/>
    <cellStyle name="Heading 2" xfId="3" xr:uid="{00000000-0005-0000-0000-000008000000}"/>
    <cellStyle name="Hyperlink" xfId="7" xr:uid="{00000000-0005-0000-0000-00000C000000}"/>
    <cellStyle name="Neutral" xfId="10" xr:uid="{00000000-0005-0000-0000-00000F000000}"/>
    <cellStyle name="Normal" xfId="0" builtinId="0"/>
    <cellStyle name="Note" xfId="5" xr:uid="{00000000-0005-0000-0000-00000A000000}"/>
    <cellStyle name="Status" xfId="8" xr:uid="{00000000-0005-0000-0000-00000D000000}"/>
    <cellStyle name="Text" xfId="4" xr:uid="{00000000-0005-0000-0000-000009000000}"/>
    <cellStyle name="Título" xfId="1" xr:uid="{00000000-0005-0000-0000-000006000000}"/>
    <cellStyle name="Warning" xfId="12" xr:uid="{00000000-0005-0000-0000-000011000000}"/>
  </cellStyles>
  <dxfs count="92">
    <dxf>
      <font>
        <b/>
        <sz val="11"/>
        <color rgb="FF6AA84F"/>
        <name val="Calibri"/>
      </font>
      <fill>
        <patternFill>
          <bgColor rgb="FFFFFFFF"/>
        </patternFill>
      </fill>
    </dxf>
    <dxf>
      <font>
        <b/>
        <sz val="11"/>
        <color rgb="FFFF0000"/>
        <name val="Calibri"/>
      </font>
      <fill>
        <patternFill>
          <bgColor rgb="FFFFFFFF"/>
        </patternFill>
      </fill>
    </dxf>
    <dxf>
      <font>
        <b/>
        <sz val="11"/>
        <color rgb="FF6AA84F"/>
        <name val="Calibri"/>
      </font>
      <fill>
        <patternFill>
          <bgColor rgb="FFFFFFFF"/>
        </patternFill>
      </fill>
    </dxf>
    <dxf>
      <font>
        <b/>
        <sz val="11"/>
        <color rgb="FFFF0000"/>
        <name val="Calibri"/>
      </font>
      <fill>
        <patternFill>
          <bgColor rgb="FFFFFFFF"/>
        </patternFill>
      </fill>
    </dxf>
    <dxf>
      <font>
        <b/>
        <sz val="11"/>
        <color rgb="FF6AA84F"/>
        <name val="Calibri"/>
      </font>
      <fill>
        <patternFill>
          <bgColor rgb="FFFFFFFF"/>
        </patternFill>
      </fill>
    </dxf>
    <dxf>
      <font>
        <b/>
        <sz val="11"/>
        <color rgb="FFFF0000"/>
        <name val="Calibri"/>
      </font>
      <fill>
        <patternFill>
          <bgColor rgb="FFFFFFFF"/>
        </patternFill>
      </fill>
    </dxf>
    <dxf>
      <font>
        <b/>
        <sz val="11"/>
        <color rgb="FF6AA84F"/>
        <name val="Calibri"/>
      </font>
      <fill>
        <patternFill>
          <bgColor rgb="FFFFFFFF"/>
        </patternFill>
      </fill>
    </dxf>
    <dxf>
      <font>
        <b/>
        <sz val="11"/>
        <color rgb="FFFF0000"/>
        <name val="Calibri"/>
      </font>
      <fill>
        <patternFill>
          <bgColor rgb="FFFFFFFF"/>
        </patternFill>
      </fill>
    </dxf>
    <dxf>
      <font>
        <b/>
        <sz val="11"/>
        <color rgb="FF6AA84F"/>
        <name val="Calibri"/>
      </font>
      <fill>
        <patternFill patternType="none">
          <bgColor auto="1"/>
        </patternFill>
      </fill>
    </dxf>
    <dxf>
      <font>
        <b/>
        <sz val="11"/>
        <color rgb="FFFF0000"/>
        <name val="Calibri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color theme="9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/>
        <top style="thin">
          <color rgb="FFCCCCCC"/>
        </top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/>
        <right style="thin">
          <color rgb="FFCCCCCC"/>
        </right>
        <top style="thin">
          <color rgb="FFCCCCCC"/>
        </top>
        <bottom style="thin">
          <color rgb="FFCCCCCC"/>
        </bottom>
      </border>
    </dxf>
    <dxf>
      <border outline="0">
        <top style="thin">
          <color rgb="FFCCCCCC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/>
        <top style="thin">
          <color rgb="FFCCCCCC"/>
        </top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/>
        <right style="thin">
          <color rgb="FFCCCCCC"/>
        </right>
        <top style="thin">
          <color rgb="FFCCCCCC"/>
        </top>
        <bottom style="thin">
          <color rgb="FFCCCCCC"/>
        </bottom>
      </border>
    </dxf>
    <dxf>
      <border outline="0">
        <top style="thin">
          <color rgb="FFCCCCCC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/>
        <top style="thin">
          <color rgb="FFCCCCCC"/>
        </top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/>
        <right style="thin">
          <color rgb="FFCCCCCC"/>
        </right>
        <top style="thin">
          <color rgb="FFCCCCCC"/>
        </top>
        <bottom style="thin">
          <color rgb="FFCCCCCC"/>
        </bottom>
      </border>
    </dxf>
    <dxf>
      <border outline="0">
        <top style="thin">
          <color rgb="FFCCCCCC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/>
        <top style="thin">
          <color rgb="FFCCCCCC"/>
        </top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/>
        <right style="thin">
          <color rgb="FFCCCCCC"/>
        </right>
        <top style="thin">
          <color rgb="FFCCCCCC"/>
        </top>
        <bottom style="thin">
          <color rgb="FFCCCCCC"/>
        </bottom>
      </border>
    </dxf>
    <dxf>
      <border outline="0">
        <top style="thin">
          <color rgb="FFCCCCCC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/>
        <top style="thin">
          <color rgb="FFCCCCCC"/>
        </top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/>
        <right style="thin">
          <color rgb="FFCCCCCC"/>
        </right>
        <top style="thin">
          <color rgb="FFCCCCCC"/>
        </top>
        <bottom style="thin">
          <color rgb="FFCCCCCC"/>
        </bottom>
      </border>
    </dxf>
    <dxf>
      <border outline="0">
        <top style="thin">
          <color rgb="FFCCCCCC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/>
        <top style="thin">
          <color rgb="FFCCCCCC"/>
        </top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/>
        <right style="thin">
          <color rgb="FFCCCCCC"/>
        </right>
        <top style="thin">
          <color rgb="FFCCCCCC"/>
        </top>
        <bottom style="thin">
          <color rgb="FFCCCCCC"/>
        </bottom>
      </border>
    </dxf>
    <dxf>
      <border outline="0">
        <top style="thin">
          <color rgb="FFCCCCCC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/>
        <top style="thin">
          <color rgb="FFCCCCCC"/>
        </top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/>
        <right style="thin">
          <color rgb="FFCCCCCC"/>
        </right>
        <top style="thin">
          <color rgb="FFCCCCCC"/>
        </top>
        <bottom style="thin">
          <color rgb="FFCCCCCC"/>
        </bottom>
      </border>
    </dxf>
    <dxf>
      <border outline="0">
        <top style="thin">
          <color rgb="FFCCCCCC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rgb="FFCCCCCC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/>
        <right style="thin">
          <color rgb="FFCCCCCC"/>
        </right>
        <top style="thin">
          <color rgb="FFCCCCCC"/>
        </top>
        <bottom style="thin">
          <color rgb="FFCCCCCC"/>
        </bottom>
      </border>
    </dxf>
    <dxf>
      <border outline="0">
        <top style="thin">
          <color rgb="FFCCCCCC"/>
        </top>
      </border>
    </dxf>
    <dxf>
      <border outline="0">
        <left style="thin">
          <color auto="1"/>
        </left>
        <right style="thin">
          <color rgb="FFCCCCCC"/>
        </right>
        <top style="thin">
          <color auto="1"/>
        </top>
        <bottom style="thin">
          <color rgb="FFCCCCCC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</dxf>
    <dxf>
      <border outline="0">
        <bottom style="thin">
          <color rgb="FFCCCCCC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bgColor auto="1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6AA84F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D831EB-CD76-4332-9BCA-2CF86CEDAEB1}" name="AMBITO" displayName="AMBITO" ref="A1:B7" totalsRowShown="0" headerRowDxfId="91" dataDxfId="89" headerRowBorderDxfId="90" tableBorderDxfId="88" totalsRowBorderDxfId="87">
  <tableColumns count="2">
    <tableColumn id="1" xr3:uid="{7D595F8A-E483-4D1A-9546-2C0C19A8757D}" name="AmbitNom" dataDxfId="86"/>
    <tableColumn id="2" xr3:uid="{6F3F8A26-6713-4FAF-B350-05CFDF54BB58}" name="AmbitCoeficient" dataDxfId="8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EDEA0-10E3-4964-99D2-7882B0384A10}" name="RGLPOS" displayName="RGLPOS" ref="A1:H11" totalsRowShown="0" headerRowDxfId="27" dataDxfId="26">
  <tableColumns count="8">
    <tableColumn id="1" xr3:uid="{70A59F33-40A7-4893-B5C6-F1C3CE1F24C4}" name="Àmbit" dataDxfId="25"/>
    <tableColumn id="2" xr3:uid="{75EDAECA-713C-4A1A-A1A6-71D1BD1BE103}" name="1" dataDxfId="24"/>
    <tableColumn id="9" xr3:uid="{F791CD18-2948-4C47-B6A5-9A5B919246C6}" name="2" dataDxfId="23"/>
    <tableColumn id="14" xr3:uid="{C6C6EEC7-FD6B-41CD-8E6B-5E45E9F8DE0A}" name="3" dataDxfId="22"/>
    <tableColumn id="18" xr3:uid="{6CD6F142-3EE4-4AA4-B950-DC2479A20E0C}" name="4 a 8" dataDxfId="21"/>
    <tableColumn id="19" xr3:uid="{59F6A069-DE5D-4A53-BECF-8A118E67B78F}" name="9 a 12" dataDxfId="20"/>
    <tableColumn id="20" xr3:uid="{1204877F-CAC1-4986-9BDB-3F7EE9AFF78F}" name="13 a 24" dataDxfId="19"/>
    <tableColumn id="21" xr3:uid="{71544B9A-92FB-4183-8C44-10D8992B0B5B}" name="PARTICIPACIÓ" dataDxfId="18"/>
  </tableColumns>
  <tableStyleInfo name="TableStyleMedium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76E4DC4-AD83-4F17-898B-320B9271C20E}" name="RGLNUMPA" displayName="RGLNUMPA" ref="A1:D13" totalsRowShown="0" headerRowDxfId="17" dataDxfId="16">
  <tableColumns count="4">
    <tableColumn id="1" xr3:uid="{E8F4AB32-672C-4E1B-BA3B-5FDE2A8BC647}" name="Àmbit" dataDxfId="15"/>
    <tableColumn id="2" xr3:uid="{D35B01AD-5D3D-42D9-BD37-1129F2099C04}" name="OLÍMPICA / PARALÍMPICA" dataDxfId="14"/>
    <tableColumn id="9" xr3:uid="{5A2B2C6E-2B82-4F18-BB1C-866029935831}" name="EQUIVALENT EN DISTÀNCIA I EXECUCIÓ A OLÍMPICA/PARALÍMPICA" dataDxfId="13"/>
    <tableColumn id="14" xr3:uid="{23D91BAE-1202-4D13-A4D7-A3E6505F9676}" name="NO OLÍMPICA / NO PARALÍMPICA" dataDxfId="12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2A6D932-CB91-439C-A840-5D9A48B56B6E}" name="ESPECIALIDAD" displayName="ESPECIALIDAD" ref="A9:B12" totalsRowShown="0" headerRowDxfId="84" dataDxfId="82" headerRowBorderDxfId="83" tableBorderDxfId="81" totalsRowBorderDxfId="80">
  <autoFilter ref="A9:B12" xr:uid="{12A6D932-CB91-439C-A840-5D9A48B56B6E}"/>
  <tableColumns count="2">
    <tableColumn id="1" xr3:uid="{E8D36F30-3379-420C-96FD-2F562AC069A4}" name="EspecialitatNom" dataDxfId="79"/>
    <tableColumn id="2" xr3:uid="{E1E2478E-7904-41E6-9BD6-31B2111BBFB9}" name="EspecialitatCoeficient" dataDxfId="78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CE0B633-8174-47C5-9423-ADF1BD3FD59A}" name="EDAD" displayName="EDAD" ref="A14:B19" totalsRowShown="0" headerRowDxfId="77" dataDxfId="75" headerRowBorderDxfId="76" tableBorderDxfId="74" totalsRowBorderDxfId="73">
  <autoFilter ref="A14:B19" xr:uid="{ACE0B633-8174-47C5-9423-ADF1BD3FD59A}"/>
  <tableColumns count="2">
    <tableColumn id="1" xr3:uid="{0CC67001-92A4-4733-A26D-0919596251A7}" name="CategoriaEdatNom" dataDxfId="72"/>
    <tableColumn id="2" xr3:uid="{99A767F2-5902-4082-A19F-78DDEA032949}" name="CategoriaEdatCoeficient" dataDxfId="71"/>
  </tableColumns>
  <tableStyleInfo name="TableStyleMedium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D15B035-EB1A-49EF-89AC-96AD55C7594A}" name="POSICION" displayName="POSICION" ref="A21:B28" totalsRowShown="0" headerRowDxfId="70" dataDxfId="68" headerRowBorderDxfId="69" tableBorderDxfId="67" totalsRowBorderDxfId="66">
  <autoFilter ref="A21:B28" xr:uid="{5D15B035-EB1A-49EF-89AC-96AD55C7594A}"/>
  <tableColumns count="2">
    <tableColumn id="1" xr3:uid="{929EFFB3-C838-4E08-BDC8-A2D788109E4F}" name="PosicioText" dataDxfId="65"/>
    <tableColumn id="2" xr3:uid="{17823C38-1F14-4249-A47F-EDAEE5FC5768}" name="PosicioCoeficient" dataDxfId="64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4377F26-FD6F-4A0F-815F-8F4C22C3773E}" name="EQUIPO" displayName="EQUIPO" ref="A30:B35" totalsRowShown="0" headerRowDxfId="63" dataDxfId="61" headerRowBorderDxfId="62" tableBorderDxfId="60" totalsRowBorderDxfId="59">
  <autoFilter ref="A30:B35" xr:uid="{64377F26-FD6F-4A0F-815F-8F4C22C3773E}"/>
  <tableColumns count="2">
    <tableColumn id="1" xr3:uid="{3A91230B-5F0E-42A3-988D-14C3ED7AF671}" name="NumEsportistesText" dataDxfId="58"/>
    <tableColumn id="2" xr3:uid="{74B2CA0A-1C55-4F8E-AD0E-8023E986702D}" name="NumEsportistesCoeficient" dataDxfId="5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ECCC8CE-02B0-4B11-924D-978B8DA2794B}" name="PAISES" displayName="PAISES" ref="A37:B52" totalsRowShown="0" headerRowDxfId="56" dataDxfId="54" headerRowBorderDxfId="55" tableBorderDxfId="53" totalsRowBorderDxfId="52">
  <autoFilter ref="A37:B52" xr:uid="{8ECCC8CE-02B0-4B11-924D-978B8DA2794B}"/>
  <tableColumns count="2">
    <tableColumn id="1" xr3:uid="{87F8B220-4121-466E-BB74-78EABECB822C}" name="NumPaisosText" dataDxfId="51"/>
    <tableColumn id="2" xr3:uid="{C3E58BAF-AB39-41F5-9AE2-75E3A629A104}" name="NumPaisosCoeficient" dataDxfId="50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DAAD871-A479-4CBB-9DC0-031911B6EA73}" name="PRUEBAS" displayName="PRUEBAS" ref="A54:B60" totalsRowShown="0" headerRowDxfId="49" dataDxfId="47" headerRowBorderDxfId="48" tableBorderDxfId="46" totalsRowBorderDxfId="45">
  <autoFilter ref="A54:B60" xr:uid="{FDAAD871-A479-4CBB-9DC0-031911B6EA73}"/>
  <tableColumns count="2">
    <tableColumn id="1" xr3:uid="{6425E0EC-28A6-4694-9870-0D5B9B95A530}" name="NumProvesText" dataDxfId="44"/>
    <tableColumn id="2" xr3:uid="{F647D418-09CC-452B-90BB-C2101AA5CCCB}" name="NumProvesCoeficient" dataDxfId="43"/>
  </tableColumns>
  <tableStyleInfo name="TableStyleMedium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C3629C9-9FFF-43C6-A082-86ECAD6CB86E}" name="ANIOS" displayName="ANIOS" ref="A62:B65" totalsRowShown="0" headerRowDxfId="42" dataDxfId="40" headerRowBorderDxfId="41" tableBorderDxfId="39" totalsRowBorderDxfId="38">
  <autoFilter ref="A62:B65" xr:uid="{0C3629C9-9FFF-43C6-A082-86ECAD6CB86E}"/>
  <tableColumns count="2">
    <tableColumn id="1" xr3:uid="{97172DCE-4AB9-4DDE-9728-91C19FB563FB}" name="AnysResultatText" dataDxfId="37"/>
    <tableColumn id="2" xr3:uid="{8A980DD3-378F-4D84-B191-FC9DD87257AB}" name="AnysResultatCoeficient" dataDxfId="3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GLCAT" displayName="RGLCAT" ref="A1:F10" totalsRowShown="0" headerRowDxfId="35" dataDxfId="34">
  <tableColumns count="6">
    <tableColumn id="1" xr3:uid="{00000000-0010-0000-0000-000001000000}" name="Àmbit" dataDxfId="33"/>
    <tableColumn id="2" xr3:uid="{00000000-0010-0000-0000-000002000000}" name="Màxima categoria: ABSOLUT, ELIT, SÈNIOR, etc." dataDxfId="32"/>
    <tableColumn id="9" xr3:uid="{CFD82B33-C950-4E4F-82CE-0D3DAD9BA97A}" name="Categoria d'edat 20 a 23 anys: PROMESA, ABSOLUT JOVE, SUB-20, SUB-21, SUB-23, etc." dataDxfId="31"/>
    <tableColumn id="14" xr3:uid="{62395D55-2B45-4EED-BC82-195F33363E7F}" name="Categoria d'edat 18 a 19 anys: JUNIOR, JUVENIL, JOVES, SUB-18, SUB-19, etc." dataDxfId="30"/>
    <tableColumn id="13" xr3:uid="{AB22E7D3-4131-4D47-AD1B-6EA15EAC3E4B}" name="Categoria d'edat 16 a 17 anys: JUVENIL, CADET, SUB-17, SUB-16, etc." dataDxfId="29"/>
    <tableColumn id="17" xr3:uid="{A39A208C-6783-4CAE-9B27-754DA77AEE36}" name="Màster o veterà" dataDxfId="28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ersonalizado 1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113"/>
  <sheetViews>
    <sheetView showGridLines="0" tabSelected="1" zoomScale="85" zoomScaleNormal="85" zoomScalePageLayoutView="70" workbookViewId="0">
      <selection activeCell="E29" sqref="E29"/>
    </sheetView>
  </sheetViews>
  <sheetFormatPr baseColWidth="10" defaultColWidth="9.140625" defaultRowHeight="14.25" x14ac:dyDescent="0.2"/>
  <cols>
    <col min="1" max="1" width="2.85546875" style="1" customWidth="1"/>
    <col min="2" max="2" width="3" style="1" customWidth="1"/>
    <col min="3" max="3" width="62.5703125" style="1" customWidth="1"/>
    <col min="4" max="4" width="3" style="1" customWidth="1"/>
    <col min="5" max="5" width="66.85546875" style="1" customWidth="1"/>
    <col min="6" max="6" width="2.85546875" style="1" customWidth="1"/>
    <col min="7" max="7" width="6.28515625" style="76" hidden="1" customWidth="1"/>
    <col min="8" max="8" width="9.28515625" style="77" hidden="1" customWidth="1"/>
    <col min="9" max="9" width="58.85546875" style="64" customWidth="1"/>
    <col min="10" max="10" width="4.42578125" style="18" customWidth="1"/>
    <col min="11" max="11" width="124.7109375" style="1" bestFit="1" customWidth="1"/>
    <col min="12" max="12" width="55.85546875" style="1" customWidth="1"/>
    <col min="13" max="13" width="6.5703125" style="1" customWidth="1"/>
    <col min="14" max="14" width="121.5703125" style="1" bestFit="1" customWidth="1"/>
    <col min="15" max="15" width="25.42578125" style="1" bestFit="1" customWidth="1"/>
    <col min="16" max="19" width="11.5703125" style="1"/>
    <col min="20" max="20" width="28" style="1" bestFit="1" customWidth="1"/>
    <col min="21" max="21" width="71.28515625" style="1" bestFit="1" customWidth="1"/>
    <col min="22" max="22" width="60.5703125" style="1" bestFit="1" customWidth="1"/>
    <col min="23" max="23" width="13.7109375" style="1" bestFit="1" customWidth="1"/>
    <col min="24" max="24" width="10.28515625" style="1" bestFit="1" customWidth="1"/>
    <col min="25" max="25" width="11.5703125" style="1"/>
    <col min="26" max="26" width="28" style="1" bestFit="1" customWidth="1"/>
    <col min="27" max="27" width="12.7109375" style="1" bestFit="1" customWidth="1"/>
    <col min="28" max="28" width="40" style="1" bestFit="1" customWidth="1"/>
    <col min="29" max="29" width="22.5703125" style="1" bestFit="1" customWidth="1"/>
    <col min="30" max="1032" width="11.5703125" style="1"/>
    <col min="1033" max="16384" width="9.140625" style="1"/>
  </cols>
  <sheetData>
    <row r="2" spans="2:9" ht="22.5" x14ac:dyDescent="0.3">
      <c r="B2" s="28" t="s">
        <v>88</v>
      </c>
      <c r="C2" s="28"/>
    </row>
    <row r="3" spans="2:9" ht="23.25" thickBot="1" x14ac:dyDescent="0.35">
      <c r="B3" s="28"/>
      <c r="C3" s="28"/>
    </row>
    <row r="4" spans="2:9" ht="70.150000000000006" customHeight="1" thickBot="1" x14ac:dyDescent="0.35">
      <c r="B4" s="28"/>
      <c r="C4" s="84" t="s">
        <v>40</v>
      </c>
      <c r="D4" s="85"/>
      <c r="E4" s="86"/>
    </row>
    <row r="5" spans="2:9" ht="15" thickBot="1" x14ac:dyDescent="0.25"/>
    <row r="6" spans="2:9" ht="6" customHeight="1" thickBot="1" x14ac:dyDescent="0.25">
      <c r="B6" s="9"/>
      <c r="C6" s="10"/>
      <c r="D6" s="10"/>
      <c r="E6" s="10"/>
      <c r="F6" s="11"/>
    </row>
    <row r="7" spans="2:9" ht="30" customHeight="1" thickBot="1" x14ac:dyDescent="0.25">
      <c r="B7" s="12"/>
      <c r="C7" s="13" t="s">
        <v>39</v>
      </c>
      <c r="D7" s="13"/>
      <c r="E7" s="29"/>
      <c r="F7" s="14"/>
      <c r="H7" s="78"/>
      <c r="I7" s="65"/>
    </row>
    <row r="8" spans="2:9" ht="6" customHeight="1" thickBot="1" x14ac:dyDescent="0.25">
      <c r="B8" s="12"/>
      <c r="C8" s="13"/>
      <c r="D8" s="13"/>
      <c r="E8" s="24"/>
      <c r="F8" s="14"/>
      <c r="H8" s="78"/>
      <c r="I8" s="65"/>
    </row>
    <row r="9" spans="2:9" ht="30" customHeight="1" thickBot="1" x14ac:dyDescent="0.25">
      <c r="B9" s="12"/>
      <c r="C9" s="13" t="s">
        <v>76</v>
      </c>
      <c r="D9" s="13"/>
      <c r="E9" s="29"/>
      <c r="F9" s="14"/>
      <c r="H9" s="78"/>
      <c r="I9" s="65"/>
    </row>
    <row r="10" spans="2:9" ht="6" customHeight="1" thickBot="1" x14ac:dyDescent="0.25">
      <c r="B10" s="12"/>
      <c r="C10" s="13"/>
      <c r="D10" s="13"/>
      <c r="E10" s="24"/>
      <c r="F10" s="14"/>
      <c r="H10" s="78"/>
      <c r="I10" s="65"/>
    </row>
    <row r="11" spans="2:9" ht="30" customHeight="1" thickBot="1" x14ac:dyDescent="0.25">
      <c r="B11" s="12"/>
      <c r="C11" s="13" t="s">
        <v>75</v>
      </c>
      <c r="D11" s="13"/>
      <c r="E11" s="29"/>
      <c r="F11" s="14"/>
      <c r="H11" s="78"/>
      <c r="I11" s="65"/>
    </row>
    <row r="12" spans="2:9" ht="6" customHeight="1" thickBot="1" x14ac:dyDescent="0.25">
      <c r="B12" s="12"/>
      <c r="C12" s="13"/>
      <c r="D12" s="13"/>
      <c r="E12" s="24"/>
      <c r="F12" s="14"/>
      <c r="H12" s="78"/>
      <c r="I12" s="65"/>
    </row>
    <row r="13" spans="2:9" ht="30" customHeight="1" thickBot="1" x14ac:dyDescent="0.25">
      <c r="B13" s="12"/>
      <c r="C13" s="23" t="s">
        <v>107</v>
      </c>
      <c r="D13" s="13"/>
      <c r="E13" s="29"/>
      <c r="F13" s="14"/>
      <c r="G13" s="79">
        <f>IF(E13="FEMENÍ",1.1,IF(E13="MASCULÍ",1,0))</f>
        <v>0</v>
      </c>
      <c r="H13" s="78"/>
      <c r="I13" s="65"/>
    </row>
    <row r="14" spans="2:9" ht="6" customHeight="1" thickBot="1" x14ac:dyDescent="0.25">
      <c r="B14" s="12"/>
      <c r="C14" s="13"/>
      <c r="D14" s="13"/>
      <c r="E14" s="24"/>
      <c r="F14" s="14"/>
      <c r="H14" s="78"/>
      <c r="I14" s="65"/>
    </row>
    <row r="15" spans="2:9" ht="30" customHeight="1" thickBot="1" x14ac:dyDescent="0.25">
      <c r="B15" s="12"/>
      <c r="C15" s="23" t="s">
        <v>108</v>
      </c>
      <c r="D15" s="13"/>
      <c r="E15" s="29"/>
      <c r="F15" s="14"/>
      <c r="G15" s="79">
        <f>IFERROR(VLOOKUP(E15,AMBITO[],2,FALSE),0)</f>
        <v>0</v>
      </c>
      <c r="H15" s="78"/>
      <c r="I15" s="65"/>
    </row>
    <row r="16" spans="2:9" ht="6" customHeight="1" thickBot="1" x14ac:dyDescent="0.25">
      <c r="B16" s="12"/>
      <c r="C16" s="13"/>
      <c r="D16" s="13"/>
      <c r="E16" s="24"/>
      <c r="F16" s="14"/>
      <c r="H16" s="78"/>
      <c r="I16" s="65"/>
    </row>
    <row r="17" spans="2:10" ht="30" customHeight="1" thickBot="1" x14ac:dyDescent="0.25">
      <c r="B17" s="12"/>
      <c r="C17" s="23" t="s">
        <v>109</v>
      </c>
      <c r="D17" s="13"/>
      <c r="E17" s="29"/>
      <c r="F17" s="14"/>
      <c r="G17" s="79">
        <f>IFERROR(VLOOKUP(E17,ESPECIALIDAD[],2,FALSE),0)</f>
        <v>0</v>
      </c>
      <c r="H17" s="78"/>
      <c r="I17" s="65"/>
    </row>
    <row r="18" spans="2:10" ht="6" customHeight="1" thickBot="1" x14ac:dyDescent="0.25">
      <c r="B18" s="12"/>
      <c r="C18" s="13"/>
      <c r="D18" s="13"/>
      <c r="E18" s="24"/>
      <c r="F18" s="14"/>
      <c r="H18" s="78"/>
      <c r="I18" s="65"/>
    </row>
    <row r="19" spans="2:10" ht="30" customHeight="1" thickBot="1" x14ac:dyDescent="0.25">
      <c r="B19" s="12"/>
      <c r="C19" s="23" t="s">
        <v>87</v>
      </c>
      <c r="D19" s="13"/>
      <c r="E19" s="29"/>
      <c r="F19" s="14"/>
      <c r="H19" s="78"/>
      <c r="I19" s="65"/>
    </row>
    <row r="20" spans="2:10" ht="6" customHeight="1" thickBot="1" x14ac:dyDescent="0.25">
      <c r="B20" s="12"/>
      <c r="C20" s="13"/>
      <c r="D20" s="13"/>
      <c r="E20" s="24"/>
      <c r="F20" s="14"/>
      <c r="H20" s="78"/>
      <c r="I20" s="65"/>
    </row>
    <row r="21" spans="2:10" ht="30" customHeight="1" thickBot="1" x14ac:dyDescent="0.25">
      <c r="B21" s="12"/>
      <c r="C21" s="23" t="s">
        <v>110</v>
      </c>
      <c r="D21" s="13"/>
      <c r="E21" s="29"/>
      <c r="F21" s="14"/>
      <c r="G21" s="79">
        <f>IFERROR(VLOOKUP(E21,EDAD[],2,FALSE),0)</f>
        <v>0</v>
      </c>
      <c r="H21" s="78" t="str">
        <f>IFERROR(INDEX(RGLCAT[#All],MATCH(E15,RGLCAT[[#All],[Àmbit]],0),MATCH(E21,RGLCAT[#Headers],0)),"")</f>
        <v/>
      </c>
      <c r="I21" s="27" t="str">
        <f>IF(H21="NO","CATEGORIA D'EDAT NO PERMESA A L'ÀMBIT INDICAT","")</f>
        <v/>
      </c>
      <c r="J21" s="27"/>
    </row>
    <row r="22" spans="2:10" ht="6" customHeight="1" thickBot="1" x14ac:dyDescent="0.25">
      <c r="B22" s="12"/>
      <c r="C22" s="13"/>
      <c r="D22" s="13"/>
      <c r="E22" s="24"/>
      <c r="F22" s="14"/>
      <c r="H22" s="80"/>
      <c r="I22" s="66"/>
      <c r="J22" s="1"/>
    </row>
    <row r="23" spans="2:10" ht="30" customHeight="1" thickBot="1" x14ac:dyDescent="0.25">
      <c r="B23" s="12"/>
      <c r="C23" s="13" t="s">
        <v>111</v>
      </c>
      <c r="D23" s="13"/>
      <c r="E23" s="75"/>
      <c r="F23" s="14"/>
      <c r="G23" s="79">
        <f>IFERROR(VLOOKUP(E23,POSICION[],2,FALSE),0)</f>
        <v>0</v>
      </c>
      <c r="H23" s="81" t="str">
        <f>IFERROR(INDEX(RGLPOS[#All],MATCH(IF(AND(E15="MUNDIAL",E21="Màster o veterà"),E15&amp;"Màster",E15),RGLPOS[[#All],[Àmbit]],0),MATCH(E23,RGLPOS[#Headers],0)),"")</f>
        <v/>
      </c>
      <c r="I23" s="27" t="str">
        <f>IF(H23="NO","POSICIÓ NO PERMESA A L'ÀMBIT INDICAT","")</f>
        <v/>
      </c>
      <c r="J23" s="27"/>
    </row>
    <row r="24" spans="2:10" ht="6" customHeight="1" thickBot="1" x14ac:dyDescent="0.25">
      <c r="B24" s="12"/>
      <c r="C24" s="13"/>
      <c r="D24" s="13"/>
      <c r="E24" s="24"/>
      <c r="F24" s="14"/>
      <c r="H24" s="78"/>
      <c r="I24" s="65"/>
    </row>
    <row r="25" spans="2:10" ht="30" customHeight="1" thickBot="1" x14ac:dyDescent="0.25">
      <c r="B25" s="12"/>
      <c r="C25" s="23" t="s">
        <v>112</v>
      </c>
      <c r="D25" s="13"/>
      <c r="E25" s="29"/>
      <c r="F25" s="14"/>
      <c r="G25" s="79">
        <f>IFERROR(VLOOKUP(E25,EQUIPO[],2,FALSE),0)</f>
        <v>0</v>
      </c>
      <c r="H25" s="78"/>
      <c r="I25" s="65"/>
    </row>
    <row r="26" spans="2:10" ht="6" customHeight="1" thickBot="1" x14ac:dyDescent="0.25">
      <c r="B26" s="12"/>
      <c r="C26" s="13"/>
      <c r="D26" s="13"/>
      <c r="E26" s="24"/>
      <c r="F26" s="14"/>
      <c r="I26" s="65"/>
    </row>
    <row r="27" spans="2:10" ht="30" customHeight="1" thickBot="1" x14ac:dyDescent="0.25">
      <c r="B27" s="12"/>
      <c r="C27" s="23" t="s">
        <v>106</v>
      </c>
      <c r="D27" s="13"/>
      <c r="E27" s="29"/>
      <c r="F27" s="14"/>
      <c r="G27" s="79">
        <f>IFERROR(VLOOKUP(E27,PAISES[],2,FALSE),0)</f>
        <v>0</v>
      </c>
      <c r="H27" s="78" t="str">
        <f>IFERROR(INDEX(RGLNUMPA[#All],MATCH(IF(AND(E15="NACIONAL",E19="SI"),E15&amp;"Adaptat",E15),RGLNUMPA[[#All],[Àmbit]],0),MATCH(E17,RGLNUMPA[#Headers],0)),"")</f>
        <v/>
      </c>
      <c r="I27" s="27" t="str">
        <f>IF(AND(H27="NO",E27&lt;&gt;"NO ÉS NECESSARI INDICAR"),"Ha de seleccionar l'opció &lt;&lt;NO_ÉS_NECESSARI_INDICAR&gt;&gt;",IF(AND(H27="SI",E27="NO ÉS NECESSARI INDICAR"),"HA D'INDICAR EL NOMBRE DE PAÏSOS (INTERNACIONAL) O PARTICIPANTS (NACIONAL)",""))</f>
        <v/>
      </c>
      <c r="J27" s="26"/>
    </row>
    <row r="28" spans="2:10" ht="6" customHeight="1" thickBot="1" x14ac:dyDescent="0.25">
      <c r="B28" s="12"/>
      <c r="C28" s="13"/>
      <c r="D28" s="13"/>
      <c r="E28" s="24"/>
      <c r="F28" s="14"/>
      <c r="I28" s="65"/>
    </row>
    <row r="29" spans="2:10" ht="69" customHeight="1" thickBot="1" x14ac:dyDescent="0.25">
      <c r="B29" s="12"/>
      <c r="C29" s="23" t="s">
        <v>114</v>
      </c>
      <c r="D29" s="13"/>
      <c r="E29" s="29"/>
      <c r="F29" s="14"/>
      <c r="G29" s="79">
        <f>IFERROR(VLOOKUP(E29,PRUEBAS[],2,FALSE),0)</f>
        <v>0</v>
      </c>
      <c r="I29" s="65"/>
    </row>
    <row r="30" spans="2:10" ht="6" customHeight="1" thickBot="1" x14ac:dyDescent="0.25">
      <c r="B30" s="12"/>
      <c r="C30" s="13"/>
      <c r="D30" s="13"/>
      <c r="E30" s="24"/>
      <c r="F30" s="14"/>
      <c r="I30" s="65"/>
    </row>
    <row r="31" spans="2:10" ht="30" customHeight="1" thickBot="1" x14ac:dyDescent="0.25">
      <c r="B31" s="12"/>
      <c r="C31" s="13" t="s">
        <v>113</v>
      </c>
      <c r="D31" s="13"/>
      <c r="E31" s="29"/>
      <c r="F31" s="14"/>
      <c r="G31" s="79">
        <f>IFERROR(VLOOKUP(E31,ANIOS[],2,FALSE),0)</f>
        <v>0</v>
      </c>
      <c r="I31" s="65"/>
    </row>
    <row r="32" spans="2:10" ht="6" customHeight="1" thickBot="1" x14ac:dyDescent="0.25">
      <c r="B32" s="12"/>
      <c r="C32" s="13"/>
      <c r="D32" s="13"/>
      <c r="E32" s="24"/>
      <c r="F32" s="14"/>
      <c r="I32" s="65"/>
    </row>
    <row r="33" spans="2:15" ht="30" customHeight="1" thickBot="1" x14ac:dyDescent="0.25">
      <c r="B33" s="12"/>
      <c r="C33" s="19" t="s">
        <v>25</v>
      </c>
      <c r="D33" s="13"/>
      <c r="E33" s="25">
        <f>IF(H34&lt;&gt;27,"NO POTS PUNTUAR",100*G13*G15*G17*G21*G23*G25*IF(H27="SI",G27,1)*G29*G31)</f>
        <v>0</v>
      </c>
      <c r="F33" s="14"/>
      <c r="H33" s="77" t="s">
        <v>105</v>
      </c>
      <c r="I33" s="65"/>
    </row>
    <row r="34" spans="2:15" ht="6" customHeight="1" thickBot="1" x14ac:dyDescent="0.25">
      <c r="B34" s="15"/>
      <c r="C34" s="16"/>
      <c r="D34" s="16"/>
      <c r="E34" s="16"/>
      <c r="F34" s="17"/>
      <c r="H34" s="82">
        <f>COUNTBLANK(I7:I33)</f>
        <v>27</v>
      </c>
    </row>
    <row r="35" spans="2:15" ht="4.5" customHeight="1" x14ac:dyDescent="0.2"/>
    <row r="36" spans="2:15" ht="63" customHeight="1" x14ac:dyDescent="0.2">
      <c r="E36" s="83" t="str">
        <f>IF(E33&lt;5,"PER PODER PRESENTAR EL RESULTAT, LA PUNTUACIÓ HA DE SER IGUAL O SUPERIOR A 5 PUNTS","")</f>
        <v>PER PODER PRESENTAR EL RESULTAT, LA PUNTUACIÓ HA DE SER IGUAL O SUPERIOR A 5 PUNTS</v>
      </c>
    </row>
    <row r="37" spans="2:15" x14ac:dyDescent="0.2">
      <c r="M37" s="22"/>
    </row>
    <row r="38" spans="2:15" x14ac:dyDescent="0.2">
      <c r="M38" s="22"/>
    </row>
    <row r="39" spans="2:15" x14ac:dyDescent="0.2">
      <c r="M39" s="22"/>
    </row>
    <row r="40" spans="2:15" x14ac:dyDescent="0.2">
      <c r="M40" s="22"/>
    </row>
    <row r="41" spans="2:15" x14ac:dyDescent="0.2">
      <c r="M41" s="22"/>
    </row>
    <row r="42" spans="2:15" x14ac:dyDescent="0.2">
      <c r="M42" s="22"/>
    </row>
    <row r="43" spans="2:15" x14ac:dyDescent="0.2">
      <c r="M43" s="22"/>
      <c r="N43" s="22"/>
    </row>
    <row r="44" spans="2:15" x14ac:dyDescent="0.2">
      <c r="M44" s="30"/>
      <c r="N44" s="30"/>
      <c r="O44" s="22"/>
    </row>
    <row r="45" spans="2:15" x14ac:dyDescent="0.2">
      <c r="M45" s="30"/>
      <c r="N45" s="30"/>
      <c r="O45" s="22"/>
    </row>
    <row r="46" spans="2:15" x14ac:dyDescent="0.2">
      <c r="M46" s="30"/>
      <c r="N46" s="30"/>
      <c r="O46" s="22"/>
    </row>
    <row r="47" spans="2:15" x14ac:dyDescent="0.2">
      <c r="M47" s="30"/>
      <c r="N47" s="30"/>
      <c r="O47" s="22"/>
    </row>
    <row r="48" spans="2:15" x14ac:dyDescent="0.2">
      <c r="M48" s="30"/>
      <c r="N48" s="30"/>
      <c r="O48" s="22"/>
    </row>
    <row r="49" spans="13:16" x14ac:dyDescent="0.2">
      <c r="M49" s="30"/>
      <c r="N49" s="30"/>
      <c r="O49" s="22"/>
    </row>
    <row r="50" spans="13:16" x14ac:dyDescent="0.2">
      <c r="M50" s="30"/>
      <c r="N50" s="30"/>
      <c r="O50" s="22"/>
    </row>
    <row r="51" spans="13:16" x14ac:dyDescent="0.2">
      <c r="M51" s="30"/>
      <c r="N51" s="30"/>
      <c r="O51" s="22"/>
    </row>
    <row r="52" spans="13:16" x14ac:dyDescent="0.2">
      <c r="M52" s="30"/>
      <c r="N52" s="30"/>
      <c r="O52" s="22"/>
    </row>
    <row r="53" spans="13:16" x14ac:dyDescent="0.2">
      <c r="M53" s="30"/>
      <c r="N53" s="30"/>
      <c r="O53" s="22"/>
    </row>
    <row r="54" spans="13:16" x14ac:dyDescent="0.2">
      <c r="M54" s="30"/>
      <c r="N54" s="30"/>
      <c r="O54" s="22"/>
    </row>
    <row r="55" spans="13:16" x14ac:dyDescent="0.2">
      <c r="M55" s="30"/>
      <c r="N55" s="30"/>
      <c r="O55" s="22"/>
    </row>
    <row r="56" spans="13:16" x14ac:dyDescent="0.2">
      <c r="M56" s="30"/>
      <c r="N56" s="30"/>
      <c r="O56" s="22"/>
    </row>
    <row r="57" spans="13:16" x14ac:dyDescent="0.2">
      <c r="M57" s="30"/>
      <c r="N57" s="30"/>
      <c r="O57" s="22"/>
    </row>
    <row r="58" spans="13:16" x14ac:dyDescent="0.2">
      <c r="M58" s="30"/>
      <c r="N58" s="30"/>
      <c r="O58" s="22"/>
    </row>
    <row r="59" spans="13:16" x14ac:dyDescent="0.2">
      <c r="M59" s="30"/>
      <c r="N59" s="30"/>
      <c r="O59" s="22"/>
    </row>
    <row r="60" spans="13:16" x14ac:dyDescent="0.2">
      <c r="M60" s="30"/>
      <c r="N60" s="30"/>
      <c r="O60" s="22"/>
      <c r="P60" s="22"/>
    </row>
    <row r="61" spans="13:16" x14ac:dyDescent="0.2">
      <c r="M61" s="30"/>
      <c r="N61" s="30"/>
      <c r="O61" s="22"/>
      <c r="P61" s="22"/>
    </row>
    <row r="62" spans="13:16" x14ac:dyDescent="0.2">
      <c r="M62" s="30"/>
      <c r="N62" s="30"/>
      <c r="O62" s="22"/>
      <c r="P62" s="22"/>
    </row>
    <row r="63" spans="13:16" x14ac:dyDescent="0.2">
      <c r="M63" s="30"/>
      <c r="N63" s="30"/>
      <c r="O63" s="22"/>
      <c r="P63" s="22"/>
    </row>
    <row r="64" spans="13:16" x14ac:dyDescent="0.2">
      <c r="M64" s="30"/>
      <c r="N64" s="30"/>
      <c r="O64" s="22"/>
      <c r="P64" s="22"/>
    </row>
    <row r="113" spans="11:13" x14ac:dyDescent="0.2">
      <c r="K113" s="20"/>
      <c r="M113" s="18"/>
    </row>
  </sheetData>
  <sheetProtection algorithmName="SHA-512" hashValue="NpWSeFzCdnhZSx6dXfPfl4phLZqmxU7VA3K+z6RLSyzkQBm1H7s5B1+mBx5D8QsA7Oh4O8BFp/tFABLz8HR/Vw==" saltValue="XhB2Mt53LXUoI6f2DmrYfQ==" spinCount="100000" sheet="1" objects="1" scenarios="1" selectLockedCells="1"/>
  <mergeCells count="1">
    <mergeCell ref="C4:E4"/>
  </mergeCells>
  <phoneticPr fontId="21" type="noConversion"/>
  <conditionalFormatting sqref="E33">
    <cfRule type="cellIs" dxfId="11" priority="1" operator="greaterThanOrEqual">
      <formula>5</formula>
    </cfRule>
    <cfRule type="cellIs" dxfId="10" priority="2" operator="lessThan">
      <formula>5</formula>
    </cfRule>
  </conditionalFormatting>
  <conditionalFormatting sqref="O113">
    <cfRule type="cellIs" dxfId="9" priority="9" operator="equal">
      <formula>"NO"</formula>
    </cfRule>
    <cfRule type="containsText" dxfId="8" priority="10" operator="containsText" text="SI">
      <formula>NOT(ISERROR(SEARCH("SI",O113)))</formula>
    </cfRule>
  </conditionalFormatting>
  <dataValidations count="2">
    <dataValidation type="list" allowBlank="1" showInputMessage="1" showErrorMessage="1" sqref="E19" xr:uid="{E99153FB-6CF0-47C4-99BF-D03E05F19C09}">
      <formula1>"SI,NO"</formula1>
    </dataValidation>
    <dataValidation type="list" operator="equal" showErrorMessage="1" sqref="E13" xr:uid="{A6C7F54D-286B-46E7-80B5-F245AEA5599F}">
      <formula1>"FEMENÍ,MASCULÍ"</formula1>
    </dataValidation>
  </dataValidations>
  <pageMargins left="0.39370078740157483" right="0.39370078740157483" top="1.1811023622047245" bottom="1.1811023622047245" header="0.78740157480314965" footer="0.78740157480314965"/>
  <pageSetup paperSize="9" scale="67" firstPageNumber="0" orientation="portrait" horizontalDpi="300" verticalDpi="300" r:id="rId1"/>
  <headerFooter>
    <oddHeader>&amp;C&amp;"Arial,Normal"&amp;10&amp;A</oddHeader>
    <oddFooter>&amp;C&amp;"Arial,Normal"&amp;10&amp;D - &amp;T</oddFooter>
  </headerFooter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AB6DD14C-3BEE-4E0B-B35C-0EC75092CED9}">
          <x14:formula1>
            <xm:f>Coeficients!$A$22:$A$28</xm:f>
          </x14:formula1>
          <xm:sqref>E23</xm:sqref>
        </x14:dataValidation>
        <x14:dataValidation type="list" allowBlank="1" showInputMessage="1" showErrorMessage="1" xr:uid="{64860737-0A79-41B4-B316-EF12050DB045}">
          <x14:formula1>
            <xm:f>Coeficients!$A$31:$A$35</xm:f>
          </x14:formula1>
          <xm:sqref>E25</xm:sqref>
        </x14:dataValidation>
        <x14:dataValidation type="list" allowBlank="1" showInputMessage="1" showErrorMessage="1" xr:uid="{82C626E5-047A-4219-A81C-565F24F283CF}">
          <x14:formula1>
            <xm:f>Coeficients!$A$15:$A$19</xm:f>
          </x14:formula1>
          <xm:sqref>E21</xm:sqref>
        </x14:dataValidation>
        <x14:dataValidation type="list" allowBlank="1" showInputMessage="1" showErrorMessage="1" xr:uid="{28D8C420-8854-4510-B2F3-449A54AA4066}">
          <x14:formula1>
            <xm:f>Coeficients!$A$38:$A$52</xm:f>
          </x14:formula1>
          <xm:sqref>E27</xm:sqref>
        </x14:dataValidation>
        <x14:dataValidation type="list" allowBlank="1" showInputMessage="1" showErrorMessage="1" xr:uid="{8FF2E441-D6BB-4D20-96A3-4EEA50DBA551}">
          <x14:formula1>
            <xm:f>Coeficients!$A$63:$A$65</xm:f>
          </x14:formula1>
          <xm:sqref>E31</xm:sqref>
        </x14:dataValidation>
        <x14:dataValidation type="list" operator="equal" showErrorMessage="1" xr:uid="{00000000-0002-0000-0000-000001000000}">
          <x14:formula1>
            <xm:f>Coeficients!$A$10:$A$12</xm:f>
          </x14:formula1>
          <x14:formula2>
            <xm:f>0</xm:f>
          </x14:formula2>
          <xm:sqref>E17:E18</xm:sqref>
        </x14:dataValidation>
        <x14:dataValidation type="list" operator="equal" showErrorMessage="1" xr:uid="{00000000-0002-0000-0000-000000000000}">
          <x14:formula1>
            <xm:f>Coeficients!$A$2:$A$7</xm:f>
          </x14:formula1>
          <x14:formula2>
            <xm:f>0</xm:f>
          </x14:formula2>
          <xm:sqref>E14:E16</xm:sqref>
        </x14:dataValidation>
        <x14:dataValidation type="list" allowBlank="1" showInputMessage="1" showErrorMessage="1" xr:uid="{2CBB9E91-54A7-46B6-9D13-65147278D8F6}">
          <x14:formula1>
            <xm:f>Coeficients!$A$55:$A$60</xm:f>
          </x14:formula1>
          <xm:sqref>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39A33-3F80-49D1-A595-D0A3863E7507}">
  <dimension ref="A1:B65"/>
  <sheetViews>
    <sheetView workbookViewId="0">
      <selection activeCell="A24" sqref="A24"/>
    </sheetView>
  </sheetViews>
  <sheetFormatPr baseColWidth="10" defaultRowHeight="15" x14ac:dyDescent="0.25"/>
  <cols>
    <col min="1" max="1" width="126.5703125" bestFit="1" customWidth="1"/>
    <col min="2" max="2" width="33.28515625" bestFit="1" customWidth="1"/>
  </cols>
  <sheetData>
    <row r="1" spans="1:2" x14ac:dyDescent="0.25">
      <c r="A1" s="2" t="s">
        <v>1</v>
      </c>
      <c r="B1" s="5" t="s">
        <v>2</v>
      </c>
    </row>
    <row r="2" spans="1:2" x14ac:dyDescent="0.25">
      <c r="A2" s="3" t="s">
        <v>26</v>
      </c>
      <c r="B2" s="6">
        <v>1</v>
      </c>
    </row>
    <row r="3" spans="1:2" x14ac:dyDescent="0.25">
      <c r="A3" s="3" t="s">
        <v>27</v>
      </c>
      <c r="B3" s="6">
        <v>0.6</v>
      </c>
    </row>
    <row r="4" spans="1:2" x14ac:dyDescent="0.25">
      <c r="A4" s="3" t="s">
        <v>28</v>
      </c>
      <c r="B4" s="6">
        <v>0.45</v>
      </c>
    </row>
    <row r="5" spans="1:2" x14ac:dyDescent="0.25">
      <c r="A5" s="3" t="s">
        <v>29</v>
      </c>
      <c r="B5" s="6">
        <v>0.35</v>
      </c>
    </row>
    <row r="6" spans="1:2" x14ac:dyDescent="0.25">
      <c r="A6" s="3" t="s">
        <v>30</v>
      </c>
      <c r="B6" s="6">
        <v>0.25</v>
      </c>
    </row>
    <row r="7" spans="1:2" x14ac:dyDescent="0.25">
      <c r="A7" s="3" t="s">
        <v>90</v>
      </c>
      <c r="B7" s="6">
        <v>0.2</v>
      </c>
    </row>
    <row r="8" spans="1:2" x14ac:dyDescent="0.25">
      <c r="A8" s="3"/>
      <c r="B8" s="6"/>
    </row>
    <row r="9" spans="1:2" x14ac:dyDescent="0.25">
      <c r="A9" s="2" t="s">
        <v>73</v>
      </c>
      <c r="B9" s="5" t="s">
        <v>74</v>
      </c>
    </row>
    <row r="10" spans="1:2" x14ac:dyDescent="0.25">
      <c r="A10" s="3" t="s">
        <v>93</v>
      </c>
      <c r="B10" s="6">
        <v>1</v>
      </c>
    </row>
    <row r="11" spans="1:2" x14ac:dyDescent="0.25">
      <c r="A11" s="3" t="s">
        <v>94</v>
      </c>
      <c r="B11" s="6">
        <f>0.6*1.3</f>
        <v>0.78</v>
      </c>
    </row>
    <row r="12" spans="1:2" x14ac:dyDescent="0.25">
      <c r="A12" s="7" t="s">
        <v>89</v>
      </c>
      <c r="B12" s="6">
        <v>0.6</v>
      </c>
    </row>
    <row r="13" spans="1:2" x14ac:dyDescent="0.25">
      <c r="A13" s="2"/>
      <c r="B13" s="5"/>
    </row>
    <row r="14" spans="1:2" x14ac:dyDescent="0.25">
      <c r="A14" s="2" t="s">
        <v>12</v>
      </c>
      <c r="B14" s="5" t="s">
        <v>13</v>
      </c>
    </row>
    <row r="15" spans="1:2" x14ac:dyDescent="0.25">
      <c r="A15" s="3" t="s">
        <v>34</v>
      </c>
      <c r="B15" s="6">
        <v>1</v>
      </c>
    </row>
    <row r="16" spans="1:2" x14ac:dyDescent="0.25">
      <c r="A16" s="3" t="s">
        <v>35</v>
      </c>
      <c r="B16" s="6">
        <v>0.7</v>
      </c>
    </row>
    <row r="17" spans="1:2" x14ac:dyDescent="0.25">
      <c r="A17" s="3" t="s">
        <v>36</v>
      </c>
      <c r="B17" s="6">
        <v>0.5</v>
      </c>
    </row>
    <row r="18" spans="1:2" x14ac:dyDescent="0.25">
      <c r="A18" s="4" t="s">
        <v>37</v>
      </c>
      <c r="B18" s="8">
        <v>0.3</v>
      </c>
    </row>
    <row r="19" spans="1:2" x14ac:dyDescent="0.25">
      <c r="A19" s="4" t="s">
        <v>72</v>
      </c>
      <c r="B19" s="8">
        <v>0.3</v>
      </c>
    </row>
    <row r="20" spans="1:2" x14ac:dyDescent="0.25">
      <c r="A20" s="3"/>
      <c r="B20" s="6"/>
    </row>
    <row r="21" spans="1:2" x14ac:dyDescent="0.25">
      <c r="A21" s="2" t="s">
        <v>14</v>
      </c>
      <c r="B21" s="5" t="s">
        <v>15</v>
      </c>
    </row>
    <row r="22" spans="1:2" x14ac:dyDescent="0.25">
      <c r="A22" s="3">
        <v>1</v>
      </c>
      <c r="B22" s="6">
        <v>1</v>
      </c>
    </row>
    <row r="23" spans="1:2" x14ac:dyDescent="0.25">
      <c r="A23" s="3">
        <v>2</v>
      </c>
      <c r="B23" s="6">
        <v>0.95</v>
      </c>
    </row>
    <row r="24" spans="1:2" x14ac:dyDescent="0.25">
      <c r="A24" s="3">
        <v>3</v>
      </c>
      <c r="B24" s="6">
        <v>0.9</v>
      </c>
    </row>
    <row r="25" spans="1:2" x14ac:dyDescent="0.25">
      <c r="A25" s="3" t="s">
        <v>19</v>
      </c>
      <c r="B25" s="6">
        <v>0.75</v>
      </c>
    </row>
    <row r="26" spans="1:2" x14ac:dyDescent="0.25">
      <c r="A26" s="3" t="s">
        <v>20</v>
      </c>
      <c r="B26" s="6">
        <v>0.5</v>
      </c>
    </row>
    <row r="27" spans="1:2" x14ac:dyDescent="0.25">
      <c r="A27" s="3" t="s">
        <v>21</v>
      </c>
      <c r="B27" s="6">
        <v>0.25</v>
      </c>
    </row>
    <row r="28" spans="1:2" x14ac:dyDescent="0.25">
      <c r="A28" s="4" t="s">
        <v>31</v>
      </c>
      <c r="B28" s="8">
        <v>0.15</v>
      </c>
    </row>
    <row r="29" spans="1:2" x14ac:dyDescent="0.25">
      <c r="A29" s="1"/>
      <c r="B29" s="1"/>
    </row>
    <row r="30" spans="1:2" x14ac:dyDescent="0.25">
      <c r="A30" s="2" t="s">
        <v>3</v>
      </c>
      <c r="B30" s="5" t="s">
        <v>4</v>
      </c>
    </row>
    <row r="31" spans="1:2" x14ac:dyDescent="0.25">
      <c r="A31" s="3" t="s">
        <v>32</v>
      </c>
      <c r="B31" s="6">
        <v>1</v>
      </c>
    </row>
    <row r="32" spans="1:2" x14ac:dyDescent="0.25">
      <c r="A32" s="3">
        <v>2</v>
      </c>
      <c r="B32" s="6">
        <v>0.85</v>
      </c>
    </row>
    <row r="33" spans="1:2" x14ac:dyDescent="0.25">
      <c r="A33" s="3">
        <v>3</v>
      </c>
      <c r="B33" s="6">
        <v>0.7</v>
      </c>
    </row>
    <row r="34" spans="1:2" x14ac:dyDescent="0.25">
      <c r="A34" s="3">
        <v>4</v>
      </c>
      <c r="B34" s="6">
        <v>0.6</v>
      </c>
    </row>
    <row r="35" spans="1:2" x14ac:dyDescent="0.25">
      <c r="A35" s="4" t="s">
        <v>9</v>
      </c>
      <c r="B35" s="8">
        <v>0.5</v>
      </c>
    </row>
    <row r="36" spans="1:2" x14ac:dyDescent="0.25">
      <c r="A36" s="1"/>
      <c r="B36" s="1"/>
    </row>
    <row r="37" spans="1:2" x14ac:dyDescent="0.25">
      <c r="A37" s="2" t="s">
        <v>10</v>
      </c>
      <c r="B37" s="5" t="s">
        <v>11</v>
      </c>
    </row>
    <row r="38" spans="1:2" x14ac:dyDescent="0.25">
      <c r="A38" s="3" t="s">
        <v>38</v>
      </c>
      <c r="B38" s="6">
        <v>1</v>
      </c>
    </row>
    <row r="39" spans="1:2" x14ac:dyDescent="0.25">
      <c r="A39" s="3" t="s">
        <v>33</v>
      </c>
      <c r="B39" s="6">
        <v>0</v>
      </c>
    </row>
    <row r="40" spans="1:2" x14ac:dyDescent="0.25">
      <c r="A40" s="3">
        <v>4</v>
      </c>
      <c r="B40" s="6">
        <v>0.4</v>
      </c>
    </row>
    <row r="41" spans="1:2" x14ac:dyDescent="0.25">
      <c r="A41" s="3">
        <v>5</v>
      </c>
      <c r="B41" s="6">
        <v>0.45</v>
      </c>
    </row>
    <row r="42" spans="1:2" x14ac:dyDescent="0.25">
      <c r="A42" s="3">
        <v>6</v>
      </c>
      <c r="B42" s="6">
        <v>0.5</v>
      </c>
    </row>
    <row r="43" spans="1:2" x14ac:dyDescent="0.25">
      <c r="A43" s="3">
        <v>7</v>
      </c>
      <c r="B43" s="6">
        <v>0.55000000000000004</v>
      </c>
    </row>
    <row r="44" spans="1:2" x14ac:dyDescent="0.25">
      <c r="A44" s="3">
        <v>8</v>
      </c>
      <c r="B44" s="6">
        <v>0.6</v>
      </c>
    </row>
    <row r="45" spans="1:2" x14ac:dyDescent="0.25">
      <c r="A45" s="3">
        <v>9</v>
      </c>
      <c r="B45" s="6">
        <v>0.65</v>
      </c>
    </row>
    <row r="46" spans="1:2" x14ac:dyDescent="0.25">
      <c r="A46" s="3">
        <v>10</v>
      </c>
      <c r="B46" s="6">
        <v>0.7</v>
      </c>
    </row>
    <row r="47" spans="1:2" x14ac:dyDescent="0.25">
      <c r="A47" s="3">
        <v>11</v>
      </c>
      <c r="B47" s="6">
        <v>0.75</v>
      </c>
    </row>
    <row r="48" spans="1:2" x14ac:dyDescent="0.25">
      <c r="A48" s="3">
        <v>12</v>
      </c>
      <c r="B48" s="6">
        <v>0.8</v>
      </c>
    </row>
    <row r="49" spans="1:2" x14ac:dyDescent="0.25">
      <c r="A49" s="3">
        <v>13</v>
      </c>
      <c r="B49" s="6">
        <v>0.85</v>
      </c>
    </row>
    <row r="50" spans="1:2" x14ac:dyDescent="0.25">
      <c r="A50" s="3">
        <v>14</v>
      </c>
      <c r="B50" s="6">
        <v>0.9</v>
      </c>
    </row>
    <row r="51" spans="1:2" x14ac:dyDescent="0.25">
      <c r="A51" s="3">
        <v>15</v>
      </c>
      <c r="B51" s="6">
        <v>0.95</v>
      </c>
    </row>
    <row r="52" spans="1:2" x14ac:dyDescent="0.25">
      <c r="A52" s="4" t="s">
        <v>18</v>
      </c>
      <c r="B52" s="8">
        <v>1</v>
      </c>
    </row>
    <row r="53" spans="1:2" x14ac:dyDescent="0.25">
      <c r="A53" s="1"/>
      <c r="B53" s="1"/>
    </row>
    <row r="54" spans="1:2" x14ac:dyDescent="0.25">
      <c r="A54" s="2" t="s">
        <v>5</v>
      </c>
      <c r="B54" s="5" t="s">
        <v>6</v>
      </c>
    </row>
    <row r="55" spans="1:2" x14ac:dyDescent="0.25">
      <c r="A55" s="3" t="s">
        <v>68</v>
      </c>
      <c r="B55" s="6">
        <v>1</v>
      </c>
    </row>
    <row r="56" spans="1:2" x14ac:dyDescent="0.25">
      <c r="A56" s="3" t="s">
        <v>91</v>
      </c>
      <c r="B56" s="6">
        <v>1</v>
      </c>
    </row>
    <row r="57" spans="1:2" x14ac:dyDescent="0.25">
      <c r="A57" s="3" t="s">
        <v>69</v>
      </c>
      <c r="B57" s="6">
        <v>0.85</v>
      </c>
    </row>
    <row r="58" spans="1:2" x14ac:dyDescent="0.25">
      <c r="A58" s="3" t="s">
        <v>70</v>
      </c>
      <c r="B58" s="6">
        <v>0.7</v>
      </c>
    </row>
    <row r="59" spans="1:2" x14ac:dyDescent="0.25">
      <c r="A59" s="3" t="s">
        <v>71</v>
      </c>
      <c r="B59" s="6">
        <v>0.6</v>
      </c>
    </row>
    <row r="60" spans="1:2" x14ac:dyDescent="0.25">
      <c r="A60" s="3" t="s">
        <v>92</v>
      </c>
      <c r="B60" s="6">
        <v>0.5</v>
      </c>
    </row>
    <row r="61" spans="1:2" x14ac:dyDescent="0.25">
      <c r="A61" s="3"/>
      <c r="B61" s="6"/>
    </row>
    <row r="62" spans="1:2" x14ac:dyDescent="0.25">
      <c r="A62" s="2" t="s">
        <v>16</v>
      </c>
      <c r="B62" s="5" t="s">
        <v>17</v>
      </c>
    </row>
    <row r="63" spans="1:2" x14ac:dyDescent="0.25">
      <c r="A63" s="3">
        <v>2025</v>
      </c>
      <c r="B63" s="6">
        <v>1</v>
      </c>
    </row>
    <row r="64" spans="1:2" x14ac:dyDescent="0.25">
      <c r="A64" s="3">
        <v>2024</v>
      </c>
      <c r="B64" s="6">
        <v>0.5</v>
      </c>
    </row>
    <row r="65" spans="1:2" x14ac:dyDescent="0.25">
      <c r="A65" s="4">
        <v>2023</v>
      </c>
      <c r="B65" s="8">
        <v>0.25</v>
      </c>
    </row>
  </sheetData>
  <sheetProtection algorithmName="SHA-512" hashValue="ZzZiqDfyHZ5uE9k9UXIbUyjGdEWazlZ5GWEHJD7pseGgKBaUbKaVZFosIyODuqUnTRo+k5htquQ0JlXfekSa9A==" saltValue="TwCM7Z4PyRO4PS9N9ehJnQ==" spinCount="100000" sheet="1" objects="1" scenarios="1" selectLockedCells="1"/>
  <pageMargins left="0.7" right="0.7" top="0.75" bottom="0.75" header="0.3" footer="0.3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A6099-0BF8-437C-82E6-1CBD6A73548D}">
  <dimension ref="A1:F13"/>
  <sheetViews>
    <sheetView workbookViewId="0">
      <selection activeCell="A13" sqref="A13"/>
    </sheetView>
  </sheetViews>
  <sheetFormatPr baseColWidth="10" defaultColWidth="11.5703125" defaultRowHeight="14.25" x14ac:dyDescent="0.2"/>
  <cols>
    <col min="1" max="1" width="28.42578125" style="1" bestFit="1" customWidth="1"/>
    <col min="2" max="6" width="4.28515625" style="1" bestFit="1" customWidth="1"/>
    <col min="7" max="16384" width="11.5703125" style="1"/>
  </cols>
  <sheetData>
    <row r="1" spans="1:6" ht="409.5" x14ac:dyDescent="0.2">
      <c r="A1" s="31" t="s">
        <v>0</v>
      </c>
      <c r="B1" s="68" t="s">
        <v>34</v>
      </c>
      <c r="C1" s="68" t="s">
        <v>35</v>
      </c>
      <c r="D1" s="68" t="s">
        <v>36</v>
      </c>
      <c r="E1" s="68" t="s">
        <v>37</v>
      </c>
      <c r="F1" s="68" t="s">
        <v>72</v>
      </c>
    </row>
    <row r="2" spans="1:6" x14ac:dyDescent="0.2">
      <c r="A2" s="20" t="s">
        <v>26</v>
      </c>
      <c r="B2" s="31" t="s">
        <v>8</v>
      </c>
      <c r="C2" s="31" t="s">
        <v>8</v>
      </c>
      <c r="D2" s="31" t="s">
        <v>8</v>
      </c>
      <c r="E2" s="31" t="s">
        <v>8</v>
      </c>
      <c r="F2" s="31" t="s">
        <v>8</v>
      </c>
    </row>
    <row r="3" spans="1:6" x14ac:dyDescent="0.2">
      <c r="A3" s="20" t="s">
        <v>27</v>
      </c>
      <c r="B3" s="31" t="s">
        <v>8</v>
      </c>
      <c r="C3" s="31" t="s">
        <v>8</v>
      </c>
      <c r="D3" s="31" t="s">
        <v>8</v>
      </c>
      <c r="E3" s="31" t="s">
        <v>8</v>
      </c>
      <c r="F3" s="31" t="s">
        <v>7</v>
      </c>
    </row>
    <row r="4" spans="1:6" x14ac:dyDescent="0.2">
      <c r="A4" s="20" t="s">
        <v>28</v>
      </c>
      <c r="B4" s="31" t="s">
        <v>8</v>
      </c>
      <c r="C4" s="31" t="s">
        <v>8</v>
      </c>
      <c r="D4" s="31" t="s">
        <v>8</v>
      </c>
      <c r="E4" s="31" t="s">
        <v>7</v>
      </c>
      <c r="F4" s="31" t="s">
        <v>7</v>
      </c>
    </row>
    <row r="5" spans="1:6" x14ac:dyDescent="0.2">
      <c r="A5" s="20" t="s">
        <v>29</v>
      </c>
      <c r="B5" s="31" t="s">
        <v>8</v>
      </c>
      <c r="C5" s="31" t="s">
        <v>8</v>
      </c>
      <c r="D5" s="31" t="s">
        <v>8</v>
      </c>
      <c r="E5" s="31" t="s">
        <v>7</v>
      </c>
      <c r="F5" s="31" t="s">
        <v>7</v>
      </c>
    </row>
    <row r="6" spans="1:6" x14ac:dyDescent="0.2">
      <c r="A6" s="20" t="s">
        <v>30</v>
      </c>
      <c r="B6" s="31" t="s">
        <v>8</v>
      </c>
      <c r="C6" s="31" t="s">
        <v>8</v>
      </c>
      <c r="D6" s="31" t="s">
        <v>7</v>
      </c>
      <c r="E6" s="31" t="s">
        <v>7</v>
      </c>
      <c r="F6" s="31" t="s">
        <v>7</v>
      </c>
    </row>
    <row r="7" spans="1:6" ht="15" thickBot="1" x14ac:dyDescent="0.25">
      <c r="A7" s="20" t="s">
        <v>90</v>
      </c>
      <c r="B7" s="31" t="s">
        <v>8</v>
      </c>
      <c r="C7" s="31" t="s">
        <v>8</v>
      </c>
      <c r="D7" s="31" t="s">
        <v>8</v>
      </c>
      <c r="E7" s="31" t="s">
        <v>7</v>
      </c>
      <c r="F7" s="31" t="s">
        <v>7</v>
      </c>
    </row>
    <row r="8" spans="1:6" x14ac:dyDescent="0.2">
      <c r="A8" s="21" t="s">
        <v>95</v>
      </c>
      <c r="B8" s="67" t="s">
        <v>8</v>
      </c>
      <c r="C8" s="67" t="s">
        <v>8</v>
      </c>
      <c r="D8" s="67" t="s">
        <v>8</v>
      </c>
      <c r="E8" s="67" t="s">
        <v>8</v>
      </c>
      <c r="F8" s="67" t="s">
        <v>7</v>
      </c>
    </row>
    <row r="9" spans="1:6" x14ac:dyDescent="0.2">
      <c r="A9" s="20" t="s">
        <v>96</v>
      </c>
      <c r="B9" s="31" t="s">
        <v>8</v>
      </c>
      <c r="C9" s="31" t="s">
        <v>8</v>
      </c>
      <c r="D9" s="31" t="s">
        <v>8</v>
      </c>
      <c r="E9" s="31" t="s">
        <v>7</v>
      </c>
      <c r="F9" s="31" t="s">
        <v>7</v>
      </c>
    </row>
    <row r="10" spans="1:6" x14ac:dyDescent="0.2">
      <c r="A10" s="20" t="s">
        <v>97</v>
      </c>
      <c r="B10" s="31" t="s">
        <v>8</v>
      </c>
      <c r="C10" s="31" t="s">
        <v>8</v>
      </c>
      <c r="D10" s="31" t="s">
        <v>7</v>
      </c>
      <c r="E10" s="31" t="s">
        <v>7</v>
      </c>
      <c r="F10" s="31" t="s">
        <v>7</v>
      </c>
    </row>
    <row r="12" spans="1:6" x14ac:dyDescent="0.2">
      <c r="A12" s="20" t="s">
        <v>104</v>
      </c>
    </row>
    <row r="13" spans="1:6" x14ac:dyDescent="0.2">
      <c r="A13" s="20" t="str">
        <f>INDEX(RGLCAT[#All],MATCH("INTERNACIONAL NIVELL 3",RGLCAT[[#All],[Àmbit]],0),MATCH("Categoria d'edat 18 a 19 anys: JUNIOR, JUVENIL, JOVES, SUB-18, SUB-19, etc.",RGLCAT[#Headers],0))</f>
        <v>NO</v>
      </c>
    </row>
  </sheetData>
  <sheetProtection algorithmName="SHA-512" hashValue="0AblNx4GIf7tAt2qa+4sW6sNUjM3xmlJel4/c0R54Y6nOodaTAHraTbfhN4/mcPttTxACN1E6YcQ0mxLdXpVhA==" saltValue="KVRDdCoDkJ9XntLJm3E56g==" spinCount="100000" sheet="1" objects="1" scenarios="1" selectLockedCells="1"/>
  <phoneticPr fontId="21" type="noConversion"/>
  <conditionalFormatting sqref="B2:F10">
    <cfRule type="cellIs" dxfId="7" priority="1" operator="equal">
      <formula>"NO"</formula>
    </cfRule>
    <cfRule type="containsText" dxfId="6" priority="2" operator="containsText" text="SI">
      <formula>NOT(ISERROR(SEARCH("SI",B2)))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C291F-0E2D-4F4A-B58F-BB64277D3287}">
  <dimension ref="A1:H22"/>
  <sheetViews>
    <sheetView workbookViewId="0">
      <selection activeCell="H3" sqref="H3"/>
    </sheetView>
  </sheetViews>
  <sheetFormatPr baseColWidth="10" defaultColWidth="17.28515625" defaultRowHeight="15" x14ac:dyDescent="0.25"/>
  <cols>
    <col min="1" max="1" width="28.42578125" bestFit="1" customWidth="1"/>
    <col min="2" max="4" width="2.7109375" style="74" bestFit="1" customWidth="1"/>
    <col min="5" max="5" width="7.140625" style="74" bestFit="1" customWidth="1"/>
    <col min="6" max="6" width="8.5703125" style="74" bestFit="1" customWidth="1"/>
    <col min="7" max="7" width="10.140625" style="74" bestFit="1" customWidth="1"/>
    <col min="8" max="8" width="19.42578125" style="74" customWidth="1"/>
  </cols>
  <sheetData>
    <row r="1" spans="1:8" x14ac:dyDescent="0.25">
      <c r="A1" s="31" t="s">
        <v>0</v>
      </c>
      <c r="B1" s="3" t="s">
        <v>101</v>
      </c>
      <c r="C1" s="3" t="s">
        <v>102</v>
      </c>
      <c r="D1" s="3" t="s">
        <v>103</v>
      </c>
      <c r="E1" s="3" t="s">
        <v>19</v>
      </c>
      <c r="F1" s="3" t="s">
        <v>20</v>
      </c>
      <c r="G1" s="3" t="s">
        <v>21</v>
      </c>
      <c r="H1" s="4" t="s">
        <v>31</v>
      </c>
    </row>
    <row r="2" spans="1:8" x14ac:dyDescent="0.25">
      <c r="A2" s="20" t="s">
        <v>26</v>
      </c>
      <c r="B2" s="31" t="s">
        <v>8</v>
      </c>
      <c r="C2" s="31" t="s">
        <v>8</v>
      </c>
      <c r="D2" s="31" t="s">
        <v>8</v>
      </c>
      <c r="E2" s="31" t="s">
        <v>8</v>
      </c>
      <c r="F2" s="31" t="s">
        <v>8</v>
      </c>
      <c r="G2" s="31" t="s">
        <v>8</v>
      </c>
      <c r="H2" s="31" t="s">
        <v>8</v>
      </c>
    </row>
    <row r="3" spans="1:8" x14ac:dyDescent="0.25">
      <c r="A3" s="20" t="s">
        <v>100</v>
      </c>
      <c r="B3" s="31" t="s">
        <v>8</v>
      </c>
      <c r="C3" s="31" t="s">
        <v>8</v>
      </c>
      <c r="D3" s="31" t="s">
        <v>8</v>
      </c>
      <c r="E3" s="31" t="s">
        <v>8</v>
      </c>
      <c r="F3" s="31" t="s">
        <v>7</v>
      </c>
      <c r="G3" s="31" t="s">
        <v>7</v>
      </c>
      <c r="H3" s="31" t="s">
        <v>7</v>
      </c>
    </row>
    <row r="4" spans="1:8" x14ac:dyDescent="0.25">
      <c r="A4" s="20" t="s">
        <v>27</v>
      </c>
      <c r="B4" s="31" t="s">
        <v>8</v>
      </c>
      <c r="C4" s="31" t="s">
        <v>8</v>
      </c>
      <c r="D4" s="31" t="s">
        <v>8</v>
      </c>
      <c r="E4" s="31" t="s">
        <v>8</v>
      </c>
      <c r="F4" s="31" t="s">
        <v>8</v>
      </c>
      <c r="G4" s="31" t="s">
        <v>8</v>
      </c>
      <c r="H4" s="31" t="s">
        <v>7</v>
      </c>
    </row>
    <row r="5" spans="1:8" x14ac:dyDescent="0.25">
      <c r="A5" s="20" t="s">
        <v>28</v>
      </c>
      <c r="B5" s="31" t="s">
        <v>8</v>
      </c>
      <c r="C5" s="31" t="s">
        <v>8</v>
      </c>
      <c r="D5" s="31" t="s">
        <v>8</v>
      </c>
      <c r="E5" s="31" t="s">
        <v>8</v>
      </c>
      <c r="F5" s="31" t="s">
        <v>8</v>
      </c>
      <c r="G5" s="31" t="s">
        <v>7</v>
      </c>
      <c r="H5" s="31" t="s">
        <v>7</v>
      </c>
    </row>
    <row r="6" spans="1:8" x14ac:dyDescent="0.25">
      <c r="A6" s="20" t="s">
        <v>29</v>
      </c>
      <c r="B6" s="31" t="s">
        <v>8</v>
      </c>
      <c r="C6" s="31" t="s">
        <v>8</v>
      </c>
      <c r="D6" s="31" t="s">
        <v>8</v>
      </c>
      <c r="E6" s="31" t="s">
        <v>8</v>
      </c>
      <c r="F6" s="31" t="s">
        <v>7</v>
      </c>
      <c r="G6" s="31" t="s">
        <v>7</v>
      </c>
      <c r="H6" s="31" t="s">
        <v>7</v>
      </c>
    </row>
    <row r="7" spans="1:8" x14ac:dyDescent="0.25">
      <c r="A7" s="20" t="s">
        <v>30</v>
      </c>
      <c r="B7" s="31" t="s">
        <v>8</v>
      </c>
      <c r="C7" s="31" t="s">
        <v>8</v>
      </c>
      <c r="D7" s="31" t="s">
        <v>8</v>
      </c>
      <c r="E7" s="31" t="s">
        <v>7</v>
      </c>
      <c r="F7" s="31" t="s">
        <v>7</v>
      </c>
      <c r="G7" s="31" t="s">
        <v>7</v>
      </c>
      <c r="H7" s="31" t="s">
        <v>7</v>
      </c>
    </row>
    <row r="8" spans="1:8" ht="15.75" thickBot="1" x14ac:dyDescent="0.3">
      <c r="A8" s="20" t="s">
        <v>90</v>
      </c>
      <c r="B8" s="31" t="s">
        <v>8</v>
      </c>
      <c r="C8" s="31" t="s">
        <v>8</v>
      </c>
      <c r="D8" s="31" t="s">
        <v>8</v>
      </c>
      <c r="E8" s="31" t="s">
        <v>8</v>
      </c>
      <c r="F8" s="31" t="s">
        <v>7</v>
      </c>
      <c r="G8" s="31" t="s">
        <v>7</v>
      </c>
      <c r="H8" s="31" t="s">
        <v>7</v>
      </c>
    </row>
    <row r="9" spans="1:8" x14ac:dyDescent="0.25">
      <c r="A9" s="21" t="s">
        <v>95</v>
      </c>
      <c r="B9" s="67" t="s">
        <v>8</v>
      </c>
      <c r="C9" s="67" t="s">
        <v>8</v>
      </c>
      <c r="D9" s="67" t="s">
        <v>8</v>
      </c>
      <c r="E9" s="67" t="s">
        <v>8</v>
      </c>
      <c r="F9" s="67" t="s">
        <v>8</v>
      </c>
      <c r="G9" s="67" t="s">
        <v>8</v>
      </c>
      <c r="H9" s="67" t="s">
        <v>7</v>
      </c>
    </row>
    <row r="10" spans="1:8" x14ac:dyDescent="0.25">
      <c r="A10" s="20" t="s">
        <v>96</v>
      </c>
      <c r="B10" s="31" t="s">
        <v>8</v>
      </c>
      <c r="C10" s="31" t="s">
        <v>8</v>
      </c>
      <c r="D10" s="31" t="s">
        <v>8</v>
      </c>
      <c r="E10" s="31" t="s">
        <v>8</v>
      </c>
      <c r="F10" s="31" t="s">
        <v>8</v>
      </c>
      <c r="G10" s="31" t="s">
        <v>7</v>
      </c>
      <c r="H10" s="31" t="s">
        <v>7</v>
      </c>
    </row>
    <row r="11" spans="1:8" x14ac:dyDescent="0.25">
      <c r="A11" s="20" t="s">
        <v>97</v>
      </c>
      <c r="B11" s="31" t="s">
        <v>8</v>
      </c>
      <c r="C11" s="31" t="s">
        <v>8</v>
      </c>
      <c r="D11" s="31" t="s">
        <v>8</v>
      </c>
      <c r="E11" s="31" t="s">
        <v>7</v>
      </c>
      <c r="F11" s="31" t="s">
        <v>7</v>
      </c>
      <c r="G11" s="31" t="s">
        <v>7</v>
      </c>
      <c r="H11" s="31" t="s">
        <v>7</v>
      </c>
    </row>
    <row r="12" spans="1:8" x14ac:dyDescent="0.25">
      <c r="A12" s="20"/>
      <c r="B12" s="72"/>
      <c r="C12" s="73"/>
      <c r="D12" s="31"/>
    </row>
    <row r="13" spans="1:8" x14ac:dyDescent="0.25">
      <c r="A13" s="20" t="s">
        <v>104</v>
      </c>
      <c r="B13" s="72"/>
      <c r="C13" s="73"/>
      <c r="D13" s="31"/>
    </row>
    <row r="14" spans="1:8" x14ac:dyDescent="0.25">
      <c r="A14" s="20" t="str">
        <f>INDEX(RGLPOS[#All],MATCH("NACIONAL",RGLPOS[[#All],[Àmbit]],0),MATCH("3",RGLPOS[#Headers],0))</f>
        <v>SI</v>
      </c>
      <c r="B14" s="31"/>
      <c r="C14" s="73"/>
      <c r="D14" s="31"/>
    </row>
    <row r="15" spans="1:8" x14ac:dyDescent="0.25">
      <c r="A15" s="20"/>
      <c r="B15" s="31"/>
      <c r="C15" s="73"/>
      <c r="D15" s="31"/>
    </row>
    <row r="16" spans="1:8" x14ac:dyDescent="0.25">
      <c r="A16" s="20"/>
      <c r="B16" s="31"/>
      <c r="C16" s="73"/>
      <c r="D16" s="31"/>
    </row>
    <row r="17" spans="1:4" x14ac:dyDescent="0.25">
      <c r="A17" s="20"/>
      <c r="B17" s="31"/>
      <c r="C17" s="73"/>
      <c r="D17" s="31"/>
    </row>
    <row r="18" spans="1:4" x14ac:dyDescent="0.25">
      <c r="A18" s="20"/>
      <c r="B18" s="31"/>
      <c r="C18" s="73"/>
      <c r="D18" s="31"/>
    </row>
    <row r="19" spans="1:4" x14ac:dyDescent="0.25">
      <c r="A19" s="20"/>
      <c r="B19" s="31"/>
      <c r="C19" s="73"/>
      <c r="D19" s="31"/>
    </row>
    <row r="20" spans="1:4" x14ac:dyDescent="0.25">
      <c r="A20" s="20"/>
      <c r="B20" s="31"/>
      <c r="C20" s="73"/>
      <c r="D20" s="31"/>
    </row>
    <row r="21" spans="1:4" x14ac:dyDescent="0.25">
      <c r="A21" s="20"/>
      <c r="B21" s="31"/>
      <c r="C21" s="73"/>
      <c r="D21" s="31"/>
    </row>
    <row r="22" spans="1:4" x14ac:dyDescent="0.25">
      <c r="A22" s="20"/>
      <c r="B22" s="31"/>
      <c r="C22" s="73"/>
      <c r="D22" s="31"/>
    </row>
  </sheetData>
  <sheetProtection algorithmName="SHA-512" hashValue="pcPObbzZcfhPtw3nTDQ2qhj5lm3h5hofbX5PVdGvs8zuxXEJSjMQyZZVPo6VUZ/sy981+lpDthn9jKQFUeEQ0g==" saltValue="yVWSdjKfWKIJRdQLzONdIA==" spinCount="100000" sheet="1" objects="1" scenarios="1" selectLockedCells="1"/>
  <phoneticPr fontId="26" type="noConversion"/>
  <conditionalFormatting sqref="B2:H11 D12:D22">
    <cfRule type="cellIs" dxfId="5" priority="5" operator="equal">
      <formula>"NO"</formula>
    </cfRule>
    <cfRule type="containsText" dxfId="4" priority="6" operator="containsText" text="SI">
      <formula>NOT(ISERROR(SEARCH("SI",B2)))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832BC-4DE8-41C4-877C-B77912DC0E48}">
  <dimension ref="A1:D31"/>
  <sheetViews>
    <sheetView workbookViewId="0">
      <selection activeCell="A4" sqref="A4:XFD4"/>
    </sheetView>
  </sheetViews>
  <sheetFormatPr baseColWidth="10" defaultColWidth="63.7109375" defaultRowHeight="15" x14ac:dyDescent="0.25"/>
  <cols>
    <col min="1" max="1" width="28.42578125" bestFit="1" customWidth="1"/>
    <col min="2" max="4" width="4.28515625" bestFit="1" customWidth="1"/>
  </cols>
  <sheetData>
    <row r="1" spans="1:4" ht="390" x14ac:dyDescent="0.25">
      <c r="A1" s="31" t="s">
        <v>0</v>
      </c>
      <c r="B1" s="69" t="s">
        <v>93</v>
      </c>
      <c r="C1" s="69" t="s">
        <v>94</v>
      </c>
      <c r="D1" s="69" t="s">
        <v>89</v>
      </c>
    </row>
    <row r="2" spans="1:4" x14ac:dyDescent="0.25">
      <c r="A2" s="20" t="s">
        <v>26</v>
      </c>
      <c r="B2" s="31" t="s">
        <v>7</v>
      </c>
      <c r="C2" s="31" t="s">
        <v>8</v>
      </c>
      <c r="D2" s="31" t="s">
        <v>8</v>
      </c>
    </row>
    <row r="3" spans="1:4" x14ac:dyDescent="0.25">
      <c r="A3" s="20" t="s">
        <v>100</v>
      </c>
      <c r="B3" s="31" t="s">
        <v>8</v>
      </c>
      <c r="C3" s="31" t="s">
        <v>8</v>
      </c>
      <c r="D3" s="31" t="s">
        <v>8</v>
      </c>
    </row>
    <row r="4" spans="1:4" x14ac:dyDescent="0.25">
      <c r="A4" s="20" t="s">
        <v>27</v>
      </c>
      <c r="B4" s="31" t="s">
        <v>7</v>
      </c>
      <c r="C4" s="31" t="s">
        <v>8</v>
      </c>
      <c r="D4" s="31" t="s">
        <v>8</v>
      </c>
    </row>
    <row r="5" spans="1:4" x14ac:dyDescent="0.25">
      <c r="A5" s="20" t="s">
        <v>28</v>
      </c>
      <c r="B5" s="31" t="s">
        <v>8</v>
      </c>
      <c r="C5" s="31" t="s">
        <v>8</v>
      </c>
      <c r="D5" s="31" t="s">
        <v>8</v>
      </c>
    </row>
    <row r="6" spans="1:4" x14ac:dyDescent="0.25">
      <c r="A6" s="20" t="s">
        <v>29</v>
      </c>
      <c r="B6" s="31" t="s">
        <v>8</v>
      </c>
      <c r="C6" s="31" t="s">
        <v>8</v>
      </c>
      <c r="D6" s="31" t="s">
        <v>8</v>
      </c>
    </row>
    <row r="7" spans="1:4" x14ac:dyDescent="0.25">
      <c r="A7" s="20" t="s">
        <v>30</v>
      </c>
      <c r="B7" s="31" t="s">
        <v>8</v>
      </c>
      <c r="C7" s="31" t="s">
        <v>8</v>
      </c>
      <c r="D7" s="31" t="s">
        <v>8</v>
      </c>
    </row>
    <row r="8" spans="1:4" x14ac:dyDescent="0.25">
      <c r="A8" s="20" t="s">
        <v>90</v>
      </c>
      <c r="B8" s="31" t="s">
        <v>7</v>
      </c>
      <c r="C8" s="31" t="s">
        <v>8</v>
      </c>
      <c r="D8" s="31" t="s">
        <v>8</v>
      </c>
    </row>
    <row r="9" spans="1:4" ht="15.75" thickBot="1" x14ac:dyDescent="0.3">
      <c r="A9" s="20" t="s">
        <v>98</v>
      </c>
      <c r="B9" s="31" t="s">
        <v>8</v>
      </c>
      <c r="C9" s="31" t="s">
        <v>8</v>
      </c>
      <c r="D9" s="31" t="s">
        <v>8</v>
      </c>
    </row>
    <row r="10" spans="1:4" x14ac:dyDescent="0.25">
      <c r="A10" s="21" t="s">
        <v>95</v>
      </c>
      <c r="B10" s="67" t="s">
        <v>8</v>
      </c>
      <c r="C10" s="67" t="s">
        <v>8</v>
      </c>
      <c r="D10" s="67" t="s">
        <v>8</v>
      </c>
    </row>
    <row r="11" spans="1:4" x14ac:dyDescent="0.25">
      <c r="A11" s="20" t="s">
        <v>96</v>
      </c>
      <c r="B11" s="31" t="s">
        <v>8</v>
      </c>
      <c r="C11" s="31" t="s">
        <v>8</v>
      </c>
      <c r="D11" s="31" t="s">
        <v>8</v>
      </c>
    </row>
    <row r="12" spans="1:4" x14ac:dyDescent="0.25">
      <c r="A12" s="20" t="s">
        <v>97</v>
      </c>
      <c r="B12" s="31" t="s">
        <v>8</v>
      </c>
      <c r="C12" s="31" t="s">
        <v>8</v>
      </c>
      <c r="D12" s="31" t="s">
        <v>8</v>
      </c>
    </row>
    <row r="13" spans="1:4" x14ac:dyDescent="0.25">
      <c r="A13" s="20" t="s">
        <v>99</v>
      </c>
      <c r="B13" s="31" t="s">
        <v>8</v>
      </c>
      <c r="C13" s="31" t="s">
        <v>8</v>
      </c>
      <c r="D13" s="31" t="s">
        <v>8</v>
      </c>
    </row>
    <row r="14" spans="1:4" x14ac:dyDescent="0.25">
      <c r="A14" s="20"/>
      <c r="B14" s="20"/>
      <c r="C14" s="70"/>
      <c r="D14" s="31"/>
    </row>
    <row r="15" spans="1:4" x14ac:dyDescent="0.25">
      <c r="A15" s="20" t="s">
        <v>104</v>
      </c>
      <c r="B15" s="20"/>
      <c r="C15" s="70"/>
      <c r="D15" s="31"/>
    </row>
    <row r="16" spans="1:4" x14ac:dyDescent="0.25">
      <c r="A16" s="20" t="str">
        <f>INDEX(RGLNUMPA[#All],MATCH("NACIONAL",RGLNUMPA[[#All],[Àmbit]],0),MATCH("OLÍMPICA / PARALÍMPICA",RGLNUMPA[#Headers],0))</f>
        <v>NO</v>
      </c>
      <c r="B16" s="20"/>
      <c r="C16" s="70"/>
      <c r="D16" s="31"/>
    </row>
    <row r="17" spans="1:4" x14ac:dyDescent="0.25">
      <c r="A17" s="20"/>
      <c r="B17" s="20"/>
      <c r="C17" s="70"/>
      <c r="D17" s="31"/>
    </row>
    <row r="18" spans="1:4" x14ac:dyDescent="0.25">
      <c r="A18" s="20"/>
      <c r="B18" s="20"/>
      <c r="C18" s="70"/>
      <c r="D18" s="31"/>
    </row>
    <row r="19" spans="1:4" x14ac:dyDescent="0.25">
      <c r="A19" s="20"/>
      <c r="B19" s="20"/>
      <c r="C19" s="70"/>
      <c r="D19" s="31"/>
    </row>
    <row r="20" spans="1:4" x14ac:dyDescent="0.25">
      <c r="A20" s="20"/>
      <c r="B20" s="20"/>
      <c r="C20" s="70"/>
      <c r="D20" s="31"/>
    </row>
    <row r="21" spans="1:4" x14ac:dyDescent="0.25">
      <c r="A21" s="20"/>
      <c r="B21" s="20"/>
      <c r="C21" s="70"/>
      <c r="D21" s="31"/>
    </row>
    <row r="22" spans="1:4" x14ac:dyDescent="0.25">
      <c r="A22" s="20"/>
      <c r="B22" s="20"/>
      <c r="C22" s="70"/>
      <c r="D22" s="31"/>
    </row>
    <row r="23" spans="1:4" x14ac:dyDescent="0.25">
      <c r="A23" s="20"/>
      <c r="B23" s="71"/>
      <c r="C23" s="70"/>
      <c r="D23" s="31"/>
    </row>
    <row r="24" spans="1:4" x14ac:dyDescent="0.25">
      <c r="A24" s="20"/>
      <c r="B24" s="71"/>
      <c r="C24" s="70"/>
      <c r="D24" s="31"/>
    </row>
    <row r="25" spans="1:4" x14ac:dyDescent="0.25">
      <c r="A25" s="20"/>
      <c r="B25" s="71"/>
      <c r="C25" s="70"/>
      <c r="D25" s="31"/>
    </row>
    <row r="26" spans="1:4" x14ac:dyDescent="0.25">
      <c r="A26" s="20"/>
      <c r="B26" s="71"/>
      <c r="C26" s="70"/>
      <c r="D26" s="31"/>
    </row>
    <row r="27" spans="1:4" x14ac:dyDescent="0.25">
      <c r="A27" s="20"/>
      <c r="B27" s="71"/>
      <c r="C27" s="70"/>
      <c r="D27" s="31"/>
    </row>
    <row r="28" spans="1:4" x14ac:dyDescent="0.25">
      <c r="A28" s="20"/>
      <c r="B28" s="71"/>
      <c r="C28" s="70"/>
      <c r="D28" s="31"/>
    </row>
    <row r="29" spans="1:4" x14ac:dyDescent="0.25">
      <c r="A29" s="20"/>
      <c r="B29" s="71"/>
      <c r="C29" s="70"/>
      <c r="D29" s="31"/>
    </row>
    <row r="30" spans="1:4" x14ac:dyDescent="0.25">
      <c r="A30" s="20"/>
      <c r="B30" s="71"/>
      <c r="C30" s="70"/>
      <c r="D30" s="31"/>
    </row>
    <row r="31" spans="1:4" x14ac:dyDescent="0.25">
      <c r="A31" s="20"/>
      <c r="B31" s="71"/>
      <c r="C31" s="70"/>
      <c r="D31" s="31"/>
    </row>
  </sheetData>
  <sheetProtection algorithmName="SHA-512" hashValue="xf8MRhkxFBGHg4LweNpQTPlnyNihGgRicSwszzYuTimcNFQ1ZMB0r/xQGBJt1wyHNRJBPZg5NevcKdQ5qr9leA==" saltValue="ya8QfU7xPJxgfLhVrm0zjQ==" spinCount="100000" sheet="1" objects="1" scenarios="1" selectLockedCells="1"/>
  <conditionalFormatting sqref="B2:D13">
    <cfRule type="cellIs" dxfId="3" priority="1" operator="equal">
      <formula>"NO"</formula>
    </cfRule>
    <cfRule type="containsText" dxfId="2" priority="2" operator="containsText" text="SI">
      <formula>NOT(ISERROR(SEARCH("SI",B2)))</formula>
    </cfRule>
  </conditionalFormatting>
  <conditionalFormatting sqref="B13:D13 D14:D31">
    <cfRule type="cellIs" dxfId="1" priority="3" operator="equal">
      <formula>"NO"</formula>
    </cfRule>
    <cfRule type="containsText" dxfId="0" priority="4" operator="containsText" text="SI">
      <formula>NOT(ISERROR(SEARCH("SI",B13)))</formula>
    </cfRule>
  </conditionalFormatting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A6E07-0BC1-4506-B63B-49B14BA207CA}">
  <dimension ref="B1:AA43"/>
  <sheetViews>
    <sheetView showGridLines="0" workbookViewId="0">
      <selection activeCell="AA43" sqref="Z40:AA43"/>
    </sheetView>
  </sheetViews>
  <sheetFormatPr baseColWidth="10" defaultColWidth="11.42578125" defaultRowHeight="14.25" x14ac:dyDescent="0.2"/>
  <cols>
    <col min="1" max="1" width="11.42578125" style="1"/>
    <col min="2" max="2" width="23.28515625" style="1" bestFit="1" customWidth="1"/>
    <col min="3" max="3" width="10.42578125" style="1" customWidth="1"/>
    <col min="4" max="7" width="9.140625" style="1" customWidth="1"/>
    <col min="8" max="9" width="11.42578125" style="1"/>
    <col min="10" max="10" width="24.28515625" style="1" bestFit="1" customWidth="1"/>
    <col min="11" max="11" width="30.7109375" style="1" customWidth="1"/>
    <col min="12" max="12" width="28.140625" style="1" bestFit="1" customWidth="1"/>
    <col min="13" max="13" width="11.42578125" style="1"/>
    <col min="14" max="14" width="24.28515625" style="1" bestFit="1" customWidth="1"/>
    <col min="15" max="15" width="31.85546875" style="1" customWidth="1"/>
    <col min="16" max="16" width="33.140625" style="1" customWidth="1"/>
    <col min="17" max="17" width="33" style="1" customWidth="1"/>
    <col min="18" max="18" width="11.42578125" style="1"/>
    <col min="19" max="19" width="28.42578125" style="1" customWidth="1"/>
    <col min="20" max="20" width="8" style="1" bestFit="1" customWidth="1"/>
    <col min="21" max="21" width="7.7109375" style="1" bestFit="1" customWidth="1"/>
    <col min="22" max="22" width="6.85546875" style="1" bestFit="1" customWidth="1"/>
    <col min="23" max="23" width="8.140625" style="1" customWidth="1"/>
    <col min="24" max="24" width="14.42578125" style="1" customWidth="1"/>
    <col min="25" max="26" width="11.42578125" style="1"/>
    <col min="27" max="27" width="64.42578125" style="1" customWidth="1"/>
    <col min="28" max="16384" width="11.42578125" style="1"/>
  </cols>
  <sheetData>
    <row r="1" spans="2:12" ht="15" thickBot="1" x14ac:dyDescent="0.25"/>
    <row r="2" spans="2:12" ht="33.75" customHeight="1" thickBot="1" x14ac:dyDescent="0.25">
      <c r="B2" s="87" t="s">
        <v>60</v>
      </c>
      <c r="C2" s="88"/>
      <c r="D2" s="88"/>
      <c r="E2" s="88"/>
      <c r="F2" s="88"/>
      <c r="G2" s="89"/>
    </row>
    <row r="3" spans="2:12" ht="15" thickBot="1" x14ac:dyDescent="0.25">
      <c r="B3" s="109" t="s">
        <v>41</v>
      </c>
      <c r="C3" s="100" t="s">
        <v>42</v>
      </c>
      <c r="D3" s="101"/>
      <c r="E3" s="101"/>
      <c r="F3" s="101"/>
      <c r="G3" s="102"/>
    </row>
    <row r="4" spans="2:12" ht="15" thickBot="1" x14ac:dyDescent="0.25">
      <c r="B4" s="110"/>
      <c r="C4" s="32" t="s">
        <v>50</v>
      </c>
      <c r="D4" s="33" t="s">
        <v>51</v>
      </c>
      <c r="E4" s="33" t="s">
        <v>52</v>
      </c>
      <c r="F4" s="33" t="s">
        <v>53</v>
      </c>
      <c r="G4" s="34" t="s">
        <v>82</v>
      </c>
    </row>
    <row r="5" spans="2:12" x14ac:dyDescent="0.2">
      <c r="B5" s="35" t="s">
        <v>43</v>
      </c>
      <c r="C5" s="36" t="s">
        <v>8</v>
      </c>
      <c r="D5" s="36" t="s">
        <v>8</v>
      </c>
      <c r="E5" s="36" t="s">
        <v>8</v>
      </c>
      <c r="F5" s="36" t="s">
        <v>8</v>
      </c>
      <c r="G5" s="37" t="s">
        <v>8</v>
      </c>
    </row>
    <row r="6" spans="2:12" x14ac:dyDescent="0.2">
      <c r="B6" s="38" t="s">
        <v>44</v>
      </c>
      <c r="C6" s="36" t="s">
        <v>8</v>
      </c>
      <c r="D6" s="36" t="s">
        <v>8</v>
      </c>
      <c r="E6" s="36" t="s">
        <v>8</v>
      </c>
      <c r="F6" s="36" t="s">
        <v>8</v>
      </c>
      <c r="G6" s="39" t="s">
        <v>7</v>
      </c>
    </row>
    <row r="7" spans="2:12" x14ac:dyDescent="0.2">
      <c r="B7" s="38" t="s">
        <v>45</v>
      </c>
      <c r="C7" s="36" t="s">
        <v>8</v>
      </c>
      <c r="D7" s="36" t="s">
        <v>8</v>
      </c>
      <c r="E7" s="36" t="s">
        <v>8</v>
      </c>
      <c r="F7" s="40" t="s">
        <v>7</v>
      </c>
      <c r="G7" s="39" t="s">
        <v>7</v>
      </c>
    </row>
    <row r="8" spans="2:12" x14ac:dyDescent="0.2">
      <c r="B8" s="38" t="s">
        <v>46</v>
      </c>
      <c r="C8" s="36" t="s">
        <v>8</v>
      </c>
      <c r="D8" s="36" t="s">
        <v>8</v>
      </c>
      <c r="E8" s="36" t="s">
        <v>8</v>
      </c>
      <c r="F8" s="40" t="s">
        <v>7</v>
      </c>
      <c r="G8" s="39" t="s">
        <v>7</v>
      </c>
    </row>
    <row r="9" spans="2:12" x14ac:dyDescent="0.2">
      <c r="B9" s="38" t="s">
        <v>47</v>
      </c>
      <c r="C9" s="36" t="s">
        <v>8</v>
      </c>
      <c r="D9" s="36" t="s">
        <v>8</v>
      </c>
      <c r="E9" s="40" t="s">
        <v>7</v>
      </c>
      <c r="F9" s="40" t="s">
        <v>7</v>
      </c>
      <c r="G9" s="39" t="s">
        <v>7</v>
      </c>
    </row>
    <row r="10" spans="2:12" x14ac:dyDescent="0.2">
      <c r="B10" s="38" t="s">
        <v>48</v>
      </c>
      <c r="C10" s="36" t="s">
        <v>8</v>
      </c>
      <c r="D10" s="36" t="s">
        <v>8</v>
      </c>
      <c r="E10" s="36" t="s">
        <v>8</v>
      </c>
      <c r="F10" s="40" t="s">
        <v>7</v>
      </c>
      <c r="G10" s="39" t="s">
        <v>7</v>
      </c>
    </row>
    <row r="11" spans="2:12" ht="15" thickBot="1" x14ac:dyDescent="0.25">
      <c r="B11" s="41" t="s">
        <v>49</v>
      </c>
      <c r="C11" s="42" t="s">
        <v>8</v>
      </c>
      <c r="D11" s="43" t="s">
        <v>7</v>
      </c>
      <c r="E11" s="43" t="s">
        <v>7</v>
      </c>
      <c r="F11" s="43" t="s">
        <v>7</v>
      </c>
      <c r="G11" s="44" t="s">
        <v>7</v>
      </c>
    </row>
    <row r="12" spans="2:12" ht="29.25" customHeight="1" thickBot="1" x14ac:dyDescent="0.25">
      <c r="J12" s="106" t="s">
        <v>61</v>
      </c>
      <c r="K12" s="107"/>
      <c r="L12" s="108"/>
    </row>
    <row r="13" spans="2:12" ht="29.25" thickBot="1" x14ac:dyDescent="0.25">
      <c r="J13" s="59" t="s">
        <v>41</v>
      </c>
      <c r="K13" s="45" t="s">
        <v>83</v>
      </c>
      <c r="L13" s="46" t="s">
        <v>84</v>
      </c>
    </row>
    <row r="14" spans="2:12" x14ac:dyDescent="0.2">
      <c r="J14" s="47" t="s">
        <v>43</v>
      </c>
      <c r="K14" s="48" t="s">
        <v>23</v>
      </c>
      <c r="L14" s="49" t="s">
        <v>54</v>
      </c>
    </row>
    <row r="15" spans="2:12" x14ac:dyDescent="0.2">
      <c r="J15" s="47" t="s">
        <v>44</v>
      </c>
      <c r="K15" s="48" t="s">
        <v>23</v>
      </c>
      <c r="L15" s="49" t="s">
        <v>54</v>
      </c>
    </row>
    <row r="16" spans="2:12" x14ac:dyDescent="0.2">
      <c r="J16" s="47" t="s">
        <v>45</v>
      </c>
      <c r="K16" s="48" t="s">
        <v>23</v>
      </c>
      <c r="L16" s="49" t="s">
        <v>54</v>
      </c>
    </row>
    <row r="17" spans="10:24" x14ac:dyDescent="0.2">
      <c r="J17" s="47" t="s">
        <v>46</v>
      </c>
      <c r="K17" s="48" t="s">
        <v>23</v>
      </c>
      <c r="L17" s="50" t="s">
        <v>23</v>
      </c>
    </row>
    <row r="18" spans="10:24" ht="15" thickBot="1" x14ac:dyDescent="0.25">
      <c r="J18" s="51" t="s">
        <v>47</v>
      </c>
      <c r="K18" s="52" t="s">
        <v>23</v>
      </c>
      <c r="L18" s="53" t="s">
        <v>23</v>
      </c>
    </row>
    <row r="19" spans="10:24" ht="24" customHeight="1" thickBot="1" x14ac:dyDescent="0.25">
      <c r="N19" s="90" t="s">
        <v>62</v>
      </c>
      <c r="O19" s="91"/>
      <c r="P19" s="91"/>
      <c r="Q19" s="92"/>
    </row>
    <row r="20" spans="10:24" ht="29.25" thickBot="1" x14ac:dyDescent="0.25">
      <c r="N20" s="59" t="s">
        <v>41</v>
      </c>
      <c r="O20" s="45" t="s">
        <v>83</v>
      </c>
      <c r="P20" s="45" t="s">
        <v>85</v>
      </c>
      <c r="Q20" s="46" t="s">
        <v>86</v>
      </c>
    </row>
    <row r="21" spans="10:24" x14ac:dyDescent="0.2">
      <c r="N21" s="47" t="s">
        <v>43</v>
      </c>
      <c r="O21" s="48" t="s">
        <v>24</v>
      </c>
      <c r="P21" s="54" t="s">
        <v>54</v>
      </c>
      <c r="Q21" s="49" t="s">
        <v>54</v>
      </c>
    </row>
    <row r="22" spans="10:24" x14ac:dyDescent="0.2">
      <c r="N22" s="47" t="s">
        <v>44</v>
      </c>
      <c r="O22" s="48" t="s">
        <v>24</v>
      </c>
      <c r="P22" s="54" t="s">
        <v>54</v>
      </c>
      <c r="Q22" s="49" t="s">
        <v>54</v>
      </c>
    </row>
    <row r="23" spans="10:24" x14ac:dyDescent="0.2">
      <c r="N23" s="47" t="s">
        <v>45</v>
      </c>
      <c r="O23" s="48" t="s">
        <v>24</v>
      </c>
      <c r="P23" s="54" t="s">
        <v>54</v>
      </c>
      <c r="Q23" s="49" t="s">
        <v>54</v>
      </c>
    </row>
    <row r="24" spans="10:24" x14ac:dyDescent="0.2">
      <c r="N24" s="47" t="s">
        <v>46</v>
      </c>
      <c r="O24" s="48" t="s">
        <v>24</v>
      </c>
      <c r="P24" s="48" t="s">
        <v>24</v>
      </c>
      <c r="Q24" s="50" t="s">
        <v>24</v>
      </c>
    </row>
    <row r="25" spans="10:24" x14ac:dyDescent="0.2">
      <c r="N25" s="47" t="s">
        <v>47</v>
      </c>
      <c r="O25" s="48" t="s">
        <v>24</v>
      </c>
      <c r="P25" s="48" t="s">
        <v>24</v>
      </c>
      <c r="Q25" s="50" t="s">
        <v>24</v>
      </c>
    </row>
    <row r="26" spans="10:24" x14ac:dyDescent="0.2">
      <c r="N26" s="47" t="s">
        <v>77</v>
      </c>
      <c r="O26" s="48" t="s">
        <v>24</v>
      </c>
      <c r="P26" s="48" t="s">
        <v>24</v>
      </c>
      <c r="Q26" s="49" t="s">
        <v>54</v>
      </c>
    </row>
    <row r="27" spans="10:24" ht="15" thickBot="1" x14ac:dyDescent="0.25">
      <c r="N27" s="51" t="s">
        <v>78</v>
      </c>
      <c r="O27" s="52" t="s">
        <v>24</v>
      </c>
      <c r="P27" s="52" t="s">
        <v>24</v>
      </c>
      <c r="Q27" s="53" t="s">
        <v>24</v>
      </c>
    </row>
    <row r="28" spans="10:24" ht="15" thickBot="1" x14ac:dyDescent="0.25"/>
    <row r="29" spans="10:24" ht="22.5" customHeight="1" thickBot="1" x14ac:dyDescent="0.25">
      <c r="S29" s="95" t="s">
        <v>63</v>
      </c>
      <c r="T29" s="96"/>
      <c r="U29" s="96"/>
      <c r="V29" s="96"/>
      <c r="W29" s="96"/>
      <c r="X29" s="97"/>
    </row>
    <row r="30" spans="10:24" ht="15" thickBot="1" x14ac:dyDescent="0.25">
      <c r="S30" s="93" t="s">
        <v>41</v>
      </c>
      <c r="T30" s="103" t="s">
        <v>55</v>
      </c>
      <c r="U30" s="104"/>
      <c r="V30" s="104"/>
      <c r="W30" s="104"/>
      <c r="X30" s="105"/>
    </row>
    <row r="31" spans="10:24" ht="15" thickBot="1" x14ac:dyDescent="0.25">
      <c r="S31" s="94"/>
      <c r="T31" s="55" t="s">
        <v>57</v>
      </c>
      <c r="U31" s="55" t="s">
        <v>58</v>
      </c>
      <c r="V31" s="55" t="s">
        <v>59</v>
      </c>
      <c r="W31" s="56" t="s">
        <v>56</v>
      </c>
      <c r="X31" s="37" t="s">
        <v>22</v>
      </c>
    </row>
    <row r="32" spans="10:24" x14ac:dyDescent="0.2">
      <c r="S32" s="57" t="s">
        <v>43</v>
      </c>
      <c r="T32" s="36" t="s">
        <v>8</v>
      </c>
      <c r="U32" s="36" t="s">
        <v>8</v>
      </c>
      <c r="V32" s="36" t="s">
        <v>8</v>
      </c>
      <c r="W32" s="36" t="s">
        <v>8</v>
      </c>
      <c r="X32" s="37" t="s">
        <v>8</v>
      </c>
    </row>
    <row r="33" spans="19:27" x14ac:dyDescent="0.2">
      <c r="S33" s="58" t="s">
        <v>44</v>
      </c>
      <c r="T33" s="36" t="s">
        <v>8</v>
      </c>
      <c r="U33" s="36" t="s">
        <v>8</v>
      </c>
      <c r="V33" s="36" t="s">
        <v>8</v>
      </c>
      <c r="W33" s="36" t="s">
        <v>8</v>
      </c>
      <c r="X33" s="39" t="s">
        <v>7</v>
      </c>
    </row>
    <row r="34" spans="19:27" x14ac:dyDescent="0.2">
      <c r="S34" s="58" t="s">
        <v>45</v>
      </c>
      <c r="T34" s="36" t="s">
        <v>8</v>
      </c>
      <c r="U34" s="36" t="s">
        <v>8</v>
      </c>
      <c r="V34" s="36" t="s">
        <v>8</v>
      </c>
      <c r="W34" s="36" t="s">
        <v>8</v>
      </c>
      <c r="X34" s="39" t="s">
        <v>7</v>
      </c>
    </row>
    <row r="35" spans="19:27" x14ac:dyDescent="0.2">
      <c r="S35" s="58" t="s">
        <v>46</v>
      </c>
      <c r="T35" s="36" t="s">
        <v>8</v>
      </c>
      <c r="U35" s="36" t="s">
        <v>8</v>
      </c>
      <c r="V35" s="36" t="s">
        <v>8</v>
      </c>
      <c r="W35" s="40" t="s">
        <v>7</v>
      </c>
      <c r="X35" s="39" t="s">
        <v>7</v>
      </c>
    </row>
    <row r="36" spans="19:27" x14ac:dyDescent="0.2">
      <c r="S36" s="58" t="s">
        <v>47</v>
      </c>
      <c r="T36" s="36" t="s">
        <v>8</v>
      </c>
      <c r="U36" s="36" t="s">
        <v>8</v>
      </c>
      <c r="V36" s="36" t="s">
        <v>8</v>
      </c>
      <c r="W36" s="40" t="s">
        <v>7</v>
      </c>
      <c r="X36" s="39" t="s">
        <v>7</v>
      </c>
    </row>
    <row r="37" spans="19:27" x14ac:dyDescent="0.2">
      <c r="S37" s="58" t="s">
        <v>77</v>
      </c>
      <c r="T37" s="36" t="s">
        <v>8</v>
      </c>
      <c r="U37" s="36" t="s">
        <v>8</v>
      </c>
      <c r="V37" s="40" t="s">
        <v>7</v>
      </c>
      <c r="W37" s="40" t="s">
        <v>7</v>
      </c>
      <c r="X37" s="39" t="s">
        <v>7</v>
      </c>
    </row>
    <row r="38" spans="19:27" ht="15" thickBot="1" x14ac:dyDescent="0.25">
      <c r="S38" s="41" t="s">
        <v>78</v>
      </c>
      <c r="T38" s="42" t="s">
        <v>8</v>
      </c>
      <c r="U38" s="43" t="s">
        <v>7</v>
      </c>
      <c r="V38" s="43" t="s">
        <v>7</v>
      </c>
      <c r="W38" s="43" t="s">
        <v>7</v>
      </c>
      <c r="X38" s="44" t="s">
        <v>7</v>
      </c>
    </row>
    <row r="39" spans="19:27" ht="15" thickBot="1" x14ac:dyDescent="0.25"/>
    <row r="40" spans="19:27" ht="21.75" customHeight="1" thickBot="1" x14ac:dyDescent="0.25">
      <c r="Z40" s="98" t="s">
        <v>81</v>
      </c>
      <c r="AA40" s="99"/>
    </row>
    <row r="41" spans="19:27" ht="49.5" x14ac:dyDescent="0.2">
      <c r="Z41" s="62" t="s">
        <v>64</v>
      </c>
      <c r="AA41" s="60" t="s">
        <v>79</v>
      </c>
    </row>
    <row r="42" spans="19:27" ht="82.5" x14ac:dyDescent="0.2">
      <c r="Z42" s="62" t="s">
        <v>65</v>
      </c>
      <c r="AA42" s="60" t="s">
        <v>80</v>
      </c>
    </row>
    <row r="43" spans="19:27" ht="66.75" thickBot="1" x14ac:dyDescent="0.25">
      <c r="Z43" s="63" t="s">
        <v>66</v>
      </c>
      <c r="AA43" s="61" t="s">
        <v>67</v>
      </c>
    </row>
  </sheetData>
  <mergeCells count="9">
    <mergeCell ref="B2:G2"/>
    <mergeCell ref="N19:Q19"/>
    <mergeCell ref="S30:S31"/>
    <mergeCell ref="S29:X29"/>
    <mergeCell ref="Z40:AA40"/>
    <mergeCell ref="C3:G3"/>
    <mergeCell ref="T30:X30"/>
    <mergeCell ref="J12:L12"/>
    <mergeCell ref="B3:B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A8F51DBDEDF24385A264BB918CB495" ma:contentTypeVersion="14" ma:contentTypeDescription="Crea un document nou" ma:contentTypeScope="" ma:versionID="90ea151ef695366926f89bcbfd47a7c0">
  <xsd:schema xmlns:xsd="http://www.w3.org/2001/XMLSchema" xmlns:xs="http://www.w3.org/2001/XMLSchema" xmlns:p="http://schemas.microsoft.com/office/2006/metadata/properties" xmlns:ns2="4845febb-9323-42c4-a274-ece9c4551472" xmlns:ns3="b7e32d41-d341-43d3-aa9b-62f227950e1e" targetNamespace="http://schemas.microsoft.com/office/2006/metadata/properties" ma:root="true" ma:fieldsID="21a813ece9a2ddc457f231fa9e879822" ns2:_="" ns3:_="">
    <xsd:import namespace="4845febb-9323-42c4-a274-ece9c4551472"/>
    <xsd:import namespace="b7e32d41-d341-43d3-aa9b-62f227950e1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Billing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5febb-9323-42c4-a274-ece9c45514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c57e3b2a-3dba-4b24-b71b-3090972f37d6}" ma:internalName="TaxCatchAll" ma:readOnly="false" ma:showField="CatchAllData" ma:web="4845febb-9323-42c4-a274-ece9c4551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32d41-d341-43d3-aa9b-62f227950e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32d41-d341-43d3-aa9b-62f227950e1e">
      <Terms xmlns="http://schemas.microsoft.com/office/infopath/2007/PartnerControls"/>
    </lcf76f155ced4ddcb4097134ff3c332f>
    <TaxCatchAll xmlns="4845febb-9323-42c4-a274-ece9c4551472" xsi:nil="true"/>
    <_dlc_DocId xmlns="4845febb-9323-42c4-a274-ece9c4551472">EUCDCQ2A6R6Q-480994541-288543</_dlc_DocId>
    <_dlc_DocIdUrl xmlns="4845febb-9323-42c4-a274-ece9c4551472">
      <Url>https://caib.sharepoint.com/sites/ARXIUS-ESPORTS/_layouts/15/DocIdRedir.aspx?ID=EUCDCQ2A6R6Q-480994541-288543</Url>
      <Description>EUCDCQ2A6R6Q-480994541-288543</Description>
    </_dlc_DocIdUrl>
  </documentManagement>
</p:properties>
</file>

<file path=customXml/itemProps1.xml><?xml version="1.0" encoding="utf-8"?>
<ds:datastoreItem xmlns:ds="http://schemas.openxmlformats.org/officeDocument/2006/customXml" ds:itemID="{F16832A0-DC64-407E-965C-E588845FEC5B}"/>
</file>

<file path=customXml/itemProps2.xml><?xml version="1.0" encoding="utf-8"?>
<ds:datastoreItem xmlns:ds="http://schemas.openxmlformats.org/officeDocument/2006/customXml" ds:itemID="{D538C476-9A61-4D7E-AB84-9D80202933FF}"/>
</file>

<file path=customXml/itemProps3.xml><?xml version="1.0" encoding="utf-8"?>
<ds:datastoreItem xmlns:ds="http://schemas.openxmlformats.org/officeDocument/2006/customXml" ds:itemID="{F7D4DEBE-0B4F-4CD0-B33B-0A57B9B511D8}"/>
</file>

<file path=customXml/itemProps4.xml><?xml version="1.0" encoding="utf-8"?>
<ds:datastoreItem xmlns:ds="http://schemas.openxmlformats.org/officeDocument/2006/customXml" ds:itemID="{DE45A31F-4AE1-4240-81CE-5308B14384A6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Autoavaluació resultat</vt:lpstr>
      <vt:lpstr>Coeficients</vt:lpstr>
      <vt:lpstr>RGLCAT</vt:lpstr>
      <vt:lpstr>RGLPOS</vt:lpstr>
      <vt:lpstr>RGLNUMPA</vt:lpstr>
      <vt:lpstr>Hoja1</vt:lpstr>
      <vt:lpstr>'Autoavaluació resultat'!Área_de_impresión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Grigelmo</dc:creator>
  <dc:description/>
  <cp:lastModifiedBy>JORGE GRIGELMO MIGUEL</cp:lastModifiedBy>
  <cp:revision>2</cp:revision>
  <cp:lastPrinted>2026-01-16T09:17:27Z</cp:lastPrinted>
  <dcterms:created xsi:type="dcterms:W3CDTF">2023-03-23T12:18:19Z</dcterms:created>
  <dcterms:modified xsi:type="dcterms:W3CDTF">2026-01-16T09:42:11Z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0x0101001FA8F51DBDEDF24385A264BB918CB495</vt:lpwstr>
  </property>
  <property fmtid="{D5CDD505-2E9C-101B-9397-08002B2CF9AE}" pid="3" name="_dlc_DocIdItemGuid">
    <vt:lpwstr>252606bb-c6ce-4d04-8345-c95dbee07625</vt:lpwstr>
  </property>
</Properties>
</file>