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10_DA\25_PRTR\Programas DOCUMENTOS\CUENTA JUSTIFICATIVA\"/>
    </mc:Choice>
  </mc:AlternateContent>
  <bookViews>
    <workbookView xWindow="0" yWindow="0" windowWidth="19200" windowHeight="10860" firstSheet="1" activeTab="2"/>
  </bookViews>
  <sheets>
    <sheet name="PROGRAMA3 - CAT" sheetId="4" state="hidden" r:id="rId1"/>
    <sheet name="PROGRAMA3 - CAST" sheetId="2" r:id="rId2"/>
    <sheet name="Auxiliar" sheetId="3" r:id="rId3"/>
  </sheets>
  <calcPr calcId="162913"/>
</workbook>
</file>

<file path=xl/calcChain.xml><?xml version="1.0" encoding="utf-8"?>
<calcChain xmlns="http://schemas.openxmlformats.org/spreadsheetml/2006/main">
  <c r="L34" i="4" l="1"/>
  <c r="J34" i="4"/>
  <c r="H33" i="4"/>
  <c r="H35" i="4" s="1"/>
  <c r="G33" i="4"/>
  <c r="G35" i="4" s="1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33" i="4" s="1"/>
  <c r="J35" i="4" s="1"/>
  <c r="J16" i="4"/>
  <c r="J10" i="4"/>
  <c r="L12" i="4" s="1"/>
  <c r="L9" i="4"/>
  <c r="L11" i="4" s="1"/>
  <c r="J9" i="4"/>
  <c r="K32" i="4" s="1"/>
  <c r="L32" i="4" s="1"/>
  <c r="G33" i="2"/>
  <c r="G35" i="2" s="1"/>
  <c r="L31" i="4" l="1"/>
  <c r="K17" i="4"/>
  <c r="L17" i="4" s="1"/>
  <c r="K25" i="4"/>
  <c r="L25" i="4" s="1"/>
  <c r="K18" i="4"/>
  <c r="L18" i="4" s="1"/>
  <c r="K22" i="4"/>
  <c r="L22" i="4" s="1"/>
  <c r="K19" i="4"/>
  <c r="L19" i="4" s="1"/>
  <c r="K23" i="4"/>
  <c r="L23" i="4" s="1"/>
  <c r="K27" i="4"/>
  <c r="L27" i="4" s="1"/>
  <c r="K31" i="4"/>
  <c r="K26" i="4"/>
  <c r="L26" i="4" s="1"/>
  <c r="K21" i="4"/>
  <c r="L21" i="4" s="1"/>
  <c r="K29" i="4"/>
  <c r="L29" i="4" s="1"/>
  <c r="K33" i="4"/>
  <c r="K30" i="4"/>
  <c r="L30" i="4" s="1"/>
  <c r="K16" i="4"/>
  <c r="L16" i="4" s="1"/>
  <c r="K20" i="4"/>
  <c r="L20" i="4" s="1"/>
  <c r="K24" i="4"/>
  <c r="L24" i="4" s="1"/>
  <c r="K28" i="4"/>
  <c r="L28" i="4" s="1"/>
  <c r="J34" i="2"/>
  <c r="L34" i="2" s="1"/>
  <c r="J32" i="2"/>
  <c r="L33" i="4" l="1"/>
  <c r="L35" i="4" s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0" i="2"/>
  <c r="L12" i="2" s="1"/>
  <c r="L9" i="2"/>
  <c r="J9" i="2"/>
  <c r="K28" i="2" l="1"/>
  <c r="L28" i="2" s="1"/>
  <c r="K32" i="2"/>
  <c r="L32" i="2" s="1"/>
  <c r="L11" i="2"/>
  <c r="K33" i="2"/>
  <c r="K23" i="2"/>
  <c r="L23" i="2" s="1"/>
  <c r="K17" i="2"/>
  <c r="L17" i="2" s="1"/>
  <c r="K30" i="2"/>
  <c r="L30" i="2" s="1"/>
  <c r="K19" i="2"/>
  <c r="L19" i="2" s="1"/>
  <c r="K21" i="2"/>
  <c r="L21" i="2" s="1"/>
  <c r="K22" i="2"/>
  <c r="L22" i="2" s="1"/>
  <c r="K24" i="2"/>
  <c r="L24" i="2" s="1"/>
  <c r="K25" i="2"/>
  <c r="L25" i="2" s="1"/>
  <c r="K26" i="2"/>
  <c r="L26" i="2" s="1"/>
  <c r="K27" i="2"/>
  <c r="L27" i="2" s="1"/>
  <c r="K29" i="2"/>
  <c r="L29" i="2" s="1"/>
  <c r="K18" i="2"/>
  <c r="L18" i="2" s="1"/>
  <c r="K31" i="2"/>
  <c r="L31" i="2" s="1"/>
  <c r="K20" i="2"/>
  <c r="L20" i="2" s="1"/>
  <c r="K16" i="2"/>
  <c r="L16" i="2" s="1"/>
  <c r="L33" i="2" l="1"/>
  <c r="L35" i="2" s="1"/>
  <c r="J33" i="2" l="1"/>
  <c r="J35" i="2" s="1"/>
  <c r="H33" i="2"/>
  <c r="H35" i="2" s="1"/>
</calcChain>
</file>

<file path=xl/sharedStrings.xml><?xml version="1.0" encoding="utf-8"?>
<sst xmlns="http://schemas.openxmlformats.org/spreadsheetml/2006/main" count="59" uniqueCount="55">
  <si>
    <t>Coste elegible</t>
  </si>
  <si>
    <t xml:space="preserve">Estalvi energètic: </t>
  </si>
  <si>
    <t>Núm. habitatges:</t>
  </si>
  <si>
    <t>m² locals</t>
  </si>
  <si>
    <t xml:space="preserve">Expediente: </t>
  </si>
  <si>
    <t xml:space="preserve">Beneficiario: </t>
  </si>
  <si>
    <t>NIF:</t>
  </si>
  <si>
    <t>Fecha de concesión:</t>
  </si>
  <si>
    <t>ΔCep,nren ≥ 60%</t>
  </si>
  <si>
    <t>Δcep,nren ≥ 60%</t>
  </si>
  <si>
    <t>30% ≤ Δcep,nren &lt; 45%</t>
  </si>
  <si>
    <t>45% ≤ Δcep,nren &lt; 60%</t>
  </si>
  <si>
    <t>Límite</t>
  </si>
  <si>
    <t>% de la subvenció / habitatge</t>
  </si>
  <si>
    <t>Quantia subvenció / m2 locals</t>
  </si>
  <si>
    <t>Identificación justificantes</t>
  </si>
  <si>
    <t>Núm. factura/fecha</t>
  </si>
  <si>
    <t>Proveedor</t>
  </si>
  <si>
    <t>Concepto</t>
  </si>
  <si>
    <t>Fecha pago</t>
  </si>
  <si>
    <t>%</t>
  </si>
  <si>
    <t>Importe máximo de la ayuda</t>
  </si>
  <si>
    <t>Quantia sol·licitada:</t>
  </si>
  <si>
    <t>Importe 
(con IVA)</t>
  </si>
  <si>
    <t>Importe 
(sin IVA)</t>
  </si>
  <si>
    <t xml:space="preserve">Expedient: </t>
  </si>
  <si>
    <t xml:space="preserve">Beneficiari: </t>
  </si>
  <si>
    <t>Data de concessió:</t>
  </si>
  <si>
    <t>Ref. Taula  de despeses</t>
  </si>
  <si>
    <t>Data de pagament</t>
  </si>
  <si>
    <t>Cost elegible</t>
  </si>
  <si>
    <t>Identificació justificants</t>
  </si>
  <si>
    <t>Límit</t>
  </si>
  <si>
    <t xml:space="preserve">Ahorro energético: </t>
  </si>
  <si>
    <t>% de la subvención / vivienda</t>
  </si>
  <si>
    <t>Quantia
(sin IVA)</t>
  </si>
  <si>
    <t>Quantia
(con IVA)</t>
  </si>
  <si>
    <t>Quantia  de l'ajut</t>
  </si>
  <si>
    <t>LLISTA CLASIFICADA DE LES DESPESES DE L'ACTIVITAT - PROGRAMA 3</t>
  </si>
  <si>
    <t>LISTA CLASIFICADA DE LOS GASTOS DE LA ACTIVIDAD - PROGRAMA 3</t>
  </si>
  <si>
    <t>Subvención / m2 locales</t>
  </si>
  <si>
    <t>Núm. viviendas:</t>
  </si>
  <si>
    <t>m² locales</t>
  </si>
  <si>
    <t>Importe subvención</t>
  </si>
  <si>
    <t>Importe por retirada de amianto</t>
  </si>
  <si>
    <t>Importe TOTAL de la subvención</t>
  </si>
  <si>
    <t>Quantia subvenció</t>
  </si>
  <si>
    <t>Quantia per a la retirada d'amiant</t>
  </si>
  <si>
    <t>Nre. factura/data</t>
  </si>
  <si>
    <t>Proveïdor</t>
  </si>
  <si>
    <t>Concepte</t>
  </si>
  <si>
    <t>Quantia total de la subvenció</t>
  </si>
  <si>
    <t>Importe solicitado:</t>
  </si>
  <si>
    <t>45% ≤ ΔCep,nren &lt; 60%</t>
  </si>
  <si>
    <t>Ref. Cuadro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</si>
</sst>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\ %"/>
  </numFmts>
  <fonts count="13" x14ac:knownFonts="1">
    <font>
      <sz val="10"/>
      <color rgb="FF000000"/>
      <name val="Times New Roman"/>
      <charset val="204"/>
    </font>
    <font>
      <b/>
      <sz val="10"/>
      <name val="Carlito"/>
      <family val="2"/>
    </font>
    <font>
      <b/>
      <sz val="8"/>
      <name val="Carlito"/>
      <family val="2"/>
    </font>
    <font>
      <b/>
      <sz val="10"/>
      <name val="Carlito"/>
      <family val="2"/>
    </font>
    <font>
      <b/>
      <sz val="9"/>
      <name val="Carlito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Noto Sans"/>
      <family val="2"/>
      <charset val="1"/>
    </font>
    <font>
      <sz val="9"/>
      <color rgb="FF282828"/>
      <name val="Noto Sans"/>
      <family val="2"/>
      <charset val="1"/>
    </font>
    <font>
      <b/>
      <sz val="9"/>
      <color rgb="FF000000"/>
      <name val="Carlito"/>
      <family val="2"/>
    </font>
    <font>
      <sz val="9"/>
      <color rgb="FF000000"/>
      <name val="Carlito"/>
      <family val="2"/>
    </font>
    <font>
      <sz val="9"/>
      <color rgb="FF000000"/>
      <name val="Times New Roman"/>
      <family val="1"/>
    </font>
    <font>
      <sz val="9"/>
      <color rgb="FFFF0000"/>
      <name val="Noto 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0" fillId="0" borderId="0" xfId="0"/>
    <xf numFmtId="0" fontId="0" fillId="0" borderId="0" xfId="0" quotePrefix="1"/>
    <xf numFmtId="9" fontId="0" fillId="0" borderId="0" xfId="0" applyNumberFormat="1"/>
    <xf numFmtId="0" fontId="9" fillId="0" borderId="30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left" vertical="top"/>
    </xf>
    <xf numFmtId="0" fontId="11" fillId="0" borderId="29" xfId="0" applyFont="1" applyFill="1" applyBorder="1" applyAlignment="1">
      <alignment horizontal="left" vertical="top"/>
    </xf>
    <xf numFmtId="0" fontId="9" fillId="0" borderId="31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44" fontId="11" fillId="0" borderId="32" xfId="1" applyFont="1" applyFill="1" applyBorder="1" applyAlignment="1">
      <alignment horizontal="left" vertical="top"/>
    </xf>
    <xf numFmtId="0" fontId="9" fillId="0" borderId="33" xfId="0" applyFont="1" applyFill="1" applyBorder="1" applyAlignment="1">
      <alignment horizontal="left" vertical="top"/>
    </xf>
    <xf numFmtId="0" fontId="11" fillId="0" borderId="34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left" wrapText="1"/>
    </xf>
    <xf numFmtId="44" fontId="11" fillId="0" borderId="1" xfId="1" applyFont="1" applyFill="1" applyBorder="1" applyAlignment="1">
      <alignment horizontal="left" wrapText="1"/>
    </xf>
    <xf numFmtId="14" fontId="11" fillId="0" borderId="1" xfId="0" applyNumberFormat="1" applyFont="1" applyFill="1" applyBorder="1" applyAlignment="1">
      <alignment horizontal="left" wrapText="1"/>
    </xf>
    <xf numFmtId="1" fontId="10" fillId="0" borderId="21" xfId="0" applyNumberFormat="1" applyFont="1" applyFill="1" applyBorder="1" applyAlignment="1">
      <alignment horizontal="center" vertical="top" shrinkToFit="1"/>
    </xf>
    <xf numFmtId="0" fontId="11" fillId="0" borderId="6" xfId="0" applyFont="1" applyFill="1" applyBorder="1" applyAlignment="1">
      <alignment horizontal="left" wrapText="1"/>
    </xf>
    <xf numFmtId="14" fontId="11" fillId="0" borderId="6" xfId="0" applyNumberFormat="1" applyFont="1" applyFill="1" applyBorder="1" applyAlignment="1">
      <alignment horizontal="left" wrapText="1"/>
    </xf>
    <xf numFmtId="1" fontId="10" fillId="0" borderId="22" xfId="0" applyNumberFormat="1" applyFont="1" applyFill="1" applyBorder="1" applyAlignment="1">
      <alignment horizontal="center" vertical="top" shrinkToFit="1"/>
    </xf>
    <xf numFmtId="0" fontId="11" fillId="0" borderId="5" xfId="0" applyFont="1" applyFill="1" applyBorder="1" applyAlignment="1">
      <alignment horizontal="left" wrapText="1"/>
    </xf>
    <xf numFmtId="14" fontId="11" fillId="0" borderId="5" xfId="0" applyNumberFormat="1" applyFont="1" applyFill="1" applyBorder="1" applyAlignment="1">
      <alignment horizontal="left" wrapText="1"/>
    </xf>
    <xf numFmtId="44" fontId="11" fillId="0" borderId="12" xfId="1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44" fontId="11" fillId="0" borderId="26" xfId="1" applyFont="1" applyFill="1" applyBorder="1" applyAlignment="1">
      <alignment horizontal="left" vertical="center" wrapText="1"/>
    </xf>
    <xf numFmtId="44" fontId="11" fillId="0" borderId="3" xfId="1" applyFont="1" applyFill="1" applyBorder="1" applyAlignment="1">
      <alignment horizontal="left" wrapText="1"/>
    </xf>
    <xf numFmtId="44" fontId="11" fillId="0" borderId="10" xfId="1" applyFont="1" applyFill="1" applyBorder="1" applyAlignment="1">
      <alignment horizontal="left" wrapText="1"/>
    </xf>
    <xf numFmtId="44" fontId="11" fillId="0" borderId="4" xfId="1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left" wrapText="1"/>
    </xf>
    <xf numFmtId="44" fontId="11" fillId="0" borderId="35" xfId="1" applyFont="1" applyFill="1" applyBorder="1" applyAlignment="1">
      <alignment horizontal="left" vertical="top"/>
    </xf>
    <xf numFmtId="0" fontId="0" fillId="0" borderId="24" xfId="0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4" fontId="11" fillId="0" borderId="20" xfId="0" applyNumberFormat="1" applyFont="1" applyFill="1" applyBorder="1" applyAlignment="1">
      <alignment horizontal="left" wrapText="1"/>
    </xf>
    <xf numFmtId="9" fontId="11" fillId="0" borderId="12" xfId="2" applyFont="1" applyFill="1" applyBorder="1" applyAlignment="1">
      <alignment horizontal="center" vertical="center" wrapText="1"/>
    </xf>
    <xf numFmtId="44" fontId="11" fillId="0" borderId="13" xfId="1" applyFont="1" applyFill="1" applyBorder="1" applyAlignment="1">
      <alignment horizontal="left" vertical="center" wrapText="1"/>
    </xf>
    <xf numFmtId="9" fontId="0" fillId="0" borderId="24" xfId="2" applyFont="1" applyFill="1" applyBorder="1" applyAlignment="1">
      <alignment horizontal="center" vertical="center" wrapText="1"/>
    </xf>
    <xf numFmtId="44" fontId="0" fillId="0" borderId="25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top"/>
    </xf>
    <xf numFmtId="9" fontId="0" fillId="0" borderId="41" xfId="2" applyFont="1" applyFill="1" applyBorder="1" applyAlignment="1">
      <alignment horizontal="center" vertical="center" wrapText="1"/>
    </xf>
    <xf numFmtId="44" fontId="0" fillId="0" borderId="42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9" fillId="0" borderId="23" xfId="0" applyNumberFormat="1" applyFont="1" applyFill="1" applyBorder="1" applyAlignment="1">
      <alignment horizontal="left" vertical="center" shrinkToFit="1"/>
    </xf>
    <xf numFmtId="1" fontId="9" fillId="0" borderId="24" xfId="0" applyNumberFormat="1" applyFont="1" applyFill="1" applyBorder="1" applyAlignment="1">
      <alignment horizontal="left" vertical="center" shrinkToFit="1"/>
    </xf>
    <xf numFmtId="1" fontId="9" fillId="0" borderId="40" xfId="0" applyNumberFormat="1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4" fontId="6" fillId="0" borderId="34" xfId="1" applyFont="1" applyFill="1" applyBorder="1" applyAlignment="1">
      <alignment horizontal="left" vertical="top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 vertical="center" wrapText="1"/>
    </xf>
    <xf numFmtId="2" fontId="7" fillId="0" borderId="27" xfId="2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0</xdr:rowOff>
    </xdr:from>
    <xdr:to>
      <xdr:col>4</xdr:col>
      <xdr:colOff>1083162</xdr:colOff>
      <xdr:row>4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4" y="0"/>
          <a:ext cx="2130913" cy="657225"/>
        </a:xfrm>
        <a:prstGeom prst="rect">
          <a:avLst/>
        </a:prstGeom>
      </xdr:spPr>
    </xdr:pic>
    <xdr:clientData/>
  </xdr:twoCellAnchor>
  <xdr:twoCellAnchor editAs="oneCell">
    <xdr:from>
      <xdr:col>5</xdr:col>
      <xdr:colOff>505223</xdr:colOff>
      <xdr:row>0</xdr:row>
      <xdr:rowOff>73422</xdr:rowOff>
    </xdr:from>
    <xdr:to>
      <xdr:col>6</xdr:col>
      <xdr:colOff>436378</xdr:colOff>
      <xdr:row>3</xdr:row>
      <xdr:rowOff>104949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38973" y="73422"/>
          <a:ext cx="1521830" cy="517302"/>
        </a:xfrm>
        <a:prstGeom prst="rect">
          <a:avLst/>
        </a:prstGeom>
      </xdr:spPr>
    </xdr:pic>
    <xdr:clientData/>
  </xdr:twoCellAnchor>
  <xdr:twoCellAnchor editAs="oneCell">
    <xdr:from>
      <xdr:col>8</xdr:col>
      <xdr:colOff>223838</xdr:colOff>
      <xdr:row>0</xdr:row>
      <xdr:rowOff>28575</xdr:rowOff>
    </xdr:from>
    <xdr:to>
      <xdr:col>11</xdr:col>
      <xdr:colOff>3133</xdr:colOff>
      <xdr:row>3</xdr:row>
      <xdr:rowOff>149033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5113" y="28575"/>
          <a:ext cx="1750970" cy="6062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0</xdr:rowOff>
    </xdr:from>
    <xdr:to>
      <xdr:col>4</xdr:col>
      <xdr:colOff>1083162</xdr:colOff>
      <xdr:row>4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299" y="0"/>
          <a:ext cx="2283313" cy="657225"/>
        </a:xfrm>
        <a:prstGeom prst="rect">
          <a:avLst/>
        </a:prstGeom>
      </xdr:spPr>
    </xdr:pic>
    <xdr:clientData/>
  </xdr:twoCellAnchor>
  <xdr:twoCellAnchor editAs="oneCell">
    <xdr:from>
      <xdr:col>5</xdr:col>
      <xdr:colOff>505223</xdr:colOff>
      <xdr:row>0</xdr:row>
      <xdr:rowOff>73422</xdr:rowOff>
    </xdr:from>
    <xdr:to>
      <xdr:col>6</xdr:col>
      <xdr:colOff>436378</xdr:colOff>
      <xdr:row>3</xdr:row>
      <xdr:rowOff>104949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8548" y="73422"/>
          <a:ext cx="1521830" cy="517302"/>
        </a:xfrm>
        <a:prstGeom prst="rect">
          <a:avLst/>
        </a:prstGeom>
      </xdr:spPr>
    </xdr:pic>
    <xdr:clientData/>
  </xdr:twoCellAnchor>
  <xdr:twoCellAnchor editAs="oneCell">
    <xdr:from>
      <xdr:col>8</xdr:col>
      <xdr:colOff>223838</xdr:colOff>
      <xdr:row>0</xdr:row>
      <xdr:rowOff>28575</xdr:rowOff>
    </xdr:from>
    <xdr:to>
      <xdr:col>11</xdr:col>
      <xdr:colOff>3133</xdr:colOff>
      <xdr:row>3</xdr:row>
      <xdr:rowOff>149033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0438" y="28575"/>
          <a:ext cx="1979570" cy="60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2"/>
  <sheetViews>
    <sheetView zoomScaleNormal="100" workbookViewId="0">
      <selection activeCell="S8" sqref="S8"/>
    </sheetView>
  </sheetViews>
  <sheetFormatPr baseColWidth="10" defaultColWidth="9.33203125" defaultRowHeight="12.75" x14ac:dyDescent="0.2"/>
  <cols>
    <col min="1" max="1" width="0.83203125" customWidth="1"/>
    <col min="2" max="2" width="8.83203125" customWidth="1"/>
    <col min="3" max="3" width="11.33203125" customWidth="1"/>
    <col min="4" max="4" width="11.5" customWidth="1"/>
    <col min="5" max="5" width="25.83203125" customWidth="1"/>
    <col min="6" max="6" width="27.83203125" customWidth="1"/>
    <col min="7" max="10" width="12.83203125" customWidth="1"/>
    <col min="11" max="11" width="8.83203125" style="7" customWidth="1"/>
    <col min="12" max="12" width="12.83203125" customWidth="1"/>
    <col min="13" max="13" width="2.6640625" customWidth="1"/>
  </cols>
  <sheetData>
    <row r="5" spans="1:13" ht="8.4499999999999993" customHeight="1" x14ac:dyDescent="0.2"/>
    <row r="6" spans="1:13" ht="15" customHeight="1" x14ac:dyDescent="0.2">
      <c r="A6" s="2"/>
      <c r="B6" s="75" t="s">
        <v>38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1"/>
    </row>
    <row r="7" spans="1:13" ht="8.4499999999999993" customHeight="1" thickBot="1" x14ac:dyDescent="0.25"/>
    <row r="8" spans="1:13" ht="14.25" customHeight="1" x14ac:dyDescent="0.2">
      <c r="B8" s="13" t="s">
        <v>25</v>
      </c>
      <c r="C8" s="14"/>
      <c r="D8" s="14"/>
      <c r="E8" s="14"/>
      <c r="F8" s="14"/>
      <c r="G8" s="14"/>
      <c r="H8" s="76" t="s">
        <v>1</v>
      </c>
      <c r="I8" s="77"/>
      <c r="J8" s="78" t="s">
        <v>8</v>
      </c>
      <c r="K8" s="79"/>
      <c r="L8" s="12" t="s">
        <v>32</v>
      </c>
    </row>
    <row r="9" spans="1:13" ht="14.25" customHeight="1" x14ac:dyDescent="0.2">
      <c r="B9" s="15" t="s">
        <v>26</v>
      </c>
      <c r="C9" s="16"/>
      <c r="D9" s="16"/>
      <c r="E9" s="16"/>
      <c r="F9" s="16"/>
      <c r="G9" s="16"/>
      <c r="H9" s="59" t="s">
        <v>13</v>
      </c>
      <c r="I9" s="60"/>
      <c r="J9" s="80">
        <f>VLOOKUP($J$8,Auxiliar!$A$1:D3,2,FALSE)</f>
        <v>0.8</v>
      </c>
      <c r="K9" s="62"/>
      <c r="L9" s="17">
        <f>VLOOKUP($J$8,Auxiliar!$A$1:D3,3,FALSE)</f>
        <v>18800</v>
      </c>
    </row>
    <row r="10" spans="1:13" ht="14.25" customHeight="1" x14ac:dyDescent="0.2">
      <c r="B10" s="15" t="s">
        <v>6</v>
      </c>
      <c r="C10" s="16"/>
      <c r="D10" s="16"/>
      <c r="E10" s="16"/>
      <c r="F10" s="16"/>
      <c r="G10" s="16"/>
      <c r="H10" s="59" t="s">
        <v>14</v>
      </c>
      <c r="I10" s="60"/>
      <c r="J10" s="73">
        <f>VLOOKUP($J$8,Auxiliar!$A$1:D3,4,FALSE)</f>
        <v>168</v>
      </c>
      <c r="K10" s="74"/>
      <c r="L10" s="17"/>
    </row>
    <row r="11" spans="1:13" ht="14.25" customHeight="1" x14ac:dyDescent="0.2">
      <c r="B11" s="15" t="s">
        <v>27</v>
      </c>
      <c r="C11" s="16"/>
      <c r="D11" s="16"/>
      <c r="E11" s="16"/>
      <c r="F11" s="16"/>
      <c r="G11" s="16"/>
      <c r="H11" s="59" t="s">
        <v>2</v>
      </c>
      <c r="I11" s="60"/>
      <c r="J11" s="61">
        <v>13</v>
      </c>
      <c r="K11" s="62"/>
      <c r="L11" s="17">
        <f>J11*L9</f>
        <v>244400</v>
      </c>
    </row>
    <row r="12" spans="1:13" ht="15" thickBot="1" x14ac:dyDescent="0.25">
      <c r="B12" s="18" t="s">
        <v>22</v>
      </c>
      <c r="C12" s="19"/>
      <c r="D12" s="63">
        <v>50000</v>
      </c>
      <c r="E12" s="63"/>
      <c r="F12" s="19"/>
      <c r="G12" s="19"/>
      <c r="H12" s="64" t="s">
        <v>3</v>
      </c>
      <c r="I12" s="65"/>
      <c r="J12" s="66">
        <v>100</v>
      </c>
      <c r="K12" s="67"/>
      <c r="L12" s="42">
        <f>J12*J10</f>
        <v>16800</v>
      </c>
    </row>
    <row r="13" spans="1:13" ht="8.4499999999999993" customHeight="1" thickBo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20"/>
      <c r="L13" s="16"/>
    </row>
    <row r="14" spans="1:13" ht="16.5" customHeight="1" x14ac:dyDescent="0.2">
      <c r="A14" s="3"/>
      <c r="B14" s="68" t="s">
        <v>31</v>
      </c>
      <c r="C14" s="69"/>
      <c r="D14" s="69"/>
      <c r="E14" s="69"/>
      <c r="F14" s="69"/>
      <c r="G14" s="69"/>
      <c r="H14" s="69"/>
      <c r="I14" s="70"/>
      <c r="J14" s="71" t="s">
        <v>30</v>
      </c>
      <c r="K14" s="69"/>
      <c r="L14" s="72"/>
    </row>
    <row r="15" spans="1:13" ht="39.75" customHeight="1" x14ac:dyDescent="0.2">
      <c r="A15" s="4"/>
      <c r="B15" s="21" t="s">
        <v>28</v>
      </c>
      <c r="C15" s="54" t="s">
        <v>48</v>
      </c>
      <c r="D15" s="55"/>
      <c r="E15" s="22" t="s">
        <v>49</v>
      </c>
      <c r="F15" s="22" t="s">
        <v>50</v>
      </c>
      <c r="G15" s="22" t="s">
        <v>35</v>
      </c>
      <c r="H15" s="22" t="s">
        <v>36</v>
      </c>
      <c r="I15" s="22" t="s">
        <v>29</v>
      </c>
      <c r="J15" s="22" t="s">
        <v>30</v>
      </c>
      <c r="K15" s="22" t="s">
        <v>20</v>
      </c>
      <c r="L15" s="44" t="s">
        <v>37</v>
      </c>
    </row>
    <row r="16" spans="1:13" ht="12" customHeight="1" x14ac:dyDescent="0.2">
      <c r="A16" s="5"/>
      <c r="B16" s="23">
        <v>1</v>
      </c>
      <c r="C16" s="26"/>
      <c r="D16" s="24"/>
      <c r="E16" s="24"/>
      <c r="F16" s="24"/>
      <c r="G16" s="25">
        <v>0</v>
      </c>
      <c r="H16" s="25">
        <v>0</v>
      </c>
      <c r="I16" s="26"/>
      <c r="J16" s="25">
        <f>H16</f>
        <v>0</v>
      </c>
      <c r="K16" s="45">
        <f>J9</f>
        <v>0.8</v>
      </c>
      <c r="L16" s="46">
        <f>J16*K16</f>
        <v>0</v>
      </c>
    </row>
    <row r="17" spans="1:19" ht="12" customHeight="1" x14ac:dyDescent="0.2">
      <c r="A17" s="5"/>
      <c r="B17" s="23">
        <v>2</v>
      </c>
      <c r="C17" s="24"/>
      <c r="D17" s="24"/>
      <c r="E17" s="24"/>
      <c r="F17" s="24"/>
      <c r="G17" s="25">
        <v>0</v>
      </c>
      <c r="H17" s="25">
        <v>0</v>
      </c>
      <c r="I17" s="26"/>
      <c r="J17" s="25">
        <f t="shared" ref="J17:J32" si="0">H17</f>
        <v>0</v>
      </c>
      <c r="K17" s="45">
        <f>J9</f>
        <v>0.8</v>
      </c>
      <c r="L17" s="46">
        <f t="shared" ref="L17:L32" si="1">J17*K17</f>
        <v>0</v>
      </c>
    </row>
    <row r="18" spans="1:19" ht="12" customHeight="1" x14ac:dyDescent="0.2">
      <c r="A18" s="5"/>
      <c r="B18" s="23">
        <v>3</v>
      </c>
      <c r="C18" s="24"/>
      <c r="D18" s="24"/>
      <c r="E18" s="24"/>
      <c r="F18" s="24"/>
      <c r="G18" s="25">
        <v>0</v>
      </c>
      <c r="H18" s="25">
        <v>0</v>
      </c>
      <c r="I18" s="26"/>
      <c r="J18" s="25">
        <f t="shared" si="0"/>
        <v>0</v>
      </c>
      <c r="K18" s="45">
        <f>J9</f>
        <v>0.8</v>
      </c>
      <c r="L18" s="46">
        <f t="shared" si="1"/>
        <v>0</v>
      </c>
    </row>
    <row r="19" spans="1:19" ht="12" customHeight="1" x14ac:dyDescent="0.2">
      <c r="A19" s="5"/>
      <c r="B19" s="23">
        <v>4</v>
      </c>
      <c r="C19" s="24"/>
      <c r="D19" s="24"/>
      <c r="E19" s="24"/>
      <c r="F19" s="24"/>
      <c r="G19" s="25">
        <v>0</v>
      </c>
      <c r="H19" s="25">
        <v>0</v>
      </c>
      <c r="I19" s="26"/>
      <c r="J19" s="25">
        <f t="shared" si="0"/>
        <v>0</v>
      </c>
      <c r="K19" s="45">
        <f>J9</f>
        <v>0.8</v>
      </c>
      <c r="L19" s="46">
        <f t="shared" si="1"/>
        <v>0</v>
      </c>
    </row>
    <row r="20" spans="1:19" ht="12" customHeight="1" x14ac:dyDescent="0.2">
      <c r="A20" s="5"/>
      <c r="B20" s="23">
        <v>5</v>
      </c>
      <c r="C20" s="24"/>
      <c r="D20" s="24"/>
      <c r="E20" s="24"/>
      <c r="F20" s="24"/>
      <c r="G20" s="25">
        <v>0</v>
      </c>
      <c r="H20" s="25">
        <v>0</v>
      </c>
      <c r="I20" s="26"/>
      <c r="J20" s="25">
        <f t="shared" si="0"/>
        <v>0</v>
      </c>
      <c r="K20" s="45">
        <f>J9</f>
        <v>0.8</v>
      </c>
      <c r="L20" s="46">
        <f t="shared" si="1"/>
        <v>0</v>
      </c>
      <c r="O20" s="51"/>
      <c r="P20" s="51"/>
      <c r="Q20" s="51"/>
      <c r="R20" s="51"/>
      <c r="S20" s="51"/>
    </row>
    <row r="21" spans="1:19" ht="12" customHeight="1" x14ac:dyDescent="0.2">
      <c r="A21" s="5"/>
      <c r="B21" s="23">
        <v>6</v>
      </c>
      <c r="C21" s="24"/>
      <c r="D21" s="24"/>
      <c r="E21" s="24"/>
      <c r="F21" s="24"/>
      <c r="G21" s="25">
        <v>0</v>
      </c>
      <c r="H21" s="25">
        <v>0</v>
      </c>
      <c r="I21" s="26"/>
      <c r="J21" s="25">
        <f t="shared" si="0"/>
        <v>0</v>
      </c>
      <c r="K21" s="45">
        <f>J9</f>
        <v>0.8</v>
      </c>
      <c r="L21" s="46">
        <f t="shared" si="1"/>
        <v>0</v>
      </c>
      <c r="O21" s="51"/>
      <c r="P21" s="51"/>
      <c r="Q21" s="51"/>
      <c r="R21" s="51"/>
      <c r="S21" s="51"/>
    </row>
    <row r="22" spans="1:19" ht="12" customHeight="1" x14ac:dyDescent="0.2">
      <c r="A22" s="5"/>
      <c r="B22" s="23">
        <v>7</v>
      </c>
      <c r="C22" s="24"/>
      <c r="D22" s="24"/>
      <c r="E22" s="24"/>
      <c r="F22" s="24"/>
      <c r="G22" s="25">
        <v>0</v>
      </c>
      <c r="H22" s="25">
        <v>0</v>
      </c>
      <c r="I22" s="26"/>
      <c r="J22" s="25">
        <f t="shared" si="0"/>
        <v>0</v>
      </c>
      <c r="K22" s="45">
        <f>J9</f>
        <v>0.8</v>
      </c>
      <c r="L22" s="46">
        <f t="shared" si="1"/>
        <v>0</v>
      </c>
      <c r="O22" s="51"/>
      <c r="P22" s="51"/>
      <c r="Q22" s="51"/>
      <c r="R22" s="51"/>
      <c r="S22" s="51"/>
    </row>
    <row r="23" spans="1:19" ht="12" customHeight="1" x14ac:dyDescent="0.2">
      <c r="A23" s="5"/>
      <c r="B23" s="23">
        <v>8</v>
      </c>
      <c r="C23" s="24"/>
      <c r="D23" s="24"/>
      <c r="E23" s="24"/>
      <c r="F23" s="24"/>
      <c r="G23" s="25">
        <v>0</v>
      </c>
      <c r="H23" s="25">
        <v>0</v>
      </c>
      <c r="I23" s="26"/>
      <c r="J23" s="25">
        <f t="shared" si="0"/>
        <v>0</v>
      </c>
      <c r="K23" s="45">
        <f>J9</f>
        <v>0.8</v>
      </c>
      <c r="L23" s="46">
        <f t="shared" si="1"/>
        <v>0</v>
      </c>
      <c r="O23" s="51"/>
      <c r="P23" s="51"/>
      <c r="Q23" s="51"/>
      <c r="R23" s="51"/>
      <c r="S23" s="51"/>
    </row>
    <row r="24" spans="1:19" ht="12" customHeight="1" x14ac:dyDescent="0.2">
      <c r="A24" s="5"/>
      <c r="B24" s="23">
        <v>9</v>
      </c>
      <c r="C24" s="24"/>
      <c r="D24" s="24"/>
      <c r="E24" s="24"/>
      <c r="F24" s="24"/>
      <c r="G24" s="25">
        <v>0</v>
      </c>
      <c r="H24" s="25">
        <v>0</v>
      </c>
      <c r="I24" s="26"/>
      <c r="J24" s="25">
        <f t="shared" si="0"/>
        <v>0</v>
      </c>
      <c r="K24" s="45">
        <f>J9</f>
        <v>0.8</v>
      </c>
      <c r="L24" s="46">
        <f t="shared" si="1"/>
        <v>0</v>
      </c>
      <c r="O24" s="51"/>
      <c r="P24" s="51"/>
      <c r="Q24" s="51"/>
      <c r="R24" s="51"/>
      <c r="S24" s="51"/>
    </row>
    <row r="25" spans="1:19" ht="12" customHeight="1" x14ac:dyDescent="0.2">
      <c r="A25" s="5"/>
      <c r="B25" s="23">
        <v>10</v>
      </c>
      <c r="C25" s="24"/>
      <c r="D25" s="24"/>
      <c r="E25" s="24"/>
      <c r="F25" s="24"/>
      <c r="G25" s="25">
        <v>0</v>
      </c>
      <c r="H25" s="25">
        <v>0</v>
      </c>
      <c r="I25" s="26"/>
      <c r="J25" s="25">
        <f t="shared" si="0"/>
        <v>0</v>
      </c>
      <c r="K25" s="45">
        <f>J9</f>
        <v>0.8</v>
      </c>
      <c r="L25" s="46">
        <f t="shared" si="1"/>
        <v>0</v>
      </c>
      <c r="O25" s="51"/>
      <c r="P25" s="51"/>
      <c r="Q25" s="51"/>
      <c r="R25" s="51"/>
      <c r="S25" s="51"/>
    </row>
    <row r="26" spans="1:19" ht="12" customHeight="1" x14ac:dyDescent="0.2">
      <c r="A26" s="5"/>
      <c r="B26" s="23">
        <v>11</v>
      </c>
      <c r="C26" s="24"/>
      <c r="D26" s="24"/>
      <c r="E26" s="24"/>
      <c r="F26" s="24"/>
      <c r="G26" s="25">
        <v>0</v>
      </c>
      <c r="H26" s="25">
        <v>0</v>
      </c>
      <c r="I26" s="26"/>
      <c r="J26" s="25">
        <f t="shared" si="0"/>
        <v>0</v>
      </c>
      <c r="K26" s="45">
        <f>J9</f>
        <v>0.8</v>
      </c>
      <c r="L26" s="46">
        <f t="shared" si="1"/>
        <v>0</v>
      </c>
      <c r="O26" s="51"/>
      <c r="P26" s="51"/>
      <c r="Q26" s="51"/>
      <c r="R26" s="51"/>
      <c r="S26" s="51"/>
    </row>
    <row r="27" spans="1:19" ht="12" customHeight="1" x14ac:dyDescent="0.2">
      <c r="A27" s="5"/>
      <c r="B27" s="23">
        <v>12</v>
      </c>
      <c r="C27" s="24"/>
      <c r="D27" s="24"/>
      <c r="E27" s="24"/>
      <c r="F27" s="24"/>
      <c r="G27" s="25">
        <v>0</v>
      </c>
      <c r="H27" s="25">
        <v>0</v>
      </c>
      <c r="I27" s="26"/>
      <c r="J27" s="25">
        <f t="shared" si="0"/>
        <v>0</v>
      </c>
      <c r="K27" s="45">
        <f>J9</f>
        <v>0.8</v>
      </c>
      <c r="L27" s="46">
        <f t="shared" si="1"/>
        <v>0</v>
      </c>
    </row>
    <row r="28" spans="1:19" ht="12" customHeight="1" x14ac:dyDescent="0.2">
      <c r="A28" s="5"/>
      <c r="B28" s="23">
        <v>13</v>
      </c>
      <c r="C28" s="24"/>
      <c r="D28" s="24"/>
      <c r="E28" s="24"/>
      <c r="F28" s="39"/>
      <c r="G28" s="36">
        <v>0</v>
      </c>
      <c r="H28" s="36">
        <v>0</v>
      </c>
      <c r="I28" s="26"/>
      <c r="J28" s="25">
        <f t="shared" si="0"/>
        <v>0</v>
      </c>
      <c r="K28" s="45">
        <f>J9</f>
        <v>0.8</v>
      </c>
      <c r="L28" s="46">
        <f t="shared" si="1"/>
        <v>0</v>
      </c>
    </row>
    <row r="29" spans="1:19" ht="12" customHeight="1" x14ac:dyDescent="0.2">
      <c r="A29" s="5"/>
      <c r="B29" s="27">
        <v>14</v>
      </c>
      <c r="C29" s="28"/>
      <c r="D29" s="28"/>
      <c r="E29" s="28"/>
      <c r="F29" s="40"/>
      <c r="G29" s="37">
        <v>0</v>
      </c>
      <c r="H29" s="37">
        <v>0</v>
      </c>
      <c r="I29" s="29"/>
      <c r="J29" s="25">
        <f t="shared" si="0"/>
        <v>0</v>
      </c>
      <c r="K29" s="45">
        <f>J9</f>
        <v>0.8</v>
      </c>
      <c r="L29" s="46">
        <f t="shared" si="1"/>
        <v>0</v>
      </c>
    </row>
    <row r="30" spans="1:19" ht="12" customHeight="1" x14ac:dyDescent="0.2">
      <c r="A30" s="5"/>
      <c r="B30" s="30">
        <v>15</v>
      </c>
      <c r="C30" s="31"/>
      <c r="D30" s="31"/>
      <c r="E30" s="31"/>
      <c r="F30" s="41"/>
      <c r="G30" s="38">
        <v>0</v>
      </c>
      <c r="H30" s="38">
        <v>0</v>
      </c>
      <c r="I30" s="32"/>
      <c r="J30" s="25">
        <f t="shared" si="0"/>
        <v>0</v>
      </c>
      <c r="K30" s="45">
        <f>J9</f>
        <v>0.8</v>
      </c>
      <c r="L30" s="46">
        <f t="shared" si="1"/>
        <v>0</v>
      </c>
    </row>
    <row r="31" spans="1:19" ht="12" customHeight="1" x14ac:dyDescent="0.2">
      <c r="A31" s="5"/>
      <c r="B31" s="23">
        <v>16</v>
      </c>
      <c r="C31" s="24"/>
      <c r="D31" s="24"/>
      <c r="E31" s="28"/>
      <c r="F31" s="39"/>
      <c r="G31" s="36">
        <v>0</v>
      </c>
      <c r="H31" s="36">
        <v>0</v>
      </c>
      <c r="I31" s="26"/>
      <c r="J31" s="25">
        <f t="shared" si="0"/>
        <v>0</v>
      </c>
      <c r="K31" s="45">
        <f>J9</f>
        <v>0.8</v>
      </c>
      <c r="L31" s="46">
        <f t="shared" si="1"/>
        <v>0</v>
      </c>
    </row>
    <row r="32" spans="1:19" ht="12" customHeight="1" thickBot="1" x14ac:dyDescent="0.25">
      <c r="A32" s="5"/>
      <c r="B32" s="23">
        <v>17</v>
      </c>
      <c r="C32" s="24"/>
      <c r="D32" s="24"/>
      <c r="E32" s="31"/>
      <c r="F32" s="39"/>
      <c r="G32" s="36">
        <v>0</v>
      </c>
      <c r="H32" s="36">
        <v>0</v>
      </c>
      <c r="I32" s="26"/>
      <c r="J32" s="25">
        <f t="shared" si="0"/>
        <v>0</v>
      </c>
      <c r="K32" s="45">
        <f>J9</f>
        <v>0.8</v>
      </c>
      <c r="L32" s="46">
        <f t="shared" si="1"/>
        <v>0</v>
      </c>
    </row>
    <row r="33" spans="1:12" ht="21.2" customHeight="1" thickBot="1" x14ac:dyDescent="0.25">
      <c r="A33" s="5"/>
      <c r="B33" s="56" t="s">
        <v>46</v>
      </c>
      <c r="C33" s="57"/>
      <c r="D33" s="57"/>
      <c r="E33" s="57"/>
      <c r="F33" s="58"/>
      <c r="G33" s="35">
        <f>SUM(G16:G32)</f>
        <v>0</v>
      </c>
      <c r="H33" s="35">
        <f>SUM(H16:H32)</f>
        <v>0</v>
      </c>
      <c r="I33" s="34"/>
      <c r="J33" s="33">
        <f>SUM(J16:J32)</f>
        <v>0</v>
      </c>
      <c r="K33" s="47">
        <f>J9</f>
        <v>0.8</v>
      </c>
      <c r="L33" s="48">
        <f>MIN(SUM(L16:L32),L11+L12)</f>
        <v>0</v>
      </c>
    </row>
    <row r="34" spans="1:12" ht="21.2" customHeight="1" thickBot="1" x14ac:dyDescent="0.25">
      <c r="A34" s="6"/>
      <c r="B34" s="56" t="s">
        <v>47</v>
      </c>
      <c r="C34" s="57"/>
      <c r="D34" s="57"/>
      <c r="E34" s="57"/>
      <c r="F34" s="58"/>
      <c r="G34" s="35">
        <v>0</v>
      </c>
      <c r="H34" s="35">
        <v>0</v>
      </c>
      <c r="I34" s="43"/>
      <c r="J34" s="33">
        <f>H34</f>
        <v>0</v>
      </c>
      <c r="K34" s="49">
        <v>1</v>
      </c>
      <c r="L34" s="53">
        <f>MIN(J34,MAX(1000*J11,12000))</f>
        <v>0</v>
      </c>
    </row>
    <row r="35" spans="1:12" ht="21.2" customHeight="1" thickBot="1" x14ac:dyDescent="0.25">
      <c r="A35" s="6"/>
      <c r="B35" s="56" t="s">
        <v>51</v>
      </c>
      <c r="C35" s="57"/>
      <c r="D35" s="57"/>
      <c r="E35" s="57"/>
      <c r="F35" s="58"/>
      <c r="G35" s="35">
        <f>SUM(G33:G34)</f>
        <v>0</v>
      </c>
      <c r="H35" s="35">
        <f>SUM(H33:H34)</f>
        <v>0</v>
      </c>
      <c r="I35" s="43"/>
      <c r="J35" s="35">
        <f>SUM(J33:J34)</f>
        <v>0</v>
      </c>
      <c r="K35" s="49"/>
      <c r="L35" s="50">
        <f>MIN(L33+L34,D12)</f>
        <v>0</v>
      </c>
    </row>
    <row r="36" spans="1:12" x14ac:dyDescent="0.2">
      <c r="F36" s="8"/>
    </row>
    <row r="42" spans="1:12" x14ac:dyDescent="0.2">
      <c r="D42" s="8"/>
    </row>
  </sheetData>
  <mergeCells count="18">
    <mergeCell ref="H10:I10"/>
    <mergeCell ref="J10:K10"/>
    <mergeCell ref="B6:L6"/>
    <mergeCell ref="H8:I8"/>
    <mergeCell ref="J8:K8"/>
    <mergeCell ref="H9:I9"/>
    <mergeCell ref="J9:K9"/>
    <mergeCell ref="J11:K11"/>
    <mergeCell ref="D12:E12"/>
    <mergeCell ref="H12:I12"/>
    <mergeCell ref="J12:K12"/>
    <mergeCell ref="B14:I14"/>
    <mergeCell ref="J14:L14"/>
    <mergeCell ref="C15:D15"/>
    <mergeCell ref="B33:F33"/>
    <mergeCell ref="B34:F34"/>
    <mergeCell ref="B35:F35"/>
    <mergeCell ref="H11:I11"/>
  </mergeCells>
  <dataValidations disablePrompts="1" count="1">
    <dataValidation type="list" allowBlank="1" showInputMessage="1" showErrorMessage="1" sqref="J8:K8">
      <mc:AlternateContent xmlns:x12ac="http://schemas.microsoft.com/office/spreadsheetml/2011/1/ac" xmlns:mc="http://schemas.openxmlformats.org/markup-compatibility/2006">
        <mc:Choice Requires="x12ac">
          <x12ac:list>"30% ≤ ΔCep,nren &lt; 45%","45% ≤ ΔCep,nren &lt; 60%","ΔCep,nren ≥ 60%"</x12ac:list>
        </mc:Choice>
        <mc:Fallback>
          <formula1>"30% ≤ ΔCep,nren &lt; 45%,45% ≤ ΔCep,nren &lt; 60%,ΔCep,nren ≥ 60%"</formula1>
        </mc:Fallback>
      </mc:AlternateContent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2"/>
  <sheetViews>
    <sheetView zoomScaleNormal="100" workbookViewId="0">
      <selection activeCell="Q19" sqref="Q19"/>
    </sheetView>
  </sheetViews>
  <sheetFormatPr baseColWidth="10" defaultColWidth="9.33203125" defaultRowHeight="12.75" x14ac:dyDescent="0.2"/>
  <cols>
    <col min="1" max="1" width="0.83203125" customWidth="1"/>
    <col min="2" max="2" width="8.83203125" customWidth="1"/>
    <col min="3" max="3" width="11.33203125" customWidth="1"/>
    <col min="4" max="4" width="11.5" customWidth="1"/>
    <col min="5" max="5" width="25.83203125" customWidth="1"/>
    <col min="6" max="6" width="27.83203125" customWidth="1"/>
    <col min="7" max="10" width="12.83203125" customWidth="1"/>
    <col min="11" max="11" width="8.83203125" style="7" customWidth="1"/>
    <col min="12" max="12" width="12.83203125" customWidth="1"/>
    <col min="13" max="13" width="2.6640625" customWidth="1"/>
  </cols>
  <sheetData>
    <row r="5" spans="1:13" ht="8.4499999999999993" customHeight="1" x14ac:dyDescent="0.2"/>
    <row r="6" spans="1:13" ht="15" customHeight="1" x14ac:dyDescent="0.2">
      <c r="A6" s="2"/>
      <c r="B6" s="75" t="s">
        <v>39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1"/>
    </row>
    <row r="7" spans="1:13" ht="8.4499999999999993" customHeight="1" thickBot="1" x14ac:dyDescent="0.25"/>
    <row r="8" spans="1:13" ht="14.25" customHeight="1" x14ac:dyDescent="0.2">
      <c r="B8" s="13" t="s">
        <v>4</v>
      </c>
      <c r="C8" s="14"/>
      <c r="D8" s="14"/>
      <c r="E8" s="14"/>
      <c r="F8" s="14"/>
      <c r="G8" s="14"/>
      <c r="H8" s="76" t="s">
        <v>33</v>
      </c>
      <c r="I8" s="77"/>
      <c r="J8" s="81" t="s">
        <v>53</v>
      </c>
      <c r="K8" s="82"/>
      <c r="L8" s="12" t="s">
        <v>12</v>
      </c>
    </row>
    <row r="9" spans="1:13" ht="14.25" customHeight="1" x14ac:dyDescent="0.2">
      <c r="B9" s="15" t="s">
        <v>5</v>
      </c>
      <c r="C9" s="16"/>
      <c r="D9" s="16"/>
      <c r="E9" s="16"/>
      <c r="F9" s="16"/>
      <c r="G9" s="16"/>
      <c r="H9" s="59" t="s">
        <v>34</v>
      </c>
      <c r="I9" s="60"/>
      <c r="J9" s="80">
        <f>VLOOKUP($J$8,Auxiliar!$A$1:D3,2,FALSE)</f>
        <v>0.65</v>
      </c>
      <c r="K9" s="62"/>
      <c r="L9" s="17">
        <f>VLOOKUP($J$8,Auxiliar!$A$1:D3,3,FALSE)</f>
        <v>11600</v>
      </c>
    </row>
    <row r="10" spans="1:13" ht="14.25" customHeight="1" x14ac:dyDescent="0.2">
      <c r="B10" s="15" t="s">
        <v>6</v>
      </c>
      <c r="C10" s="16"/>
      <c r="D10" s="16"/>
      <c r="E10" s="16"/>
      <c r="F10" s="16"/>
      <c r="G10" s="16"/>
      <c r="H10" s="59" t="s">
        <v>40</v>
      </c>
      <c r="I10" s="60"/>
      <c r="J10" s="73">
        <f>VLOOKUP($J$8,Auxiliar!$A$1:D3,4,FALSE)</f>
        <v>104</v>
      </c>
      <c r="K10" s="74"/>
      <c r="L10" s="17"/>
    </row>
    <row r="11" spans="1:13" ht="14.25" customHeight="1" x14ac:dyDescent="0.2">
      <c r="B11" s="15" t="s">
        <v>7</v>
      </c>
      <c r="C11" s="16"/>
      <c r="D11" s="16"/>
      <c r="E11" s="16"/>
      <c r="F11" s="16"/>
      <c r="G11" s="16"/>
      <c r="H11" s="59" t="s">
        <v>41</v>
      </c>
      <c r="I11" s="60"/>
      <c r="J11" s="85">
        <v>0</v>
      </c>
      <c r="K11" s="86"/>
      <c r="L11" s="17">
        <f>J11*L9</f>
        <v>0</v>
      </c>
    </row>
    <row r="12" spans="1:13" ht="15" thickBot="1" x14ac:dyDescent="0.25">
      <c r="B12" s="18" t="s">
        <v>52</v>
      </c>
      <c r="C12" s="19"/>
      <c r="D12" s="63">
        <v>50000</v>
      </c>
      <c r="E12" s="63"/>
      <c r="F12" s="19"/>
      <c r="G12" s="19"/>
      <c r="H12" s="64" t="s">
        <v>42</v>
      </c>
      <c r="I12" s="65"/>
      <c r="J12" s="83">
        <v>0</v>
      </c>
      <c r="K12" s="84"/>
      <c r="L12" s="42">
        <f>J12*J10</f>
        <v>0</v>
      </c>
    </row>
    <row r="13" spans="1:13" ht="8.4499999999999993" customHeight="1" thickBot="1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20"/>
      <c r="L13" s="16"/>
    </row>
    <row r="14" spans="1:13" ht="16.5" customHeight="1" x14ac:dyDescent="0.2">
      <c r="A14" s="3"/>
      <c r="B14" s="68" t="s">
        <v>15</v>
      </c>
      <c r="C14" s="69"/>
      <c r="D14" s="69"/>
      <c r="E14" s="69"/>
      <c r="F14" s="69"/>
      <c r="G14" s="69"/>
      <c r="H14" s="69"/>
      <c r="I14" s="70"/>
      <c r="J14" s="71" t="s">
        <v>0</v>
      </c>
      <c r="K14" s="69"/>
      <c r="L14" s="72"/>
    </row>
    <row r="15" spans="1:13" ht="39.75" customHeight="1" x14ac:dyDescent="0.2">
      <c r="A15" s="4"/>
      <c r="B15" s="21" t="s">
        <v>54</v>
      </c>
      <c r="C15" s="54" t="s">
        <v>16</v>
      </c>
      <c r="D15" s="55"/>
      <c r="E15" s="22" t="s">
        <v>17</v>
      </c>
      <c r="F15" s="22" t="s">
        <v>18</v>
      </c>
      <c r="G15" s="22" t="s">
        <v>24</v>
      </c>
      <c r="H15" s="22" t="s">
        <v>23</v>
      </c>
      <c r="I15" s="22" t="s">
        <v>19</v>
      </c>
      <c r="J15" s="22" t="s">
        <v>0</v>
      </c>
      <c r="K15" s="22" t="s">
        <v>20</v>
      </c>
      <c r="L15" s="44" t="s">
        <v>21</v>
      </c>
    </row>
    <row r="16" spans="1:13" ht="12" customHeight="1" x14ac:dyDescent="0.2">
      <c r="A16" s="5"/>
      <c r="B16" s="23">
        <v>1</v>
      </c>
      <c r="C16" s="26"/>
      <c r="D16" s="24"/>
      <c r="E16" s="24"/>
      <c r="F16" s="24"/>
      <c r="G16" s="25">
        <v>0</v>
      </c>
      <c r="H16" s="25">
        <v>0</v>
      </c>
      <c r="I16" s="26"/>
      <c r="J16" s="25">
        <f>H16</f>
        <v>0</v>
      </c>
      <c r="K16" s="45">
        <f>J9</f>
        <v>0.65</v>
      </c>
      <c r="L16" s="46">
        <f>J16*K16</f>
        <v>0</v>
      </c>
    </row>
    <row r="17" spans="1:12" ht="12" customHeight="1" x14ac:dyDescent="0.2">
      <c r="A17" s="5"/>
      <c r="B17" s="23">
        <v>2</v>
      </c>
      <c r="C17" s="24"/>
      <c r="D17" s="24"/>
      <c r="E17" s="24"/>
      <c r="F17" s="24"/>
      <c r="G17" s="25">
        <v>0</v>
      </c>
      <c r="H17" s="25">
        <v>0</v>
      </c>
      <c r="I17" s="26"/>
      <c r="J17" s="25">
        <f t="shared" ref="J17:J32" si="0">H17</f>
        <v>0</v>
      </c>
      <c r="K17" s="45">
        <f>J9</f>
        <v>0.65</v>
      </c>
      <c r="L17" s="46">
        <f t="shared" ref="L17:L32" si="1">J17*K17</f>
        <v>0</v>
      </c>
    </row>
    <row r="18" spans="1:12" ht="12" customHeight="1" x14ac:dyDescent="0.2">
      <c r="A18" s="5"/>
      <c r="B18" s="23">
        <v>3</v>
      </c>
      <c r="C18" s="24"/>
      <c r="D18" s="24"/>
      <c r="E18" s="24"/>
      <c r="F18" s="24"/>
      <c r="G18" s="25">
        <v>0</v>
      </c>
      <c r="H18" s="25">
        <v>0</v>
      </c>
      <c r="I18" s="26"/>
      <c r="J18" s="25">
        <f t="shared" si="0"/>
        <v>0</v>
      </c>
      <c r="K18" s="45">
        <f>J9</f>
        <v>0.65</v>
      </c>
      <c r="L18" s="46">
        <f t="shared" si="1"/>
        <v>0</v>
      </c>
    </row>
    <row r="19" spans="1:12" ht="12" customHeight="1" x14ac:dyDescent="0.2">
      <c r="A19" s="5"/>
      <c r="B19" s="23">
        <v>4</v>
      </c>
      <c r="C19" s="24"/>
      <c r="D19" s="24"/>
      <c r="E19" s="24"/>
      <c r="F19" s="24"/>
      <c r="G19" s="25">
        <v>0</v>
      </c>
      <c r="H19" s="25">
        <v>0</v>
      </c>
      <c r="I19" s="26"/>
      <c r="J19" s="25">
        <f t="shared" si="0"/>
        <v>0</v>
      </c>
      <c r="K19" s="45">
        <f>J9</f>
        <v>0.65</v>
      </c>
      <c r="L19" s="46">
        <f t="shared" si="1"/>
        <v>0</v>
      </c>
    </row>
    <row r="20" spans="1:12" ht="12" customHeight="1" x14ac:dyDescent="0.2">
      <c r="A20" s="5"/>
      <c r="B20" s="23">
        <v>5</v>
      </c>
      <c r="C20" s="24"/>
      <c r="D20" s="24"/>
      <c r="E20" s="24"/>
      <c r="F20" s="24"/>
      <c r="G20" s="25">
        <v>0</v>
      </c>
      <c r="H20" s="25">
        <v>0</v>
      </c>
      <c r="I20" s="26"/>
      <c r="J20" s="25">
        <f t="shared" si="0"/>
        <v>0</v>
      </c>
      <c r="K20" s="45">
        <f>J9</f>
        <v>0.65</v>
      </c>
      <c r="L20" s="46">
        <f t="shared" si="1"/>
        <v>0</v>
      </c>
    </row>
    <row r="21" spans="1:12" ht="12" customHeight="1" x14ac:dyDescent="0.2">
      <c r="A21" s="5"/>
      <c r="B21" s="23">
        <v>6</v>
      </c>
      <c r="C21" s="24"/>
      <c r="D21" s="24"/>
      <c r="E21" s="24"/>
      <c r="F21" s="24"/>
      <c r="G21" s="25">
        <v>0</v>
      </c>
      <c r="H21" s="25">
        <v>0</v>
      </c>
      <c r="I21" s="26"/>
      <c r="J21" s="25">
        <f t="shared" si="0"/>
        <v>0</v>
      </c>
      <c r="K21" s="45">
        <f>J9</f>
        <v>0.65</v>
      </c>
      <c r="L21" s="46">
        <f t="shared" si="1"/>
        <v>0</v>
      </c>
    </row>
    <row r="22" spans="1:12" ht="12" customHeight="1" x14ac:dyDescent="0.2">
      <c r="A22" s="5"/>
      <c r="B22" s="23">
        <v>7</v>
      </c>
      <c r="C22" s="24"/>
      <c r="D22" s="24"/>
      <c r="E22" s="24"/>
      <c r="F22" s="24"/>
      <c r="G22" s="25">
        <v>0</v>
      </c>
      <c r="H22" s="25">
        <v>0</v>
      </c>
      <c r="I22" s="26"/>
      <c r="J22" s="25">
        <f t="shared" si="0"/>
        <v>0</v>
      </c>
      <c r="K22" s="45">
        <f>J9</f>
        <v>0.65</v>
      </c>
      <c r="L22" s="46">
        <f t="shared" si="1"/>
        <v>0</v>
      </c>
    </row>
    <row r="23" spans="1:12" ht="12" customHeight="1" x14ac:dyDescent="0.2">
      <c r="A23" s="5"/>
      <c r="B23" s="23">
        <v>8</v>
      </c>
      <c r="C23" s="24"/>
      <c r="D23" s="24"/>
      <c r="E23" s="24"/>
      <c r="F23" s="24"/>
      <c r="G23" s="25">
        <v>0</v>
      </c>
      <c r="H23" s="25">
        <v>0</v>
      </c>
      <c r="I23" s="26"/>
      <c r="J23" s="25">
        <f t="shared" si="0"/>
        <v>0</v>
      </c>
      <c r="K23" s="45">
        <f>J9</f>
        <v>0.65</v>
      </c>
      <c r="L23" s="46">
        <f t="shared" si="1"/>
        <v>0</v>
      </c>
    </row>
    <row r="24" spans="1:12" ht="12" customHeight="1" x14ac:dyDescent="0.2">
      <c r="A24" s="5"/>
      <c r="B24" s="23">
        <v>9</v>
      </c>
      <c r="C24" s="24"/>
      <c r="D24" s="24"/>
      <c r="E24" s="24"/>
      <c r="F24" s="24"/>
      <c r="G24" s="25">
        <v>0</v>
      </c>
      <c r="H24" s="25">
        <v>0</v>
      </c>
      <c r="I24" s="26"/>
      <c r="J24" s="25">
        <f t="shared" si="0"/>
        <v>0</v>
      </c>
      <c r="K24" s="45">
        <f>J9</f>
        <v>0.65</v>
      </c>
      <c r="L24" s="46">
        <f t="shared" si="1"/>
        <v>0</v>
      </c>
    </row>
    <row r="25" spans="1:12" ht="12" customHeight="1" x14ac:dyDescent="0.2">
      <c r="A25" s="5"/>
      <c r="B25" s="23">
        <v>10</v>
      </c>
      <c r="C25" s="24"/>
      <c r="D25" s="24"/>
      <c r="E25" s="24"/>
      <c r="F25" s="24"/>
      <c r="G25" s="25">
        <v>0</v>
      </c>
      <c r="H25" s="25">
        <v>0</v>
      </c>
      <c r="I25" s="26"/>
      <c r="J25" s="25">
        <f t="shared" si="0"/>
        <v>0</v>
      </c>
      <c r="K25" s="45">
        <f>J9</f>
        <v>0.65</v>
      </c>
      <c r="L25" s="46">
        <f t="shared" si="1"/>
        <v>0</v>
      </c>
    </row>
    <row r="26" spans="1:12" ht="12" customHeight="1" x14ac:dyDescent="0.2">
      <c r="A26" s="5"/>
      <c r="B26" s="23">
        <v>11</v>
      </c>
      <c r="C26" s="24"/>
      <c r="D26" s="24"/>
      <c r="E26" s="24"/>
      <c r="F26" s="24"/>
      <c r="G26" s="25">
        <v>0</v>
      </c>
      <c r="H26" s="25">
        <v>0</v>
      </c>
      <c r="I26" s="26"/>
      <c r="J26" s="25">
        <f t="shared" si="0"/>
        <v>0</v>
      </c>
      <c r="K26" s="45">
        <f>J9</f>
        <v>0.65</v>
      </c>
      <c r="L26" s="46">
        <f t="shared" si="1"/>
        <v>0</v>
      </c>
    </row>
    <row r="27" spans="1:12" ht="12" customHeight="1" x14ac:dyDescent="0.2">
      <c r="A27" s="5"/>
      <c r="B27" s="23">
        <v>12</v>
      </c>
      <c r="C27" s="24"/>
      <c r="D27" s="24"/>
      <c r="E27" s="24"/>
      <c r="F27" s="24"/>
      <c r="G27" s="25">
        <v>0</v>
      </c>
      <c r="H27" s="25">
        <v>0</v>
      </c>
      <c r="I27" s="26"/>
      <c r="J27" s="25">
        <f t="shared" si="0"/>
        <v>0</v>
      </c>
      <c r="K27" s="45">
        <f>J9</f>
        <v>0.65</v>
      </c>
      <c r="L27" s="46">
        <f t="shared" si="1"/>
        <v>0</v>
      </c>
    </row>
    <row r="28" spans="1:12" ht="12" customHeight="1" x14ac:dyDescent="0.2">
      <c r="A28" s="5"/>
      <c r="B28" s="23">
        <v>13</v>
      </c>
      <c r="C28" s="24"/>
      <c r="D28" s="24"/>
      <c r="E28" s="24"/>
      <c r="F28" s="39"/>
      <c r="G28" s="36">
        <v>0</v>
      </c>
      <c r="H28" s="36">
        <v>0</v>
      </c>
      <c r="I28" s="26"/>
      <c r="J28" s="25">
        <f t="shared" si="0"/>
        <v>0</v>
      </c>
      <c r="K28" s="45">
        <f>J9</f>
        <v>0.65</v>
      </c>
      <c r="L28" s="46">
        <f t="shared" si="1"/>
        <v>0</v>
      </c>
    </row>
    <row r="29" spans="1:12" ht="12" customHeight="1" x14ac:dyDescent="0.2">
      <c r="A29" s="5"/>
      <c r="B29" s="27">
        <v>14</v>
      </c>
      <c r="C29" s="28"/>
      <c r="D29" s="28"/>
      <c r="E29" s="28"/>
      <c r="F29" s="40"/>
      <c r="G29" s="37">
        <v>0</v>
      </c>
      <c r="H29" s="37">
        <v>0</v>
      </c>
      <c r="I29" s="29"/>
      <c r="J29" s="25">
        <f t="shared" si="0"/>
        <v>0</v>
      </c>
      <c r="K29" s="45">
        <f>J9</f>
        <v>0.65</v>
      </c>
      <c r="L29" s="46">
        <f t="shared" si="1"/>
        <v>0</v>
      </c>
    </row>
    <row r="30" spans="1:12" ht="12" customHeight="1" x14ac:dyDescent="0.2">
      <c r="A30" s="5"/>
      <c r="B30" s="30">
        <v>15</v>
      </c>
      <c r="C30" s="31"/>
      <c r="D30" s="31"/>
      <c r="E30" s="31"/>
      <c r="F30" s="41"/>
      <c r="G30" s="38">
        <v>0</v>
      </c>
      <c r="H30" s="38">
        <v>0</v>
      </c>
      <c r="I30" s="32"/>
      <c r="J30" s="25">
        <f t="shared" si="0"/>
        <v>0</v>
      </c>
      <c r="K30" s="45">
        <f>J9</f>
        <v>0.65</v>
      </c>
      <c r="L30" s="46">
        <f t="shared" si="1"/>
        <v>0</v>
      </c>
    </row>
    <row r="31" spans="1:12" ht="12" customHeight="1" x14ac:dyDescent="0.2">
      <c r="A31" s="5"/>
      <c r="B31" s="23">
        <v>16</v>
      </c>
      <c r="C31" s="24"/>
      <c r="D31" s="24"/>
      <c r="E31" s="28"/>
      <c r="F31" s="39"/>
      <c r="G31" s="36">
        <v>0</v>
      </c>
      <c r="H31" s="36">
        <v>0</v>
      </c>
      <c r="I31" s="26"/>
      <c r="J31" s="25">
        <f t="shared" si="0"/>
        <v>0</v>
      </c>
      <c r="K31" s="45">
        <f>J9</f>
        <v>0.65</v>
      </c>
      <c r="L31" s="46">
        <f t="shared" si="1"/>
        <v>0</v>
      </c>
    </row>
    <row r="32" spans="1:12" ht="12" customHeight="1" thickBot="1" x14ac:dyDescent="0.25">
      <c r="A32" s="5"/>
      <c r="B32" s="23">
        <v>17</v>
      </c>
      <c r="C32" s="24"/>
      <c r="D32" s="24"/>
      <c r="E32" s="31"/>
      <c r="F32" s="39"/>
      <c r="G32" s="36">
        <v>0</v>
      </c>
      <c r="H32" s="36">
        <v>0</v>
      </c>
      <c r="I32" s="26"/>
      <c r="J32" s="25">
        <f t="shared" si="0"/>
        <v>0</v>
      </c>
      <c r="K32" s="45">
        <f>J9</f>
        <v>0.65</v>
      </c>
      <c r="L32" s="46">
        <f t="shared" si="1"/>
        <v>0</v>
      </c>
    </row>
    <row r="33" spans="1:12" ht="21.2" customHeight="1" thickBot="1" x14ac:dyDescent="0.25">
      <c r="A33" s="5"/>
      <c r="B33" s="56" t="s">
        <v>43</v>
      </c>
      <c r="C33" s="57"/>
      <c r="D33" s="57"/>
      <c r="E33" s="57"/>
      <c r="F33" s="58"/>
      <c r="G33" s="35">
        <f>SUM(G16:G32)</f>
        <v>0</v>
      </c>
      <c r="H33" s="35">
        <f>SUM(H16:H32)</f>
        <v>0</v>
      </c>
      <c r="I33" s="34"/>
      <c r="J33" s="33">
        <f>SUM(J16:J32)</f>
        <v>0</v>
      </c>
      <c r="K33" s="47">
        <f>J9</f>
        <v>0.65</v>
      </c>
      <c r="L33" s="48">
        <f>MIN(SUM(L16:L32),L11+L12)</f>
        <v>0</v>
      </c>
    </row>
    <row r="34" spans="1:12" ht="21.2" customHeight="1" thickBot="1" x14ac:dyDescent="0.25">
      <c r="A34" s="6"/>
      <c r="B34" s="56" t="s">
        <v>44</v>
      </c>
      <c r="C34" s="57"/>
      <c r="D34" s="57"/>
      <c r="E34" s="57"/>
      <c r="F34" s="58"/>
      <c r="G34" s="35">
        <v>0</v>
      </c>
      <c r="H34" s="35">
        <v>0</v>
      </c>
      <c r="I34" s="43"/>
      <c r="J34" s="33">
        <f>H34</f>
        <v>0</v>
      </c>
      <c r="K34" s="52">
        <v>1</v>
      </c>
      <c r="L34" s="50">
        <f>MIN(J34,MAX(1000*J11,12000))</f>
        <v>0</v>
      </c>
    </row>
    <row r="35" spans="1:12" ht="21.2" customHeight="1" thickBot="1" x14ac:dyDescent="0.25">
      <c r="A35" s="6"/>
      <c r="B35" s="56" t="s">
        <v>45</v>
      </c>
      <c r="C35" s="57"/>
      <c r="D35" s="57"/>
      <c r="E35" s="57"/>
      <c r="F35" s="58"/>
      <c r="G35" s="35">
        <f>SUM(G33:G34)</f>
        <v>0</v>
      </c>
      <c r="H35" s="35">
        <f>SUM(H33:H34)</f>
        <v>0</v>
      </c>
      <c r="I35" s="43"/>
      <c r="J35" s="35">
        <f>SUM(J33:J34)</f>
        <v>0</v>
      </c>
      <c r="K35" s="49"/>
      <c r="L35" s="50">
        <f>MIN(L33+L34,D12)</f>
        <v>0</v>
      </c>
    </row>
    <row r="36" spans="1:12" x14ac:dyDescent="0.2">
      <c r="F36" s="8"/>
    </row>
    <row r="42" spans="1:12" x14ac:dyDescent="0.2">
      <c r="D42" s="8"/>
    </row>
  </sheetData>
  <mergeCells count="18">
    <mergeCell ref="B33:F33"/>
    <mergeCell ref="B34:F34"/>
    <mergeCell ref="B35:F35"/>
    <mergeCell ref="D12:E12"/>
    <mergeCell ref="J9:K9"/>
    <mergeCell ref="H12:I12"/>
    <mergeCell ref="J12:K12"/>
    <mergeCell ref="H10:I10"/>
    <mergeCell ref="J10:K10"/>
    <mergeCell ref="H11:I11"/>
    <mergeCell ref="J11:K11"/>
    <mergeCell ref="B6:L6"/>
    <mergeCell ref="B14:I14"/>
    <mergeCell ref="J14:L14"/>
    <mergeCell ref="C15:D15"/>
    <mergeCell ref="H8:I8"/>
    <mergeCell ref="J8:K8"/>
    <mergeCell ref="H9:I9"/>
  </mergeCells>
  <dataValidations count="1">
    <dataValidation type="list" allowBlank="1" showInputMessage="1" showErrorMessage="1" sqref="J8:K8">
      <mc:AlternateContent xmlns:x12ac="http://schemas.microsoft.com/office/spreadsheetml/2011/1/ac" xmlns:mc="http://schemas.openxmlformats.org/markup-compatibility/2006">
        <mc:Choice Requires="x12ac">
          <x12ac:list>"30% ≤ ΔCep,nren &lt; 45%","45% ≤ ΔCep,nren &lt; 60%","ΔCep,nren ≥ 60%"</x12ac:list>
        </mc:Choice>
        <mc:Fallback>
          <formula1>"30% ≤ ΔCep,nren &lt; 45%,45% ≤ ΔCep,nren &lt; 60%,ΔCep,nren ≥ 60%"</formula1>
        </mc:Fallback>
      </mc:AlternateContent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I9" sqref="I9"/>
    </sheetView>
  </sheetViews>
  <sheetFormatPr baseColWidth="10" defaultRowHeight="12.75" x14ac:dyDescent="0.2"/>
  <sheetData>
    <row r="1" spans="1:4" x14ac:dyDescent="0.2">
      <c r="A1" s="10" t="s">
        <v>10</v>
      </c>
      <c r="B1" s="11">
        <v>0.4</v>
      </c>
      <c r="C1" s="9">
        <v>6300</v>
      </c>
      <c r="D1" s="9">
        <v>56</v>
      </c>
    </row>
    <row r="2" spans="1:4" x14ac:dyDescent="0.2">
      <c r="A2" s="10" t="s">
        <v>11</v>
      </c>
      <c r="B2" s="11">
        <v>0.65</v>
      </c>
      <c r="C2" s="9">
        <v>11600</v>
      </c>
      <c r="D2" s="9">
        <v>104</v>
      </c>
    </row>
    <row r="3" spans="1:4" x14ac:dyDescent="0.2">
      <c r="A3" s="10" t="s">
        <v>9</v>
      </c>
      <c r="B3" s="11">
        <v>0.8</v>
      </c>
      <c r="C3" s="9">
        <v>18800</v>
      </c>
      <c r="D3" s="9">
        <v>168</v>
      </c>
    </row>
    <row r="14" spans="1:4" x14ac:dyDescent="0.2">
      <c r="A14" s="9"/>
      <c r="B14" s="9"/>
      <c r="C14" s="9"/>
      <c r="D14" s="9"/>
    </row>
    <row r="15" spans="1:4" x14ac:dyDescent="0.2">
      <c r="A15" s="9"/>
      <c r="B15" s="9"/>
      <c r="C15" s="9"/>
      <c r="D15" s="9"/>
    </row>
    <row r="16" spans="1:4" x14ac:dyDescent="0.2">
      <c r="A16" s="9"/>
      <c r="B16" s="9"/>
      <c r="C16" s="9"/>
      <c r="D16" s="9"/>
    </row>
    <row r="17" spans="1:4" x14ac:dyDescent="0.2">
      <c r="A17" s="9"/>
      <c r="B17" s="9"/>
      <c r="C17" s="9"/>
      <c r="D17" s="9"/>
    </row>
    <row r="18" spans="1:4" x14ac:dyDescent="0.2">
      <c r="A18" s="9"/>
      <c r="B18" s="9"/>
      <c r="C18" s="9"/>
      <c r="D18" s="9"/>
    </row>
    <row r="19" spans="1:4" x14ac:dyDescent="0.2">
      <c r="A19" s="9"/>
      <c r="B19" s="9"/>
      <c r="C19" s="9"/>
      <c r="D19" s="9"/>
    </row>
    <row r="20" spans="1:4" x14ac:dyDescent="0.2">
      <c r="A20" s="9"/>
      <c r="B20" s="9"/>
      <c r="C20" s="9"/>
      <c r="D20" s="9"/>
    </row>
    <row r="21" spans="1:4" x14ac:dyDescent="0.2">
      <c r="A21" s="9"/>
      <c r="B21" s="9"/>
      <c r="C21" s="9"/>
      <c r="D21" s="9"/>
    </row>
    <row r="22" spans="1:4" x14ac:dyDescent="0.2">
      <c r="A22" s="9"/>
      <c r="B22" s="9"/>
      <c r="C22" s="9"/>
      <c r="D22" s="9"/>
    </row>
    <row r="23" spans="1:4" x14ac:dyDescent="0.2">
      <c r="A23" s="9"/>
      <c r="B23" s="9"/>
      <c r="C23" s="9"/>
      <c r="D23" s="9"/>
    </row>
    <row r="24" spans="1:4" x14ac:dyDescent="0.2">
      <c r="A24" s="9"/>
      <c r="B24" s="9"/>
      <c r="C24" s="9"/>
      <c r="D24" s="9"/>
    </row>
    <row r="25" spans="1:4" x14ac:dyDescent="0.2">
      <c r="A25" s="9"/>
      <c r="B25" s="9"/>
      <c r="C25" s="9"/>
      <c r="D25" s="9"/>
    </row>
    <row r="26" spans="1:4" x14ac:dyDescent="0.2">
      <c r="A26" s="9"/>
      <c r="B26" s="9"/>
      <c r="C26" s="9"/>
      <c r="D26" s="9"/>
    </row>
    <row r="27" spans="1:4" x14ac:dyDescent="0.2">
      <c r="A27" s="9"/>
      <c r="B27" s="9"/>
      <c r="C27" s="9"/>
      <c r="D27" s="9"/>
    </row>
    <row r="28" spans="1:4" x14ac:dyDescent="0.2">
      <c r="A28" s="9"/>
      <c r="B28" s="9"/>
      <c r="C28" s="9"/>
      <c r="D28" s="9"/>
    </row>
    <row r="29" spans="1:4" x14ac:dyDescent="0.2">
      <c r="A29" s="10"/>
      <c r="B29" s="11"/>
      <c r="C29" s="9"/>
      <c r="D29" s="9"/>
    </row>
    <row r="30" spans="1:4" x14ac:dyDescent="0.2">
      <c r="A30" s="10"/>
      <c r="B30" s="11"/>
      <c r="C30" s="9"/>
      <c r="D30" s="9"/>
    </row>
    <row r="31" spans="1:4" x14ac:dyDescent="0.2">
      <c r="A31" s="10"/>
      <c r="B31" s="11"/>
      <c r="C31" s="9"/>
      <c r="D3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PROGRAMA3 - CAT</vt:lpstr>
      <vt:lpstr>PROGRAMA3 - CAST</vt:lpstr>
      <vt:lpstr>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Yelena Fernández Navarro</dc:creator>
  <cp:lastModifiedBy>Joan Pol Bestard</cp:lastModifiedBy>
  <cp:lastPrinted>2024-05-21T08:08:53Z</cp:lastPrinted>
  <dcterms:created xsi:type="dcterms:W3CDTF">2024-05-21T07:44:17Z</dcterms:created>
  <dcterms:modified xsi:type="dcterms:W3CDTF">2024-11-13T11:06:45Z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2024-05-21T00:00:00Z</vt:filetime>
  </property>
  <property fmtid="{D5CDD505-2E9C-101B-9397-08002B2CF9AE}" pid="5" name="Producer">
    <vt:lpwstr>3-Heights(TM) PDF Security Shell 4.8.25.2 (http://www.pdf-tools.com)</vt:lpwstr>
  </property>
</Properties>
</file>