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4.jpeg" ContentType="image/jpeg"/>
  <Override PartName="/xl/media/image17.png" ContentType="image/png"/>
  <Override PartName="/xl/media/image18.jpeg" ContentType="image/jpeg"/>
  <Override PartName="/xl/media/image19.png" ContentType="image/png"/>
  <Override PartName="/xl/media/image20.jpeg" ContentType="image/jpeg"/>
  <Override PartName="/xl/media/image21.png" ContentType="image/png"/>
  <Override PartName="/xl/media/image22.jpeg" ContentType="image/jpeg"/>
  <Override PartName="/xl/media/image23.png" ContentType="image/p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ió classificada despeses" sheetId="1" state="visible" r:id="rId2"/>
    <sheet name="CC3-E anvers" sheetId="2" state="visible" r:id="rId3"/>
    <sheet name="Resultats anvers" sheetId="3" state="visible" r:id="rId4"/>
    <sheet name="CC3-E revers" sheetId="4" state="visible" r:id="rId5"/>
    <sheet name="dades" sheetId="5" state="visible" r:id="rId6"/>
  </sheets>
  <definedNames>
    <definedName function="false" hidden="false" localSheetId="1" name="_xlnm.Print_Area" vbProcedure="false">'CC3-E anvers'!$A$1:$AP$97</definedName>
    <definedName function="false" hidden="false" localSheetId="3" name="_xlnm.Print_Area" vbProcedure="false">'CC3-E revers'!$A$1:$BD$50</definedName>
    <definedName function="false" hidden="false" localSheetId="0" name="_xlnm.Print_Area" vbProcedure="false">'Relació classificada despeses'!$A$1:$M$82</definedName>
    <definedName function="false" hidden="false" localSheetId="2" name="_xlnm.Print_Area" vbProcedure="false">'Resultats anvers'!$A$1:$R$71</definedName>
    <definedName function="false" hidden="false" name="Especialitat_formativa" vbProcedure="false">dades!$H$3:$H$5</definedName>
    <definedName function="false" hidden="false" name="FAMÍLIA_PROFESSIONAL" vbProcedure="false">dades!$B$3:$B$29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J20" authorId="0">
      <text>
        <r>
          <rPr>
            <sz val="12"/>
            <color rgb="FF000000"/>
            <rFont val="Calibri"/>
            <family val="2"/>
            <charset val="1"/>
          </rPr>
          <t xml:space="preserve">Espai reservat per als tècnics del SOIB</t>
        </r>
      </text>
    </comment>
    <comment ref="J55" authorId="0">
      <text>
        <r>
          <rPr>
            <sz val="12"/>
            <color rgb="FF000000"/>
            <rFont val="Calibri"/>
            <family val="2"/>
            <charset val="1"/>
          </rPr>
          <t xml:space="preserve">Espai reservat per als tècnics del SOIB</t>
        </r>
      </text>
    </comment>
    <comment ref="J65" authorId="0">
      <text>
        <r>
          <rPr>
            <sz val="12"/>
            <color rgb="FF000000"/>
            <rFont val="Calibri"/>
            <family val="2"/>
            <charset val="1"/>
          </rPr>
          <t xml:space="preserve">Espai reservat per als tècnics del SOIB</t>
        </r>
      </text>
    </comment>
    <comment ref="K20" authorId="0">
      <text>
        <r>
          <rPr>
            <sz val="12"/>
            <color rgb="FF000000"/>
            <rFont val="Tahoma"/>
            <family val="2"/>
            <charset val="1"/>
          </rPr>
          <t xml:space="preserve">Espai reservat per als tècnics del SOIB</t>
        </r>
      </text>
    </comment>
    <comment ref="K65" authorId="0">
      <text>
        <r>
          <rPr>
            <b val="true"/>
            <sz val="12"/>
            <color rgb="FF000000"/>
            <rFont val="Tahoma"/>
            <family val="2"/>
            <charset val="1"/>
          </rPr>
          <t xml:space="preserve">Espai reservat per als tècnics del SOIB</t>
        </r>
      </text>
    </comment>
  </commentList>
</comments>
</file>

<file path=xl/sharedStrings.xml><?xml version="1.0" encoding="utf-8"?>
<sst xmlns="http://schemas.openxmlformats.org/spreadsheetml/2006/main" count="256" uniqueCount="210">
  <si>
    <t xml:space="preserve">ACTUACIÓ SUBVENCIONADA:</t>
  </si>
  <si>
    <t xml:space="preserve">NÚMERO D'EXPEDIENT:</t>
  </si>
  <si>
    <t xml:space="preserve">ENTITAT PROMOTORA:</t>
  </si>
  <si>
    <t xml:space="preserve">DATA DE COMENÇAMENT:</t>
  </si>
  <si>
    <t xml:space="preserve">DATA D'ACABAMENT:</t>
  </si>
  <si>
    <t xml:space="preserve">RELACIÓ DE JUSTIFICANTS DE DESPESES DE L'ESPECIALITAT FORMATIVA</t>
  </si>
  <si>
    <t xml:space="preserve">NOM DEL CURS:</t>
  </si>
  <si>
    <t xml:space="preserve">COSTS DIRECTES DE FORMADORS I TUTORS</t>
  </si>
  <si>
    <t xml:space="preserve">BLOC  A</t>
  </si>
  <si>
    <t xml:space="preserve">NÚM. D'ORDRE</t>
  </si>
  <si>
    <t xml:space="preserve">DATA FRA. </t>
  </si>
  <si>
    <t xml:space="preserve">NÚM. FRA./NÒMINA</t>
  </si>
  <si>
    <t xml:space="preserve">PERCEPTOR</t>
  </si>
  <si>
    <t xml:space="preserve">CIF/NIF</t>
  </si>
  <si>
    <t xml:space="preserve">DATA PAG.</t>
  </si>
  <si>
    <t xml:space="preserve">IMPORT TOTAL</t>
  </si>
  <si>
    <t xml:space="preserve">IMPORT IMPUTAT</t>
  </si>
  <si>
    <t xml:space="preserve">IMPORT ELEGIBLE*</t>
  </si>
  <si>
    <t xml:space="preserve">Observacions</t>
  </si>
  <si>
    <t xml:space="preserve">A.1. COST DOCENT (Impartició, preparació i avaluació)</t>
  </si>
  <si>
    <t xml:space="preserve">A.2. COST TUTOR</t>
  </si>
  <si>
    <t xml:space="preserve">TOTAL BLOC A</t>
  </si>
  <si>
    <t xml:space="preserve">BLOC  C</t>
  </si>
  <si>
    <t xml:space="preserve">IMPORT ELEGIBLE</t>
  </si>
  <si>
    <t xml:space="preserve">C.1. PERSONAL ESPECIALITZAT EN COL·LECTIUS VULNERABLES</t>
  </si>
  <si>
    <t xml:space="preserve">TOTAL BLOC C</t>
  </si>
  <si>
    <t xml:space="preserve">BLOC  D</t>
  </si>
  <si>
    <t xml:space="preserve">D.1. PRÀCTIQUES PROFESSIONALS NO LABORALS</t>
  </si>
  <si>
    <t xml:space="preserve">TOTAL BLOC D</t>
  </si>
  <si>
    <t xml:space="preserve">ANNEX </t>
  </si>
  <si>
    <t xml:space="preserve">CC3 - E</t>
  </si>
  <si>
    <t xml:space="preserve">DECLARACIÓ DE DESPESES DE L'ESPECIALITAT FORMATIVA</t>
  </si>
  <si>
    <t xml:space="preserve">FORMACIÓ ADREÇADA ALS COL·LECTIUS AMB ESPECIALS DIFICULTATS D’INSERCIÓ EN EL MERCAT LABORAL (“SOIB Vulnerables CP”) 2022-2025, primer període 22-24</t>
  </si>
  <si>
    <t xml:space="preserve">(RD 694/2017 de 3 de juliol, BOE 159 de 5 de juliol de 2017. ORDRE EFP/942/2022 de 23 de setembre)</t>
  </si>
  <si>
    <t xml:space="preserve">CONVOCATÒRIA VULNERABLES CP 2022-2025 (BOIB núm. 144 de 8 de novembre de 2022)</t>
  </si>
  <si>
    <t xml:space="preserve">NOM DEL CENTRE</t>
  </si>
  <si>
    <t xml:space="preserve">NÚM. DE CENS</t>
  </si>
  <si>
    <t xml:space="preserve">01</t>
  </si>
  <si>
    <t xml:space="preserve">02</t>
  </si>
  <si>
    <t xml:space="preserve">03</t>
  </si>
  <si>
    <t xml:space="preserve">1.</t>
  </si>
  <si>
    <t xml:space="preserve">TITULAR JURÍDIC O DENOMINACIÓ</t>
  </si>
  <si>
    <t xml:space="preserve">IDENTIFICACIÓ</t>
  </si>
  <si>
    <t xml:space="preserve">04</t>
  </si>
  <si>
    <t xml:space="preserve">DEL CENTRE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</si>
  <si>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</si>
  <si>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</si>
  <si>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</si>
  <si>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</si>
  <si>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</si>
  <si>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</si>
  <si>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</si>
  <si>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</si>
  <si>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05</t>
  </si>
  <si>
    <t xml:space="preserve">06</t>
  </si>
  <si>
    <t xml:space="preserve">07</t>
  </si>
  <si>
    <t xml:space="preserve">08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</si>
  <si>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</si>
  <si>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</si>
  <si>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</si>
  <si>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</si>
  <si>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09</t>
  </si>
  <si>
    <t xml:space="preserve">10</t>
  </si>
  <si>
    <t xml:space="preserve">Illes Balears</t>
  </si>
  <si>
    <t xml:space="preserve">11</t>
  </si>
  <si>
    <t xml:space="preserve">NÚM ESPECIALITAT (NÚM ORDRE)</t>
  </si>
  <si>
    <t xml:space="preserve">DATA D'INICI</t>
  </si>
  <si>
    <t xml:space="preserve">DATA D'ACABAMENT</t>
  </si>
  <si>
    <t xml:space="preserve">FAMÍLIA PROFESSIONAL</t>
  </si>
  <si>
    <t xml:space="preserve">CODI ESPECIALITAT FORMATIVA</t>
  </si>
  <si>
    <t xml:space="preserve">2.</t>
  </si>
  <si>
    <t xml:space="preserve">12</t>
  </si>
  <si>
    <t xml:space="preserve">13</t>
  </si>
  <si>
    <t xml:space="preserve">14</t>
  </si>
  <si>
    <t xml:space="preserve">15</t>
  </si>
  <si>
    <t xml:space="preserve">Seleccionar</t>
  </si>
  <si>
    <t xml:space="preserve">16</t>
  </si>
  <si>
    <t xml:space="preserve">TIPUS DE L'ESPECIALITAT FORMATIVA</t>
  </si>
  <si>
    <t xml:space="preserve">DEL CURS</t>
  </si>
  <si>
    <t xml:space="preserve">17</t>
  </si>
  <si>
    <t xml:space="preserve">Conduent a un certificat de professionalitat</t>
  </si>
  <si>
    <t xml:space="preserve">NOM DE L'ESPECIALITAT FORMATIVA</t>
  </si>
  <si>
    <t xml:space="preserve">18</t>
  </si>
  <si>
    <t xml:space="preserve">PRESSUPOST PROGRAMAT  DE L'ACTIVITAT FORMATIVA:</t>
  </si>
  <si>
    <t xml:space="preserve">3.</t>
  </si>
  <si>
    <t xml:space="preserve">HORES TEÒRIQUES PROGRAMADES</t>
  </si>
  <si>
    <t xml:space="preserve">ALUMNES PROGRAMATS</t>
  </si>
  <si>
    <t xml:space="preserve">MÒDUL A</t>
  </si>
  <si>
    <t xml:space="preserve">PRESSUPOST PROGRAMAT</t>
  </si>
  <si>
    <t xml:space="preserve">PRESSUPOST</t>
  </si>
  <si>
    <t xml:space="preserve">BLOC A: RETRIBUCIONS DEL PERSONAL FORMADOR:</t>
  </si>
  <si>
    <t xml:space="preserve">22</t>
  </si>
  <si>
    <t xml:space="preserve">PROGRAMAT</t>
  </si>
  <si>
    <t xml:space="preserve">HORES PROGRAMADES PER COL·LECTIUS VULNERABLES</t>
  </si>
  <si>
    <t xml:space="preserve">BLOC C: PERSONAL ESPECIALITZAT EN COL·LECTIUS VULNERABLES</t>
  </si>
  <si>
    <t xml:space="preserve">24</t>
  </si>
  <si>
    <t xml:space="preserve">PRESSUPOST PROGRAMAT BLOCS A+C (22+24)</t>
  </si>
  <si>
    <t xml:space="preserve">25</t>
  </si>
  <si>
    <t xml:space="preserve">BLOC B: ALTRES DESPESES</t>
  </si>
  <si>
    <t xml:space="preserve">26</t>
  </si>
  <si>
    <t xml:space="preserve">HORES PROGRAMADES PNL</t>
  </si>
  <si>
    <t xml:space="preserve">MÒDUL D</t>
  </si>
  <si>
    <t xml:space="preserve">BLOC D: PRÀCTIQUES PROFESSIONALS NO LABORALS</t>
  </si>
  <si>
    <t xml:space="preserve">30</t>
  </si>
  <si>
    <t xml:space="preserve">PRESSUPOST TOTAL PROGRAMAT (25+26+30)</t>
  </si>
  <si>
    <t xml:space="preserve">31</t>
  </si>
  <si>
    <t xml:space="preserve">DESPESES  DE L'ACTIVITAT FORMATIVA:</t>
  </si>
  <si>
    <t xml:space="preserve">4.</t>
  </si>
  <si>
    <t xml:space="preserve">DESGLOSSAMENT DE LES DESPESES DEL CURS</t>
  </si>
  <si>
    <t xml:space="preserve">DESPESES BLOC A: RETRIBUCIONS DEL PERSONAL FORMADOR</t>
  </si>
  <si>
    <t xml:space="preserve">Cost docent</t>
  </si>
  <si>
    <t xml:space="preserve">32</t>
  </si>
  <si>
    <t xml:space="preserve">Cost tutor</t>
  </si>
  <si>
    <t xml:space="preserve">33</t>
  </si>
  <si>
    <t xml:space="preserve">Suma despeses Bloc A  (31 + 32)</t>
  </si>
  <si>
    <t xml:space="preserve">34</t>
  </si>
  <si>
    <t xml:space="preserve">DESPESES BLOC C: PERSONAL ESPECIALITZAT EN COL·LECTIUS VULNERABLES</t>
  </si>
  <si>
    <t xml:space="preserve">Cost personal especialitzat</t>
  </si>
  <si>
    <t xml:space="preserve">35</t>
  </si>
  <si>
    <t xml:space="preserve">TOTAL BLOCS A+C (34+35)</t>
  </si>
  <si>
    <t xml:space="preserve">36</t>
  </si>
  <si>
    <t xml:space="preserve">DESPESES BLOC B: ALTRES DESPESES</t>
  </si>
  <si>
    <r>
      <rPr>
        <b val="true"/>
        <sz val="14"/>
        <color rgb="FF000000"/>
        <rFont val="Arial"/>
        <family val="2"/>
        <charset val="1"/>
      </rPr>
      <t xml:space="preserve">Altres despeses (</t>
    </r>
    <r>
      <rPr>
        <b val="true"/>
        <sz val="12"/>
        <rFont val="Arial"/>
        <family val="2"/>
        <charset val="1"/>
      </rPr>
      <t xml:space="preserve">40 % de l'import liquidat del bloc A)</t>
    </r>
  </si>
  <si>
    <t xml:space="preserve">37</t>
  </si>
  <si>
    <t xml:space="preserve">DESPESES BLOC D: PRÀCTIQUES PROFESSIONALS NO LABORALS</t>
  </si>
  <si>
    <t xml:space="preserve">Cost tutor pràctiques no laborals</t>
  </si>
  <si>
    <t xml:space="preserve">38</t>
  </si>
  <si>
    <t xml:space="preserve">TOTAL DESPESES (36+37+38)</t>
  </si>
  <si>
    <t xml:space="preserve">39</t>
  </si>
  <si>
    <t xml:space="preserve">El Sr/Sra………………………………………………………………………………………………, com a representant legal del centre, manifesta que  totes les dades consignades en aquest document es corresponen amb despeses realitzades efectivament i pagades, relacionades a la relació de justificants de despeses que figuren registrades en els llibres comptables, en comptabilitat separada i que es troben en poder seu.</t>
  </si>
  <si>
    <t xml:space="preserve">,</t>
  </si>
  <si>
    <t xml:space="preserve">de</t>
  </si>
  <si>
    <t xml:space="preserve">Segell centre col·laborador</t>
  </si>
  <si>
    <t xml:space="preserve">(Signatura)</t>
  </si>
  <si>
    <r>
      <rPr>
        <sz val="14"/>
        <color rgb="FF000000"/>
        <rFont val="Arial Black"/>
        <family val="2"/>
        <charset val="1"/>
      </rPr>
      <t xml:space="preserve">L-1 Liquidació final de l'especialitat formativa </t>
    </r>
    <r>
      <rPr>
        <sz val="14"/>
        <color rgb="FFFF0000"/>
        <rFont val="Arial Black"/>
        <family val="2"/>
        <charset val="1"/>
      </rPr>
      <t xml:space="preserve">XX/22</t>
    </r>
  </si>
  <si>
    <t xml:space="preserve">Programes específics de formació adreçada als col·lectius amb especials dificultats d’inserció en el mercat laboral.
(RD 694/2017 de 3 de juliol, BOE 159 de 5 de juliol de 2017. ORDRE EFP/942/2022 de 23 de setembre)
CONVOCATÒRIA VULNERABLES CP 2022-2025 (BOIB núm. 144 de 8 de novembre de 2022), 
Primer període 22-24</t>
  </si>
  <si>
    <r>
      <rPr>
        <sz val="10"/>
        <rFont val="Arial"/>
        <family val="2"/>
        <charset val="1"/>
      </rPr>
      <t xml:space="preserve">Resultats de les accions formatives d'impartició </t>
    </r>
    <r>
      <rPr>
        <sz val="10"/>
        <rFont val="Arial Black"/>
        <family val="2"/>
        <charset val="1"/>
      </rPr>
      <t xml:space="preserve">(exclosa l'acció formativa de pràctiques no laborals en empreses)</t>
    </r>
  </si>
  <si>
    <t xml:space="preserve">Número de l'acció formativa d'impartició (mòduls teòrics)</t>
  </si>
  <si>
    <t xml:space="preserve">Hores impartides</t>
  </si>
  <si>
    <t xml:space="preserve">Alumnes computables (tenint en compte a més, en cas d'abandonaments, els alumnes de desviació fins al 20% dels inicials) (punt 19.4 Annex 1 convocatòria)</t>
  </si>
  <si>
    <t xml:space="preserve">Hores totals realitzades</t>
  </si>
  <si>
    <t xml:space="preserve">Especialitat formativa (exclosa la part corresponent a l'acció formativa de pràctiques no laborals en empreses)</t>
  </si>
  <si>
    <t xml:space="preserve">Acció formativa de pràctiques no laborals en empreses</t>
  </si>
  <si>
    <t xml:space="preserve">TOTALS</t>
  </si>
  <si>
    <t xml:space="preserve">ALUMNES
 COMPUTABLES</t>
  </si>
  <si>
    <t xml:space="preserve">Hores programades</t>
  </si>
  <si>
    <t xml:space="preserve">Alumnes programats</t>
  </si>
  <si>
    <t xml:space="preserve">45 (1)</t>
  </si>
  <si>
    <t xml:space="preserve">Subvenció màxima</t>
  </si>
  <si>
    <t xml:space="preserve">Import subvencionable una vegada aplicades les penalitzacions per baixes d'alumnes</t>
  </si>
  <si>
    <t xml:space="preserve">Bloc A+C</t>
  </si>
  <si>
    <t xml:space="preserve">Bloc B</t>
  </si>
  <si>
    <t xml:space="preserve">n</t>
  </si>
  <si>
    <t xml:space="preserve">   (2)</t>
  </si>
  <si>
    <t xml:space="preserve">MÒDUL ECONÒMIC MÀXIM</t>
  </si>
  <si>
    <t xml:space="preserve">Total subvenció per percebre
</t>
  </si>
  <si>
    <t xml:space="preserve">(1) Número d'hores que, en total, han realitzat entre tots els alumnes en pràctiques.</t>
  </si>
  <si>
    <t xml:space="preserve">% bestreta amb càrrec a la subvenció total</t>
  </si>
  <si>
    <t xml:space="preserve">Resta per percebre (casella 59 - casella 60)</t>
  </si>
  <si>
    <t xml:space="preserve">Import a reintegrar (casella 60 - casella 59)</t>
  </si>
  <si>
    <t xml:space="preserve">El Sr./Sra. ............................................................................................, com a representant legal del centre col·laborador declarant, sol·licita que li sigui abonada la liquidació que s'assenyala en aquest document.
                                                                     __________, ___ de __________ de ______ 
Segell del centre col·laborador       (Signatura)
</t>
  </si>
  <si>
    <t xml:space="preserve">INSTRUCCIONS</t>
  </si>
  <si>
    <t xml:space="preserve">Model que han d'utilizar les entitas amb caràcter de centre de Formació d'oferta adreçada</t>
  </si>
  <si>
    <t xml:space="preserve">prioritàriament als col·lectius amb especials dificultats d’inserció en el mercat laboral, en sol·licitar a la Dirección del Servei d'Ocupació de les Illes</t>
  </si>
  <si>
    <t xml:space="preserve">Balears la liquidació final de subvenció a cada curs (imprès CC3-E).</t>
  </si>
  <si>
    <t xml:space="preserve">2. IDENTIFICACIÓ DEL CURS</t>
  </si>
  <si>
    <t xml:space="preserve">Indicar la família professional a la que pertany el curs, la qual marca l'import del valor del mòduls A i B.</t>
  </si>
  <si>
    <t xml:space="preserve">3. PRESSUPOST PROGRAMAT</t>
  </si>
  <si>
    <t xml:space="preserve">19</t>
  </si>
  <si>
    <t xml:space="preserve">20</t>
  </si>
  <si>
    <t xml:space="preserve">27</t>
  </si>
  <si>
    <t xml:space="preserve">28</t>
  </si>
  <si>
    <t xml:space="preserve">Les hores i alumnes programats han de coincidir amb les hores i alumnes indicats a la resolució de concessió de la </t>
  </si>
  <si>
    <t xml:space="preserve">subvenció, per la qual s’aprova l’execució i el finançament de l'acció formativa</t>
  </si>
  <si>
    <t xml:space="preserve">23</t>
  </si>
  <si>
    <t xml:space="preserve">Les hores programades de col·lectius vulnerables programats han de coincidir amb les hores indicades a la resolució de concessió de la </t>
  </si>
  <si>
    <t xml:space="preserve">4. DESGLOSSAMENT DE LES DESPESES DEL CURS</t>
  </si>
  <si>
    <t xml:space="preserve">Cel·les automàtiques que recullen els imports indicats en la Relació classificada de despeses, d'acord amb </t>
  </si>
  <si>
    <t xml:space="preserve">les justificacions de despeses presentades.</t>
  </si>
  <si>
    <t xml:space="preserve">Cel·la automàtica que, d'acord amb la convocatòria de la subvenció, és igual al 40% de les despeses liquidades al Bloc A.</t>
  </si>
  <si>
    <t xml:space="preserve">Total de Despeses justificat d'acord amb els límits del pressupost programat abans d'aplicar les penalitzacions per baixes d'alumnes.</t>
  </si>
  <si>
    <t xml:space="preserve">Cost/h màxim formadors i tutors (euros)</t>
  </si>
  <si>
    <t xml:space="preserve">Mòdul A </t>
  </si>
  <si>
    <t xml:space="preserve">ADG</t>
  </si>
  <si>
    <t xml:space="preserve">AFD</t>
  </si>
  <si>
    <t xml:space="preserve">NO conduent a un certificat de professionalitat</t>
  </si>
  <si>
    <t xml:space="preserve">AGA</t>
  </si>
  <si>
    <t xml:space="preserve">ARG</t>
  </si>
  <si>
    <t xml:space="preserve">COM</t>
  </si>
  <si>
    <t xml:space="preserve">ELE</t>
  </si>
  <si>
    <t xml:space="preserve">ENA</t>
  </si>
  <si>
    <t xml:space="preserve">EOC</t>
  </si>
  <si>
    <t xml:space="preserve">FCO</t>
  </si>
  <si>
    <t xml:space="preserve">Personal especialitzat en col·lectius vulnerables</t>
  </si>
  <si>
    <t xml:space="preserve">FME</t>
  </si>
  <si>
    <t xml:space="preserve">Personal pràctiques professionals no laborals</t>
  </si>
  <si>
    <t xml:space="preserve">HOT</t>
  </si>
  <si>
    <t xml:space="preserve">IFC</t>
  </si>
  <si>
    <t xml:space="preserve">IMA</t>
  </si>
  <si>
    <t xml:space="preserve">IMP</t>
  </si>
  <si>
    <t xml:space="preserve">IMS</t>
  </si>
  <si>
    <t xml:space="preserve">INA</t>
  </si>
  <si>
    <t xml:space="preserve">MAM</t>
  </si>
  <si>
    <t xml:space="preserve">MAP</t>
  </si>
  <si>
    <t xml:space="preserve">SAN</t>
  </si>
  <si>
    <t xml:space="preserve">SEA</t>
  </si>
  <si>
    <t xml:space="preserve">SSC</t>
  </si>
  <si>
    <t xml:space="preserve">TCP</t>
  </si>
  <si>
    <t xml:space="preserve">TMV</t>
  </si>
  <si>
    <t xml:space="preserve">Segons la Resolució de la Directora del SOIB de 9 de març de 2022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</si>
</sst>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* #,##0.00&quot; € &quot;;\-* #,##0.00&quot; € &quot;;* \-#&quot; € &quot;;@\ "/>
    <numFmt numFmtId="166" formatCode="* #,##0.00&quot;    &quot;;\-* #,##0.00&quot;    &quot;;* \-#&quot;    &quot;;@\ "/>
    <numFmt numFmtId="167" formatCode="0\ %"/>
    <numFmt numFmtId="168" formatCode="0"/>
    <numFmt numFmtId="169" formatCode="DD/MM/YYYY;@"/>
    <numFmt numFmtId="170" formatCode="DD/MM/YYYY"/>
    <numFmt numFmtId="171" formatCode="DD/MM/YY"/>
    <numFmt numFmtId="172" formatCode="#,##0.00"/>
    <numFmt numFmtId="173" formatCode="0.00\ %"/>
    <numFmt numFmtId="174" formatCode="@"/>
    <numFmt numFmtId="175" formatCode="00000"/>
    <numFmt numFmtId="176" formatCode="00"/>
    <numFmt numFmtId="177" formatCode="0.00"/>
    <numFmt numFmtId="178" formatCode="* #,##0.00\ [$€-C0A]\ ;\-* #,##0.00\ [$€-C0A]\ ;* \-#\ [$€-C0A]\ ;@\ "/>
    <numFmt numFmtId="179" formatCode="* #,##0.00&quot;    &quot;;\-* #,##0.00&quot;    &quot;;* #&quot;    &quot;;@\ "/>
    <numFmt numFmtId="180" formatCode="#,##0.00\ ;\-#,##0.00\ "/>
    <numFmt numFmtId="181" formatCode="0.000"/>
  </numFmts>
  <fonts count="8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1"/>
      <color rgb="FF000000"/>
      <name val="LegacySanITCBoo"/>
      <family val="2"/>
      <charset val="1"/>
    </font>
    <font>
      <sz val="12"/>
      <color rgb="FF000000"/>
      <name val="LegacySanITCBoo"/>
      <family val="2"/>
      <charset val="1"/>
    </font>
    <font>
      <b val="true"/>
      <sz val="12"/>
      <name val="LegacySanITCBoo"/>
      <family val="2"/>
      <charset val="1"/>
    </font>
    <font>
      <b val="true"/>
      <sz val="10"/>
      <name val="LegacySanITCBoo"/>
      <family val="2"/>
      <charset val="1"/>
    </font>
    <font>
      <b val="true"/>
      <sz val="11"/>
      <color rgb="FFFF0000"/>
      <name val="LegacySanITCBoo"/>
      <family val="2"/>
      <charset val="1"/>
    </font>
    <font>
      <sz val="8"/>
      <name val="Arial"/>
      <family val="2"/>
      <charset val="1"/>
    </font>
    <font>
      <b val="true"/>
      <i val="true"/>
      <sz val="10"/>
      <name val="LegacySanITCBoo"/>
      <family val="2"/>
      <charset val="1"/>
    </font>
    <font>
      <b val="true"/>
      <sz val="10"/>
      <name val="LegacySanITCBoo"/>
      <family val="0"/>
      <charset val="1"/>
    </font>
    <font>
      <sz val="11"/>
      <color rgb="FFFF0000"/>
      <name val="Calibri"/>
      <family val="2"/>
      <charset val="1"/>
    </font>
    <font>
      <sz val="12"/>
      <color rgb="FF000000"/>
      <name val="Tahoma"/>
      <family val="2"/>
      <charset val="1"/>
    </font>
    <font>
      <b val="true"/>
      <sz val="12"/>
      <color rgb="FF000000"/>
      <name val="Tahoma"/>
      <family val="2"/>
      <charset val="1"/>
    </font>
    <font>
      <sz val="14"/>
      <color rgb="FF000000"/>
      <name val="Arial Black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sz val="9"/>
      <color rgb="FF000000"/>
      <name val="Arial"/>
      <family val="2"/>
      <charset val="1"/>
    </font>
    <font>
      <b val="true"/>
      <sz val="9"/>
      <color rgb="FF000000"/>
      <name val="LegacySanITCBoo"/>
      <family val="2"/>
      <charset val="1"/>
    </font>
    <font>
      <sz val="11"/>
      <color rgb="FF000000"/>
      <name val="Arial"/>
      <family val="2"/>
      <charset val="1"/>
    </font>
    <font>
      <b val="true"/>
      <sz val="14"/>
      <color rgb="FF000000"/>
      <name val="Arial Black"/>
      <family val="2"/>
      <charset val="1"/>
    </font>
    <font>
      <b val="true"/>
      <sz val="16"/>
      <color rgb="FF000000"/>
      <name val="Arial Black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6"/>
      <color rgb="FF000000"/>
      <name val="LegacySanITCBoo"/>
      <family val="2"/>
      <charset val="1"/>
    </font>
    <font>
      <b val="true"/>
      <sz val="10"/>
      <color rgb="FF000000"/>
      <name val="Arial Black"/>
      <family val="2"/>
      <charset val="1"/>
    </font>
    <font>
      <sz val="10"/>
      <color rgb="FF000000"/>
      <name val="Arial"/>
      <family val="2"/>
      <charset val="1"/>
    </font>
    <font>
      <b val="true"/>
      <sz val="18"/>
      <color rgb="FF000000"/>
      <name val="Arial Black"/>
      <family val="2"/>
      <charset val="1"/>
    </font>
    <font>
      <b val="true"/>
      <sz val="15"/>
      <color rgb="FFFFFFFF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b val="true"/>
      <sz val="15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2"/>
      <color rgb="FFFFFFFF"/>
      <name val="Arial Black"/>
      <family val="2"/>
      <charset val="1"/>
    </font>
    <font>
      <b val="true"/>
      <sz val="12"/>
      <color rgb="FF000000"/>
      <name val="Arial Black"/>
      <family val="2"/>
      <charset val="1"/>
    </font>
    <font>
      <sz val="14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14"/>
      <color rgb="FFFF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sz val="8"/>
      <color rgb="FFFFFFFF"/>
      <name val="Arial"/>
      <family val="2"/>
      <charset val="1"/>
    </font>
    <font>
      <b val="true"/>
      <sz val="16"/>
      <color rgb="FFFF0000"/>
      <name val="Arial"/>
      <family val="2"/>
      <charset val="1"/>
    </font>
    <font>
      <sz val="14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20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000000"/>
      <name val="Arial Black"/>
      <family val="2"/>
      <charset val="1"/>
    </font>
    <font>
      <sz val="12"/>
      <color rgb="FF000000"/>
      <name val="Arial"/>
      <family val="2"/>
      <charset val="1"/>
    </font>
    <font>
      <b val="true"/>
      <sz val="13"/>
      <color rgb="FF000000"/>
      <name val="Arial Black"/>
      <family val="2"/>
      <charset val="1"/>
    </font>
    <font>
      <sz val="14"/>
      <color rgb="FFFF0000"/>
      <name val="Arial Black"/>
      <family val="2"/>
      <charset val="1"/>
    </font>
    <font>
      <sz val="10"/>
      <color rgb="FF000000"/>
      <name val="Arial Black"/>
      <family val="2"/>
      <charset val="1"/>
    </font>
    <font>
      <b val="true"/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10"/>
      <name val="Arial Black"/>
      <family val="2"/>
      <charset val="1"/>
    </font>
    <font>
      <b val="true"/>
      <sz val="11"/>
      <color rgb="FFFF0000"/>
      <name val="Calibri"/>
      <family val="2"/>
      <charset val="1"/>
    </font>
    <font>
      <sz val="4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6"/>
      <color rgb="FFFFFFFF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20"/>
      <name val="Arial"/>
      <family val="2"/>
      <charset val="1"/>
    </font>
    <font>
      <sz val="12"/>
      <name val="Arial"/>
      <family val="2"/>
      <charset val="1"/>
    </font>
    <font>
      <b val="true"/>
      <sz val="16"/>
      <name val="Arial"/>
      <family val="2"/>
      <charset val="1"/>
    </font>
    <font>
      <sz val="11"/>
      <name val="Calibri"/>
      <family val="2"/>
      <charset val="1"/>
    </font>
    <font>
      <sz val="12"/>
      <color rgb="FFFF0000"/>
      <name val="Arial"/>
      <family val="2"/>
      <charset val="1"/>
    </font>
    <font>
      <sz val="12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3CDDD"/>
        <bgColor rgb="FFBFBFBF"/>
      </patternFill>
    </fill>
    <fill>
      <patternFill patternType="solid">
        <fgColor rgb="FFD9D9D9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>
        <color rgb="FF666699"/>
      </left>
      <right style="thin"/>
      <top style="thin"/>
      <bottom style="thin">
        <color rgb="FF666699"/>
      </bottom>
      <diagonal/>
    </border>
    <border diagonalUp="false" diagonalDown="false">
      <left style="thin">
        <color rgb="FF666699"/>
      </left>
      <right/>
      <top/>
      <bottom style="thin">
        <color rgb="FF666699"/>
      </bottom>
      <diagonal/>
    </border>
    <border diagonalUp="false" diagonalDown="false">
      <left/>
      <right style="thin"/>
      <top/>
      <bottom style="thin">
        <color rgb="FF666699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666699"/>
      </left>
      <right style="thin"/>
      <top style="thin">
        <color rgb="FF666699"/>
      </top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666699"/>
      </left>
      <right style="thin"/>
      <top style="thin">
        <color rgb="FF666699"/>
      </top>
      <bottom style="thin">
        <color rgb="FF666699"/>
      </bottom>
      <diagonal/>
    </border>
    <border diagonalUp="false" diagonalDown="false">
      <left style="thin">
        <color rgb="FF666699"/>
      </left>
      <right/>
      <top style="thin">
        <color rgb="FF666699"/>
      </top>
      <bottom/>
      <diagonal/>
    </border>
    <border diagonalUp="false" diagonalDown="false">
      <left/>
      <right style="thin"/>
      <top style="thin">
        <color rgb="FF666699"/>
      </top>
      <bottom/>
      <diagonal/>
    </border>
    <border diagonalUp="false" diagonalDown="false">
      <left/>
      <right style="thin"/>
      <top style="thin">
        <color rgb="FF666699"/>
      </top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70" fontId="15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8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18" fillId="9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8" fillId="9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9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18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1" fontId="18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8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8" fillId="1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11" borderId="5" xfId="0" applyFont="true" applyBorder="true" applyAlignment="true" applyProtection="true">
      <alignment horizontal="general" vertical="bottom" textRotation="0" wrapText="true" indent="0" shrinkToFit="false" readingOrder="1"/>
      <protection locked="false" hidden="false"/>
    </xf>
    <xf numFmtId="168" fontId="15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15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5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5" fillId="0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5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5" fillId="1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10" borderId="8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10" borderId="9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10" borderId="10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10" borderId="12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5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10" borderId="14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10" borderId="15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10" borderId="16" xfId="43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18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1" fillId="1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11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8" fillId="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8" fillId="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18" fillId="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3" fontId="18" fillId="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5" fillId="1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2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5" fillId="1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3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8" fontId="18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18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9" fillId="11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4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1" fillId="0" borderId="3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1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1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1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1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5" fontId="41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6" fontId="35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8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41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41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4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0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50" fillId="0" borderId="0" xfId="38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0" fillId="2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35" fillId="1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42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8" fontId="41" fillId="12" borderId="2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2" fillId="0" borderId="2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0" borderId="3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2" fontId="4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4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42" fillId="0" borderId="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4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7" fillId="0" borderId="2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0" borderId="2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7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3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4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4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4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5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5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4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7" fontId="4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35" fillId="1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3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4" fontId="43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1" fillId="0" borderId="0" xfId="3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6" fillId="0" borderId="0" xfId="3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43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35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43" fillId="0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8" fillId="0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54" fillId="0" borderId="3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2" fontId="42" fillId="0" borderId="3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44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4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7" fillId="0" borderId="2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1" fillId="10" borderId="2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4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9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35" fillId="0" borderId="0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0" fillId="0" borderId="4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1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2" fillId="2" borderId="0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1" fillId="2" borderId="0" xfId="3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1" fillId="0" borderId="0" xfId="3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0" xfId="3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2" fillId="0" borderId="0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8" fontId="59" fillId="13" borderId="2" xfId="34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52" fillId="0" borderId="0" xfId="0" applyFont="true" applyBorder="false" applyAlignment="true" applyProtection="true">
      <alignment horizontal="right" vertical="top" textRotation="0" wrapText="false" indent="0" shrinkToFit="false"/>
      <protection locked="true" hidden="true"/>
    </xf>
    <xf numFmtId="165" fontId="5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2" fontId="41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8" fontId="5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2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3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9" fillId="0" borderId="0" xfId="34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3" fillId="0" borderId="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4" fontId="4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9" fillId="0" borderId="0" xfId="34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5" fillId="0" borderId="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6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4" fontId="43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3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8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8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8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8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0" borderId="2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6" fillId="0" borderId="3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2" fillId="0" borderId="3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35" fillId="0" borderId="3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4" fontId="43" fillId="0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0" fontId="35" fillId="0" borderId="3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4" fillId="0" borderId="3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2" fillId="0" borderId="3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70" fontId="54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8" fillId="0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4" fontId="48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48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8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48" fillId="0" borderId="3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7" fillId="0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6" fillId="0" borderId="0" xfId="0" applyFont="true" applyBorder="false" applyAlignment="true" applyProtection="true">
      <alignment horizontal="justify" vertical="top" textRotation="0" wrapText="true" indent="0" shrinkToFit="false"/>
      <protection locked="true" hidden="false"/>
    </xf>
    <xf numFmtId="164" fontId="26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65" fillId="11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5" fillId="11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6" fillId="2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0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0" fillId="0" borderId="0" xfId="0" applyFont="true" applyBorder="false" applyAlignment="true" applyProtection="true">
      <alignment horizontal="justify" vertical="top" textRotation="0" wrapText="true" indent="0" shrinkToFit="false"/>
      <protection locked="true" hidden="false"/>
    </xf>
    <xf numFmtId="164" fontId="50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0" fillId="0" borderId="3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1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6" fillId="2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0" fillId="0" borderId="4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9" fillId="0" borderId="0" xfId="0" applyFont="true" applyBorder="true" applyAlignment="true" applyProtection="true">
      <alignment horizontal="center" vertical="top" textRotation="0" wrapText="true" indent="0" shrinkToFit="true"/>
      <protection locked="true" hidden="tru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7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0" fillId="12" borderId="4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12" borderId="4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7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0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0" fillId="0" borderId="3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2" borderId="4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0" borderId="3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6" fillId="2" borderId="4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12" borderId="3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8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80" fontId="58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top" textRotation="0" wrapText="true" indent="0" shrinkToFit="false"/>
      <protection locked="true" hidden="false"/>
    </xf>
    <xf numFmtId="164" fontId="6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2" borderId="4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4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12" borderId="3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0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12" borderId="3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0" fillId="2" borderId="4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3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4" fontId="50" fillId="3" borderId="39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0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0" fillId="2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72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0" fillId="0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8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5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0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0" fillId="12" borderId="3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78" fontId="58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69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1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4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1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50" fillId="0" borderId="2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66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0" fillId="0" borderId="2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0" fillId="0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0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4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4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8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8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81" fontId="8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Euro" xfId="26"/>
    <cellStyle name="Footnote 5" xfId="27"/>
    <cellStyle name="Good 8" xfId="28"/>
    <cellStyle name="Heading 1 1" xfId="29"/>
    <cellStyle name="Heading 2 2" xfId="30"/>
    <cellStyle name="Hyperlink 6" xfId="31"/>
    <cellStyle name="Millares 2" xfId="32"/>
    <cellStyle name="Millares 2 2" xfId="33"/>
    <cellStyle name="Millares 2 2 2" xfId="34"/>
    <cellStyle name="Neutral 9" xfId="35"/>
    <cellStyle name="Normal 2" xfId="36"/>
    <cellStyle name="Note 4" xfId="37"/>
    <cellStyle name="Porcentual 2" xfId="38"/>
    <cellStyle name="Porcentual 2 2" xfId="39"/>
    <cellStyle name="Status 7" xfId="40"/>
    <cellStyle name="Text 3" xfId="41"/>
    <cellStyle name="Warning 11" xfId="42"/>
    <cellStyle name="Excel Built-in Normal" xfId="43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FBFB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12240</xdr:colOff>
      <xdr:row>1</xdr:row>
      <xdr:rowOff>0</xdr:rowOff>
    </xdr:from>
    <xdr:to>
      <xdr:col>2</xdr:col>
      <xdr:colOff>627840</xdr:colOff>
      <xdr:row>5</xdr:row>
      <xdr:rowOff>460080</xdr:rowOff>
    </xdr:to>
    <xdr:pic>
      <xdr:nvPicPr>
        <xdr:cNvPr id="0" name="Imagen 4" descr=""/>
        <xdr:cNvPicPr/>
      </xdr:nvPicPr>
      <xdr:blipFill>
        <a:blip r:embed="rId1"/>
        <a:stretch/>
      </xdr:blipFill>
      <xdr:spPr>
        <a:xfrm>
          <a:off x="284400" y="190440"/>
          <a:ext cx="1362600" cy="11610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6</xdr:col>
      <xdr:colOff>488520</xdr:colOff>
      <xdr:row>1</xdr:row>
      <xdr:rowOff>0</xdr:rowOff>
    </xdr:from>
    <xdr:to>
      <xdr:col>12</xdr:col>
      <xdr:colOff>11520</xdr:colOff>
      <xdr:row>5</xdr:row>
      <xdr:rowOff>231840</xdr:rowOff>
    </xdr:to>
    <xdr:pic>
      <xdr:nvPicPr>
        <xdr:cNvPr id="1" name="Imagen 3" descr=""/>
        <xdr:cNvPicPr/>
      </xdr:nvPicPr>
      <xdr:blipFill>
        <a:blip r:embed="rId2"/>
        <a:stretch/>
      </xdr:blipFill>
      <xdr:spPr>
        <a:xfrm>
          <a:off x="7192080" y="190440"/>
          <a:ext cx="3776040" cy="9327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12240</xdr:colOff>
      <xdr:row>1</xdr:row>
      <xdr:rowOff>0</xdr:rowOff>
    </xdr:from>
    <xdr:to>
      <xdr:col>5</xdr:col>
      <xdr:colOff>197640</xdr:colOff>
      <xdr:row>3</xdr:row>
      <xdr:rowOff>190440</xdr:rowOff>
    </xdr:to>
    <xdr:pic>
      <xdr:nvPicPr>
        <xdr:cNvPr id="2" name="Imagen 7" descr=""/>
        <xdr:cNvPicPr/>
      </xdr:nvPicPr>
      <xdr:blipFill>
        <a:blip r:embed="rId1"/>
        <a:stretch/>
      </xdr:blipFill>
      <xdr:spPr>
        <a:xfrm>
          <a:off x="1543680" y="255240"/>
          <a:ext cx="1897200" cy="1683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27</xdr:col>
      <xdr:colOff>231480</xdr:colOff>
      <xdr:row>0</xdr:row>
      <xdr:rowOff>231480</xdr:rowOff>
    </xdr:from>
    <xdr:to>
      <xdr:col>39</xdr:col>
      <xdr:colOff>394200</xdr:colOff>
      <xdr:row>2</xdr:row>
      <xdr:rowOff>946080</xdr:rowOff>
    </xdr:to>
    <xdr:pic>
      <xdr:nvPicPr>
        <xdr:cNvPr id="3" name="Imagen 3" descr=""/>
        <xdr:cNvPicPr/>
      </xdr:nvPicPr>
      <xdr:blipFill>
        <a:blip r:embed="rId2"/>
        <a:stretch/>
      </xdr:blipFill>
      <xdr:spPr>
        <a:xfrm>
          <a:off x="12909240" y="231480"/>
          <a:ext cx="5132160" cy="1301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209160</xdr:colOff>
      <xdr:row>0</xdr:row>
      <xdr:rowOff>138960</xdr:rowOff>
    </xdr:from>
    <xdr:to>
      <xdr:col>3</xdr:col>
      <xdr:colOff>304560</xdr:colOff>
      <xdr:row>3</xdr:row>
      <xdr:rowOff>650160</xdr:rowOff>
    </xdr:to>
    <xdr:pic>
      <xdr:nvPicPr>
        <xdr:cNvPr id="4" name="Imagen 1" descr=""/>
        <xdr:cNvPicPr/>
      </xdr:nvPicPr>
      <xdr:blipFill>
        <a:blip r:embed="rId1"/>
        <a:stretch/>
      </xdr:blipFill>
      <xdr:spPr>
        <a:xfrm>
          <a:off x="470520" y="138960"/>
          <a:ext cx="1305000" cy="11376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97560</xdr:colOff>
      <xdr:row>0</xdr:row>
      <xdr:rowOff>179280</xdr:rowOff>
    </xdr:from>
    <xdr:to>
      <xdr:col>18</xdr:col>
      <xdr:colOff>56880</xdr:colOff>
      <xdr:row>3</xdr:row>
      <xdr:rowOff>560160</xdr:rowOff>
    </xdr:to>
    <xdr:pic>
      <xdr:nvPicPr>
        <xdr:cNvPr id="5" name="Imagen 3" descr=""/>
        <xdr:cNvPicPr/>
      </xdr:nvPicPr>
      <xdr:blipFill>
        <a:blip r:embed="rId2"/>
        <a:stretch/>
      </xdr:blipFill>
      <xdr:spPr>
        <a:xfrm>
          <a:off x="5740560" y="179280"/>
          <a:ext cx="4022280" cy="1007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6480</xdr:colOff>
      <xdr:row>1</xdr:row>
      <xdr:rowOff>27360</xdr:rowOff>
    </xdr:from>
    <xdr:to>
      <xdr:col>9</xdr:col>
      <xdr:colOff>80640</xdr:colOff>
      <xdr:row>5</xdr:row>
      <xdr:rowOff>143640</xdr:rowOff>
    </xdr:to>
    <xdr:pic>
      <xdr:nvPicPr>
        <xdr:cNvPr id="6" name="Imagen 1" descr=""/>
        <xdr:cNvPicPr/>
      </xdr:nvPicPr>
      <xdr:blipFill>
        <a:blip r:embed="rId1"/>
        <a:stretch/>
      </xdr:blipFill>
      <xdr:spPr>
        <a:xfrm>
          <a:off x="711720" y="307080"/>
          <a:ext cx="1243800" cy="9075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33</xdr:col>
      <xdr:colOff>63000</xdr:colOff>
      <xdr:row>1</xdr:row>
      <xdr:rowOff>36720</xdr:rowOff>
    </xdr:from>
    <xdr:to>
      <xdr:col>53</xdr:col>
      <xdr:colOff>100800</xdr:colOff>
      <xdr:row>5</xdr:row>
      <xdr:rowOff>183240</xdr:rowOff>
    </xdr:to>
    <xdr:pic>
      <xdr:nvPicPr>
        <xdr:cNvPr id="7" name="Imagen 2" descr=""/>
        <xdr:cNvPicPr/>
      </xdr:nvPicPr>
      <xdr:blipFill>
        <a:blip r:embed="rId2"/>
        <a:stretch/>
      </xdr:blipFill>
      <xdr:spPr>
        <a:xfrm>
          <a:off x="7107480" y="316440"/>
          <a:ext cx="3760200" cy="937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P85"/>
  <sheetViews>
    <sheetView showFormulas="false" showGridLines="true" showRowColHeaders="true" showZeros="true" rightToLeft="false" tabSelected="true" showOutlineSymbols="true" defaultGridColor="true" view="normal" topLeftCell="A1" colorId="64" zoomScale="88" zoomScaleNormal="88" zoomScalePageLayoutView="100" workbookViewId="0">
      <selection pane="topLeft" activeCell="E7" activeCellId="0" sqref="E7"/>
    </sheetView>
  </sheetViews>
  <sheetFormatPr defaultRowHeight="13.8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0.58"/>
    <col collapsed="false" customWidth="true" hidden="false" outlineLevel="0" max="3" min="3" style="1" width="10.85"/>
    <col collapsed="false" customWidth="true" hidden="false" outlineLevel="0" max="4" min="4" style="1" width="13.43"/>
    <col collapsed="false" customWidth="true" hidden="false" outlineLevel="0" max="5" min="5" style="1" width="43.42"/>
    <col collapsed="false" customWidth="true" hidden="false" outlineLevel="0" max="6" min="6" style="1" width="12.86"/>
    <col collapsed="false" customWidth="true" hidden="false" outlineLevel="0" max="7" min="7" style="1" width="16.41"/>
    <col collapsed="false" customWidth="true" hidden="false" outlineLevel="0" max="8" min="8" style="1" width="14.86"/>
    <col collapsed="false" customWidth="true" hidden="false" outlineLevel="0" max="9" min="9" style="1" width="15.87"/>
    <col collapsed="false" customWidth="true" hidden="false" outlineLevel="0" max="10" min="10" style="1" width="13.14"/>
    <col collapsed="false" customWidth="true" hidden="true" outlineLevel="0" max="11" min="11" style="1" width="15"/>
    <col collapsed="false" customWidth="true" hidden="true" outlineLevel="0" max="12" min="12" style="1" width="38.57"/>
    <col collapsed="false" customWidth="true" hidden="false" outlineLevel="0" max="13" min="13" style="1" width="4.86"/>
    <col collapsed="false" customWidth="true" hidden="false" outlineLevel="0" max="14" min="14" style="1" width="13.43"/>
    <col collapsed="false" customWidth="true" hidden="false" outlineLevel="0" max="15" min="15" style="1" width="48.57"/>
    <col collapsed="false" customWidth="true" hidden="false" outlineLevel="0" max="16" min="16" style="1" width="18"/>
    <col collapsed="false" customWidth="false" hidden="false" outlineLevel="0" max="1025" min="17" style="1" width="11.42"/>
  </cols>
  <sheetData>
    <row r="1" customFormat="false" ht="15" hidden="false" customHeight="false" outlineLevel="0" collapsed="false">
      <c r="B1" s="3"/>
      <c r="C1" s="4"/>
    </row>
    <row r="6" customFormat="false" ht="78.75" hidden="false" customHeight="true" outlineLevel="0" collapsed="false"/>
    <row r="7" customFormat="false" ht="13.8" hidden="false" customHeight="false" outlineLevel="0" collapsed="false">
      <c r="B7" s="2" t="s">
        <v>0</v>
      </c>
    </row>
    <row r="8" customFormat="false" ht="13.8" hidden="false" customHeight="false" outlineLevel="0" collapsed="false">
      <c r="B8" s="2" t="s">
        <v>1</v>
      </c>
    </row>
    <row r="9" customFormat="false" ht="13.8" hidden="false" customHeight="false" outlineLevel="0" collapsed="false">
      <c r="B9" s="2" t="s">
        <v>2</v>
      </c>
    </row>
    <row r="10" customFormat="false" ht="13.8" hidden="false" customHeight="false" outlineLevel="0" collapsed="false">
      <c r="B10" s="2" t="s">
        <v>3</v>
      </c>
      <c r="D10" s="5"/>
      <c r="E10" s="6"/>
      <c r="F10" s="1" t="s">
        <v>4</v>
      </c>
      <c r="H10" s="5"/>
      <c r="J10" s="5"/>
      <c r="K10" s="5"/>
      <c r="L10" s="5"/>
    </row>
    <row r="11" customFormat="false" ht="13.8" hidden="false" customHeight="false" outlineLevel="0" collapsed="false">
      <c r="D11" s="5"/>
      <c r="F11" s="5"/>
      <c r="G11" s="5"/>
      <c r="H11" s="5"/>
      <c r="I11" s="5"/>
      <c r="J11" s="5"/>
      <c r="K11" s="5"/>
      <c r="L11" s="5"/>
    </row>
    <row r="12" customFormat="false" ht="15" hidden="false" customHeight="false" outlineLevel="0" collapsed="false">
      <c r="B12" s="7" t="s">
        <v>5</v>
      </c>
      <c r="C12" s="8"/>
      <c r="D12" s="9"/>
      <c r="E12" s="9"/>
      <c r="F12" s="9"/>
      <c r="G12" s="9"/>
      <c r="H12" s="9"/>
      <c r="I12" s="9"/>
      <c r="J12" s="9"/>
      <c r="K12" s="9"/>
      <c r="L12" s="9"/>
    </row>
    <row r="13" customFormat="false" ht="13.8" hidden="false" customHeight="false" outlineLevel="0" collapsed="false">
      <c r="B13" s="10"/>
      <c r="C13" s="11"/>
    </row>
    <row r="14" customFormat="false" ht="13.8" hidden="false" customHeight="false" outlineLevel="0" collapsed="false">
      <c r="B14" s="10" t="s">
        <v>6</v>
      </c>
      <c r="C14" s="11"/>
      <c r="O14" s="12"/>
      <c r="P14" s="12"/>
    </row>
    <row r="15" customFormat="false" ht="13.8" hidden="false" customHeight="false" outlineLevel="0" collapsed="false">
      <c r="O15" s="12"/>
      <c r="P15" s="12"/>
    </row>
    <row r="16" customFormat="false" ht="13.8" hidden="false" customHeight="false" outlineLevel="0" collapsed="false">
      <c r="B16" s="10" t="s">
        <v>7</v>
      </c>
      <c r="O16" s="12"/>
      <c r="P16" s="12"/>
    </row>
    <row r="17" customFormat="false" ht="13.8" hidden="false" customHeight="false" outlineLevel="0" collapsed="false">
      <c r="O17" s="12"/>
      <c r="P17" s="12"/>
    </row>
    <row r="18" customFormat="false" ht="13.8" hidden="false" customHeight="false" outlineLevel="0" collapsed="false">
      <c r="B18" s="13" t="s">
        <v>8</v>
      </c>
      <c r="C18" s="14"/>
      <c r="D18" s="15"/>
      <c r="E18" s="15"/>
      <c r="F18" s="15"/>
      <c r="G18" s="15"/>
      <c r="H18" s="15"/>
      <c r="I18" s="15"/>
      <c r="J18" s="15"/>
      <c r="K18" s="15"/>
      <c r="L18" s="16"/>
      <c r="M18" s="12"/>
      <c r="N18" s="12"/>
      <c r="O18" s="12"/>
      <c r="P18" s="12"/>
    </row>
    <row r="19" customFormat="false" ht="13.8" hidden="false" customHeight="false" outlineLevel="0" collapsed="false">
      <c r="O19" s="12"/>
      <c r="P19" s="12"/>
    </row>
    <row r="20" customFormat="false" ht="65.25" hidden="false" customHeight="true" outlineLevel="0" collapsed="false">
      <c r="B20" s="17" t="s">
        <v>9</v>
      </c>
      <c r="C20" s="18" t="s">
        <v>10</v>
      </c>
      <c r="D20" s="19" t="s">
        <v>11</v>
      </c>
      <c r="E20" s="18" t="s">
        <v>12</v>
      </c>
      <c r="F20" s="18" t="s">
        <v>13</v>
      </c>
      <c r="G20" s="18" t="s">
        <v>14</v>
      </c>
      <c r="H20" s="19" t="s">
        <v>15</v>
      </c>
      <c r="I20" s="19" t="s">
        <v>16</v>
      </c>
      <c r="J20" s="19" t="s">
        <v>17</v>
      </c>
      <c r="K20" s="19" t="s">
        <v>18</v>
      </c>
      <c r="L20" s="19"/>
      <c r="O20" s="12"/>
      <c r="P20" s="12"/>
    </row>
    <row r="21" customFormat="false" ht="29.25" hidden="false" customHeight="true" outlineLevel="0" collapsed="false">
      <c r="B21" s="20" t="s">
        <v>19</v>
      </c>
      <c r="C21" s="21"/>
      <c r="D21" s="21"/>
      <c r="E21" s="21"/>
      <c r="F21" s="21"/>
      <c r="G21" s="21"/>
      <c r="H21" s="21"/>
      <c r="I21" s="22" t="n">
        <f aca="false">ROUND(SUM(I22:I40),2)</f>
        <v>0</v>
      </c>
      <c r="J21" s="23" t="n">
        <f aca="false">ROUND(SUM(J22:J40),2)</f>
        <v>0</v>
      </c>
      <c r="K21" s="24"/>
      <c r="L21" s="24"/>
      <c r="O21" s="12"/>
      <c r="P21" s="12"/>
    </row>
    <row r="22" customFormat="false" ht="13.8" hidden="false" customHeight="false" outlineLevel="0" collapsed="false">
      <c r="B22" s="25"/>
      <c r="C22" s="26"/>
      <c r="D22" s="25"/>
      <c r="E22" s="27"/>
      <c r="F22" s="27"/>
      <c r="G22" s="28"/>
      <c r="H22" s="29"/>
      <c r="I22" s="30"/>
      <c r="J22" s="31"/>
      <c r="K22" s="32"/>
      <c r="L22" s="32"/>
      <c r="O22" s="12"/>
      <c r="P22" s="12"/>
    </row>
    <row r="23" customFormat="false" ht="13.8" hidden="false" customHeight="false" outlineLevel="0" collapsed="false">
      <c r="B23" s="25"/>
      <c r="C23" s="26"/>
      <c r="D23" s="25"/>
      <c r="E23" s="27"/>
      <c r="F23" s="27"/>
      <c r="G23" s="28"/>
      <c r="H23" s="29"/>
      <c r="I23" s="30"/>
      <c r="J23" s="31"/>
      <c r="K23" s="33"/>
      <c r="L23" s="34"/>
      <c r="O23" s="12"/>
      <c r="P23" s="12"/>
    </row>
    <row r="24" customFormat="false" ht="13.8" hidden="false" customHeight="false" outlineLevel="0" collapsed="false">
      <c r="B24" s="25"/>
      <c r="C24" s="26"/>
      <c r="D24" s="25"/>
      <c r="E24" s="27"/>
      <c r="F24" s="27"/>
      <c r="G24" s="28"/>
      <c r="H24" s="29"/>
      <c r="I24" s="30"/>
      <c r="J24" s="31"/>
      <c r="K24" s="33"/>
      <c r="L24" s="34"/>
      <c r="O24" s="12"/>
      <c r="P24" s="12"/>
    </row>
    <row r="25" customFormat="false" ht="13.8" hidden="false" customHeight="false" outlineLevel="0" collapsed="false">
      <c r="B25" s="25"/>
      <c r="C25" s="26"/>
      <c r="D25" s="25"/>
      <c r="E25" s="27"/>
      <c r="F25" s="27"/>
      <c r="G25" s="28"/>
      <c r="H25" s="29"/>
      <c r="I25" s="30"/>
      <c r="J25" s="31"/>
      <c r="K25" s="33"/>
      <c r="L25" s="34"/>
    </row>
    <row r="26" customFormat="false" ht="13.8" hidden="false" customHeight="false" outlineLevel="0" collapsed="false">
      <c r="B26" s="25"/>
      <c r="C26" s="26"/>
      <c r="D26" s="25"/>
      <c r="E26" s="27"/>
      <c r="F26" s="27"/>
      <c r="G26" s="28"/>
      <c r="H26" s="29"/>
      <c r="I26" s="30"/>
      <c r="J26" s="31"/>
      <c r="K26" s="33"/>
      <c r="L26" s="34"/>
    </row>
    <row r="27" customFormat="false" ht="13.8" hidden="false" customHeight="false" outlineLevel="0" collapsed="false">
      <c r="B27" s="25"/>
      <c r="C27" s="26"/>
      <c r="D27" s="25"/>
      <c r="E27" s="27"/>
      <c r="F27" s="27"/>
      <c r="G27" s="28"/>
      <c r="H27" s="29"/>
      <c r="I27" s="30"/>
      <c r="J27" s="31"/>
      <c r="K27" s="33"/>
      <c r="L27" s="34"/>
    </row>
    <row r="28" customFormat="false" ht="13.8" hidden="false" customHeight="false" outlineLevel="0" collapsed="false">
      <c r="B28" s="25"/>
      <c r="C28" s="26"/>
      <c r="D28" s="25"/>
      <c r="E28" s="27"/>
      <c r="F28" s="27"/>
      <c r="G28" s="28"/>
      <c r="H28" s="29"/>
      <c r="I28" s="30"/>
      <c r="J28" s="31"/>
      <c r="K28" s="33"/>
      <c r="L28" s="34"/>
    </row>
    <row r="29" customFormat="false" ht="13.8" hidden="false" customHeight="false" outlineLevel="0" collapsed="false">
      <c r="B29" s="25"/>
      <c r="C29" s="26"/>
      <c r="D29" s="25"/>
      <c r="E29" s="27"/>
      <c r="F29" s="27"/>
      <c r="G29" s="28"/>
      <c r="H29" s="29"/>
      <c r="I29" s="30"/>
      <c r="J29" s="31"/>
      <c r="K29" s="33"/>
      <c r="L29" s="34"/>
    </row>
    <row r="30" customFormat="false" ht="13.8" hidden="false" customHeight="false" outlineLevel="0" collapsed="false">
      <c r="B30" s="25"/>
      <c r="C30" s="26"/>
      <c r="D30" s="25"/>
      <c r="E30" s="27"/>
      <c r="F30" s="27"/>
      <c r="G30" s="28"/>
      <c r="H30" s="29"/>
      <c r="I30" s="30"/>
      <c r="J30" s="31"/>
      <c r="K30" s="33"/>
      <c r="L30" s="34"/>
    </row>
    <row r="31" customFormat="false" ht="13.8" hidden="false" customHeight="false" outlineLevel="0" collapsed="false">
      <c r="B31" s="25"/>
      <c r="C31" s="26"/>
      <c r="D31" s="25"/>
      <c r="E31" s="27"/>
      <c r="F31" s="27"/>
      <c r="G31" s="28"/>
      <c r="H31" s="29"/>
      <c r="I31" s="30"/>
      <c r="J31" s="31"/>
      <c r="K31" s="33"/>
      <c r="L31" s="34"/>
    </row>
    <row r="32" customFormat="false" ht="13.8" hidden="false" customHeight="false" outlineLevel="0" collapsed="false">
      <c r="B32" s="25"/>
      <c r="C32" s="26"/>
      <c r="D32" s="25"/>
      <c r="E32" s="27"/>
      <c r="F32" s="27"/>
      <c r="G32" s="28"/>
      <c r="H32" s="29"/>
      <c r="I32" s="30"/>
      <c r="J32" s="31"/>
      <c r="K32" s="33"/>
      <c r="L32" s="34"/>
    </row>
    <row r="33" customFormat="false" ht="13.8" hidden="false" customHeight="false" outlineLevel="0" collapsed="false">
      <c r="B33" s="25"/>
      <c r="C33" s="26"/>
      <c r="D33" s="25"/>
      <c r="E33" s="27"/>
      <c r="F33" s="27"/>
      <c r="G33" s="28"/>
      <c r="H33" s="29"/>
      <c r="I33" s="30"/>
      <c r="J33" s="31"/>
      <c r="K33" s="33"/>
      <c r="L33" s="34"/>
    </row>
    <row r="34" customFormat="false" ht="13.8" hidden="false" customHeight="false" outlineLevel="0" collapsed="false">
      <c r="B34" s="25"/>
      <c r="C34" s="26"/>
      <c r="D34" s="25"/>
      <c r="E34" s="27"/>
      <c r="F34" s="27"/>
      <c r="G34" s="28"/>
      <c r="H34" s="29"/>
      <c r="I34" s="30"/>
      <c r="J34" s="31"/>
      <c r="K34" s="33"/>
      <c r="L34" s="34"/>
    </row>
    <row r="35" customFormat="false" ht="13.8" hidden="false" customHeight="false" outlineLevel="0" collapsed="false">
      <c r="B35" s="25"/>
      <c r="C35" s="26"/>
      <c r="D35" s="25"/>
      <c r="E35" s="27"/>
      <c r="F35" s="27"/>
      <c r="G35" s="28"/>
      <c r="H35" s="29"/>
      <c r="I35" s="30"/>
      <c r="J35" s="31"/>
      <c r="K35" s="33"/>
      <c r="L35" s="34"/>
    </row>
    <row r="36" customFormat="false" ht="13.8" hidden="false" customHeight="false" outlineLevel="0" collapsed="false">
      <c r="B36" s="25"/>
      <c r="C36" s="26"/>
      <c r="D36" s="25"/>
      <c r="E36" s="27"/>
      <c r="F36" s="27"/>
      <c r="G36" s="28"/>
      <c r="H36" s="29"/>
      <c r="I36" s="30"/>
      <c r="J36" s="31"/>
      <c r="K36" s="33"/>
      <c r="L36" s="34"/>
    </row>
    <row r="37" customFormat="false" ht="13.8" hidden="false" customHeight="false" outlineLevel="0" collapsed="false">
      <c r="B37" s="25"/>
      <c r="C37" s="26"/>
      <c r="D37" s="25"/>
      <c r="E37" s="27"/>
      <c r="F37" s="27"/>
      <c r="G37" s="28"/>
      <c r="H37" s="29"/>
      <c r="I37" s="30"/>
      <c r="J37" s="31"/>
      <c r="K37" s="33"/>
      <c r="L37" s="34"/>
    </row>
    <row r="38" customFormat="false" ht="13.8" hidden="false" customHeight="false" outlineLevel="0" collapsed="false">
      <c r="B38" s="25"/>
      <c r="C38" s="26"/>
      <c r="D38" s="25"/>
      <c r="E38" s="27"/>
      <c r="F38" s="27"/>
      <c r="G38" s="28"/>
      <c r="H38" s="29"/>
      <c r="I38" s="30"/>
      <c r="J38" s="31"/>
      <c r="K38" s="33"/>
      <c r="L38" s="34"/>
    </row>
    <row r="39" customFormat="false" ht="13.8" hidden="false" customHeight="false" outlineLevel="0" collapsed="false">
      <c r="B39" s="25"/>
      <c r="C39" s="26"/>
      <c r="D39" s="25"/>
      <c r="E39" s="27"/>
      <c r="F39" s="27"/>
      <c r="G39" s="28"/>
      <c r="H39" s="29"/>
      <c r="I39" s="30"/>
      <c r="J39" s="31"/>
      <c r="K39" s="33"/>
      <c r="L39" s="34"/>
    </row>
    <row r="40" customFormat="false" ht="13.8" hidden="false" customHeight="false" outlineLevel="0" collapsed="false">
      <c r="B40" s="25"/>
      <c r="C40" s="26"/>
      <c r="D40" s="25"/>
      <c r="E40" s="27"/>
      <c r="F40" s="27"/>
      <c r="G40" s="28"/>
      <c r="H40" s="29"/>
      <c r="I40" s="35"/>
      <c r="J40" s="31"/>
      <c r="K40" s="36"/>
      <c r="L40" s="36"/>
    </row>
    <row r="41" customFormat="false" ht="29.25" hidden="false" customHeight="true" outlineLevel="0" collapsed="false">
      <c r="B41" s="20" t="s">
        <v>20</v>
      </c>
      <c r="C41" s="21"/>
      <c r="D41" s="21"/>
      <c r="E41" s="21"/>
      <c r="F41" s="21"/>
      <c r="G41" s="21"/>
      <c r="H41" s="21"/>
      <c r="I41" s="22" t="n">
        <f aca="false">ROUND(SUM(I42:I50),2)</f>
        <v>0</v>
      </c>
      <c r="J41" s="23" t="n">
        <f aca="false">ROUND(SUM(J42:J50),2)</f>
        <v>0</v>
      </c>
      <c r="K41" s="24"/>
      <c r="L41" s="24"/>
    </row>
    <row r="42" customFormat="false" ht="13.8" hidden="false" customHeight="false" outlineLevel="0" collapsed="false">
      <c r="B42" s="25"/>
      <c r="C42" s="26"/>
      <c r="D42" s="25"/>
      <c r="E42" s="27"/>
      <c r="F42" s="27"/>
      <c r="G42" s="27"/>
      <c r="H42" s="30"/>
      <c r="I42" s="37"/>
      <c r="J42" s="31"/>
      <c r="K42" s="32"/>
      <c r="L42" s="32"/>
    </row>
    <row r="43" customFormat="false" ht="13.8" hidden="false" customHeight="false" outlineLevel="0" collapsed="false">
      <c r="B43" s="25"/>
      <c r="C43" s="26"/>
      <c r="D43" s="25"/>
      <c r="E43" s="27"/>
      <c r="F43" s="27"/>
      <c r="G43" s="27"/>
      <c r="H43" s="30"/>
      <c r="I43" s="30"/>
      <c r="J43" s="31"/>
      <c r="K43" s="33"/>
      <c r="L43" s="34"/>
    </row>
    <row r="44" customFormat="false" ht="13.8" hidden="false" customHeight="false" outlineLevel="0" collapsed="false">
      <c r="B44" s="25"/>
      <c r="C44" s="26"/>
      <c r="D44" s="25"/>
      <c r="E44" s="27"/>
      <c r="F44" s="27"/>
      <c r="G44" s="27"/>
      <c r="H44" s="30"/>
      <c r="I44" s="30"/>
      <c r="J44" s="31"/>
      <c r="K44" s="33"/>
      <c r="L44" s="34"/>
    </row>
    <row r="45" customFormat="false" ht="13.8" hidden="false" customHeight="false" outlineLevel="0" collapsed="false">
      <c r="B45" s="25"/>
      <c r="C45" s="26"/>
      <c r="D45" s="25"/>
      <c r="E45" s="27"/>
      <c r="F45" s="27"/>
      <c r="G45" s="27"/>
      <c r="H45" s="30"/>
      <c r="I45" s="30"/>
      <c r="J45" s="31"/>
      <c r="K45" s="33"/>
      <c r="L45" s="34"/>
    </row>
    <row r="46" customFormat="false" ht="13.8" hidden="false" customHeight="false" outlineLevel="0" collapsed="false">
      <c r="B46" s="25"/>
      <c r="C46" s="26"/>
      <c r="D46" s="25"/>
      <c r="E46" s="27"/>
      <c r="F46" s="27"/>
      <c r="G46" s="27"/>
      <c r="H46" s="30"/>
      <c r="I46" s="30"/>
      <c r="J46" s="31"/>
      <c r="K46" s="33"/>
      <c r="L46" s="34"/>
    </row>
    <row r="47" customFormat="false" ht="13.8" hidden="false" customHeight="false" outlineLevel="0" collapsed="false">
      <c r="B47" s="25"/>
      <c r="C47" s="26"/>
      <c r="D47" s="25"/>
      <c r="E47" s="27"/>
      <c r="F47" s="27"/>
      <c r="G47" s="27"/>
      <c r="H47" s="30"/>
      <c r="I47" s="30"/>
      <c r="J47" s="31"/>
      <c r="K47" s="33"/>
      <c r="L47" s="34"/>
    </row>
    <row r="48" customFormat="false" ht="13.8" hidden="false" customHeight="false" outlineLevel="0" collapsed="false">
      <c r="B48" s="25"/>
      <c r="C48" s="26"/>
      <c r="D48" s="25"/>
      <c r="E48" s="27"/>
      <c r="F48" s="27"/>
      <c r="G48" s="27"/>
      <c r="H48" s="30"/>
      <c r="I48" s="30"/>
      <c r="J48" s="31"/>
      <c r="K48" s="38"/>
      <c r="L48" s="38"/>
    </row>
    <row r="49" customFormat="false" ht="13.8" hidden="false" customHeight="false" outlineLevel="0" collapsed="false">
      <c r="B49" s="25"/>
      <c r="C49" s="26"/>
      <c r="D49" s="25"/>
      <c r="E49" s="27"/>
      <c r="F49" s="27"/>
      <c r="G49" s="27"/>
      <c r="H49" s="30"/>
      <c r="I49" s="30"/>
      <c r="J49" s="31"/>
      <c r="K49" s="39"/>
      <c r="L49" s="40"/>
    </row>
    <row r="50" customFormat="false" ht="13.8" hidden="false" customHeight="false" outlineLevel="0" collapsed="false">
      <c r="B50" s="25"/>
      <c r="C50" s="26"/>
      <c r="D50" s="25"/>
      <c r="E50" s="27"/>
      <c r="F50" s="27"/>
      <c r="G50" s="27"/>
      <c r="H50" s="30"/>
      <c r="I50" s="35"/>
      <c r="J50" s="31"/>
      <c r="K50" s="36"/>
      <c r="L50" s="36"/>
    </row>
    <row r="51" customFormat="false" ht="13.8" hidden="false" customHeight="false" outlineLevel="0" collapsed="false">
      <c r="B51" s="41" t="s">
        <v>21</v>
      </c>
      <c r="C51" s="42"/>
      <c r="D51" s="42"/>
      <c r="E51" s="42"/>
      <c r="F51" s="42"/>
      <c r="G51" s="42"/>
      <c r="H51" s="42"/>
      <c r="I51" s="22" t="n">
        <f aca="false">+I21+I41</f>
        <v>0</v>
      </c>
      <c r="J51" s="43" t="n">
        <f aca="false">+J21+J41</f>
        <v>0</v>
      </c>
      <c r="K51" s="44"/>
      <c r="L51" s="44"/>
    </row>
    <row r="52" s="12" customFormat="true" ht="13.8" hidden="false" customHeight="false" outlineLevel="0" collapsed="false"/>
    <row r="53" s="12" customFormat="true" ht="13.8" hidden="false" customHeight="false" outlineLevel="0" collapsed="false">
      <c r="B53" s="13" t="s">
        <v>22</v>
      </c>
      <c r="C53" s="14"/>
      <c r="D53" s="15"/>
      <c r="E53" s="15"/>
      <c r="F53" s="15"/>
      <c r="G53" s="15"/>
      <c r="H53" s="15"/>
      <c r="I53" s="15"/>
      <c r="J53" s="15"/>
    </row>
    <row r="54" s="12" customFormat="true" ht="13.8" hidden="false" customHeight="false" outlineLevel="0" collapsed="false">
      <c r="B54" s="10"/>
      <c r="C54" s="11"/>
      <c r="D54" s="1"/>
      <c r="E54" s="1"/>
      <c r="F54" s="1"/>
      <c r="G54" s="1"/>
      <c r="H54" s="1"/>
      <c r="I54" s="1"/>
      <c r="J54" s="1"/>
    </row>
    <row r="55" s="12" customFormat="true" ht="23.85" hidden="false" customHeight="false" outlineLevel="0" collapsed="false">
      <c r="B55" s="17" t="s">
        <v>9</v>
      </c>
      <c r="C55" s="18" t="s">
        <v>10</v>
      </c>
      <c r="D55" s="19" t="s">
        <v>11</v>
      </c>
      <c r="E55" s="45" t="s">
        <v>12</v>
      </c>
      <c r="F55" s="18" t="s">
        <v>13</v>
      </c>
      <c r="G55" s="18" t="s">
        <v>14</v>
      </c>
      <c r="H55" s="19" t="s">
        <v>15</v>
      </c>
      <c r="I55" s="19" t="s">
        <v>16</v>
      </c>
      <c r="J55" s="19" t="s">
        <v>23</v>
      </c>
    </row>
    <row r="56" s="12" customFormat="true" ht="13.8" hidden="false" customHeight="false" outlineLevel="0" collapsed="false">
      <c r="B56" s="41" t="s">
        <v>24</v>
      </c>
      <c r="C56" s="46"/>
      <c r="D56" s="47"/>
      <c r="E56" s="48"/>
      <c r="F56" s="42"/>
      <c r="G56" s="49"/>
      <c r="H56" s="50"/>
      <c r="I56" s="22" t="n">
        <f aca="false">ROUND(SUM(I57:I60),2)</f>
        <v>0</v>
      </c>
      <c r="J56" s="23" t="n">
        <f aca="false">ROUND(SUM(J57:J60),2)</f>
        <v>0</v>
      </c>
    </row>
    <row r="57" s="12" customFormat="true" ht="13.8" hidden="false" customHeight="false" outlineLevel="0" collapsed="false">
      <c r="B57" s="25"/>
      <c r="C57" s="26"/>
      <c r="D57" s="25"/>
      <c r="E57" s="51"/>
      <c r="F57" s="27"/>
      <c r="G57" s="28"/>
      <c r="H57" s="29"/>
      <c r="I57" s="30"/>
      <c r="J57" s="52"/>
    </row>
    <row r="58" s="12" customFormat="true" ht="13.8" hidden="false" customHeight="false" outlineLevel="0" collapsed="false">
      <c r="B58" s="25"/>
      <c r="C58" s="26"/>
      <c r="D58" s="25"/>
      <c r="E58" s="53"/>
      <c r="F58" s="27"/>
      <c r="G58" s="28"/>
      <c r="H58" s="29"/>
      <c r="I58" s="30"/>
      <c r="J58" s="52"/>
    </row>
    <row r="59" s="12" customFormat="true" ht="13.8" hidden="false" customHeight="false" outlineLevel="0" collapsed="false">
      <c r="B59" s="25"/>
      <c r="C59" s="26"/>
      <c r="D59" s="25"/>
      <c r="E59" s="53"/>
      <c r="F59" s="27"/>
      <c r="G59" s="28"/>
      <c r="H59" s="29"/>
      <c r="I59" s="30"/>
      <c r="J59" s="52"/>
    </row>
    <row r="60" s="12" customFormat="true" ht="13.8" hidden="false" customHeight="false" outlineLevel="0" collapsed="false">
      <c r="B60" s="25"/>
      <c r="C60" s="26"/>
      <c r="D60" s="25"/>
      <c r="E60" s="54"/>
      <c r="F60" s="27"/>
      <c r="G60" s="28"/>
      <c r="H60" s="29"/>
      <c r="I60" s="30"/>
      <c r="J60" s="52"/>
    </row>
    <row r="61" s="12" customFormat="true" ht="13.8" hidden="false" customHeight="false" outlineLevel="0" collapsed="false">
      <c r="B61" s="41" t="s">
        <v>25</v>
      </c>
      <c r="C61" s="42"/>
      <c r="D61" s="42"/>
      <c r="E61" s="55"/>
      <c r="F61" s="42"/>
      <c r="G61" s="42"/>
      <c r="H61" s="42"/>
      <c r="I61" s="56" t="n">
        <f aca="false">+I56</f>
        <v>0</v>
      </c>
      <c r="J61" s="43" t="n">
        <f aca="false">+J56</f>
        <v>0</v>
      </c>
    </row>
    <row r="62" s="12" customFormat="true" ht="13.8" hidden="false" customHeight="false" outlineLevel="0" collapsed="false"/>
    <row r="63" customFormat="false" ht="13.8" hidden="false" customHeight="false" outlineLevel="0" collapsed="false">
      <c r="B63" s="13" t="s">
        <v>26</v>
      </c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2"/>
      <c r="N63" s="12"/>
      <c r="O63" s="12"/>
      <c r="P63" s="12"/>
    </row>
    <row r="64" customFormat="false" ht="13.8" hidden="false" customHeight="false" outlineLevel="0" collapsed="false">
      <c r="B64" s="10"/>
      <c r="C64" s="11"/>
      <c r="M64" s="57"/>
      <c r="N64" s="57"/>
      <c r="O64" s="57"/>
      <c r="P64" s="57"/>
    </row>
    <row r="65" customFormat="false" ht="23.85" hidden="false" customHeight="true" outlineLevel="0" collapsed="false">
      <c r="B65" s="17" t="s">
        <v>9</v>
      </c>
      <c r="C65" s="18" t="s">
        <v>10</v>
      </c>
      <c r="D65" s="19" t="s">
        <v>11</v>
      </c>
      <c r="E65" s="45" t="s">
        <v>12</v>
      </c>
      <c r="F65" s="18" t="s">
        <v>13</v>
      </c>
      <c r="G65" s="18" t="s">
        <v>14</v>
      </c>
      <c r="H65" s="19" t="s">
        <v>15</v>
      </c>
      <c r="I65" s="19" t="s">
        <v>16</v>
      </c>
      <c r="J65" s="19" t="s">
        <v>23</v>
      </c>
      <c r="K65" s="19" t="s">
        <v>18</v>
      </c>
      <c r="L65" s="19"/>
    </row>
    <row r="66" customFormat="false" ht="13.8" hidden="false" customHeight="false" outlineLevel="0" collapsed="false">
      <c r="B66" s="41" t="s">
        <v>27</v>
      </c>
      <c r="C66" s="46"/>
      <c r="D66" s="47"/>
      <c r="E66" s="48"/>
      <c r="F66" s="42"/>
      <c r="G66" s="49"/>
      <c r="H66" s="50"/>
      <c r="I66" s="22" t="n">
        <f aca="false">ROUND(SUM(I67:I70),2)</f>
        <v>0</v>
      </c>
      <c r="J66" s="23" t="n">
        <f aca="false">ROUND(SUM(J67:J70),2)</f>
        <v>0</v>
      </c>
      <c r="K66" s="58"/>
      <c r="L66" s="58"/>
    </row>
    <row r="67" customFormat="false" ht="13.8" hidden="false" customHeight="false" outlineLevel="0" collapsed="false">
      <c r="B67" s="25"/>
      <c r="C67" s="26"/>
      <c r="D67" s="25"/>
      <c r="E67" s="51"/>
      <c r="F67" s="27"/>
      <c r="G67" s="28"/>
      <c r="H67" s="29"/>
      <c r="I67" s="30"/>
      <c r="J67" s="52"/>
      <c r="K67" s="38"/>
      <c r="L67" s="38"/>
    </row>
    <row r="68" customFormat="false" ht="13.8" hidden="false" customHeight="false" outlineLevel="0" collapsed="false">
      <c r="B68" s="25"/>
      <c r="C68" s="26"/>
      <c r="D68" s="25"/>
      <c r="E68" s="53"/>
      <c r="F68" s="27"/>
      <c r="G68" s="28"/>
      <c r="H68" s="29"/>
      <c r="I68" s="30"/>
      <c r="J68" s="52"/>
      <c r="K68" s="38"/>
      <c r="L68" s="38"/>
    </row>
    <row r="69" customFormat="false" ht="13.8" hidden="false" customHeight="false" outlineLevel="0" collapsed="false">
      <c r="B69" s="25"/>
      <c r="C69" s="26"/>
      <c r="D69" s="25"/>
      <c r="E69" s="53"/>
      <c r="F69" s="27"/>
      <c r="G69" s="28"/>
      <c r="H69" s="29"/>
      <c r="I69" s="30"/>
      <c r="J69" s="52"/>
      <c r="K69" s="39"/>
      <c r="L69" s="40"/>
    </row>
    <row r="70" customFormat="false" ht="13.8" hidden="false" customHeight="false" outlineLevel="0" collapsed="false">
      <c r="B70" s="25"/>
      <c r="C70" s="26"/>
      <c r="D70" s="25"/>
      <c r="E70" s="54"/>
      <c r="F70" s="27"/>
      <c r="G70" s="28"/>
      <c r="H70" s="29"/>
      <c r="I70" s="30"/>
      <c r="J70" s="52"/>
      <c r="K70" s="39"/>
      <c r="L70" s="40"/>
      <c r="O70" s="12"/>
      <c r="P70" s="12"/>
    </row>
    <row r="71" customFormat="false" ht="13.8" hidden="false" customHeight="false" outlineLevel="0" collapsed="false">
      <c r="B71" s="41" t="s">
        <v>28</v>
      </c>
      <c r="C71" s="42"/>
      <c r="D71" s="42"/>
      <c r="E71" s="55"/>
      <c r="F71" s="42"/>
      <c r="G71" s="42"/>
      <c r="H71" s="42"/>
      <c r="I71" s="56" t="n">
        <f aca="false">+I66</f>
        <v>0</v>
      </c>
      <c r="J71" s="43" t="n">
        <f aca="false">+J66</f>
        <v>0</v>
      </c>
      <c r="K71" s="44"/>
      <c r="L71" s="44"/>
      <c r="O71" s="12"/>
      <c r="P71" s="12"/>
    </row>
    <row r="72" customFormat="false" ht="13.8" hidden="false" customHeight="false" outlineLevel="0" collapsed="false">
      <c r="O72" s="12"/>
      <c r="P72" s="12"/>
    </row>
    <row r="73" s="12" customFormat="true" ht="13.8" hidden="false" customHeight="false" outlineLevel="0" collapsed="false"/>
    <row r="74" s="12" customFormat="true" ht="13.8" hidden="false" customHeight="false" outlineLevel="0" collapsed="false">
      <c r="K74" s="59"/>
      <c r="L74" s="59"/>
    </row>
    <row r="75" s="12" customFormat="true" ht="13.8" hidden="false" customHeight="false" outlineLevel="0" collapsed="false"/>
    <row r="76" s="12" customFormat="true" ht="13.8" hidden="false" customHeight="false" outlineLevel="0" collapsed="false"/>
    <row r="77" s="12" customFormat="true" ht="13.8" hidden="false" customHeight="false" outlineLevel="0" collapsed="false"/>
    <row r="78" s="12" customFormat="true" ht="13.8" hidden="false" customHeight="false" outlineLevel="0" collapsed="false"/>
    <row r="79" s="12" customFormat="true" ht="13.8" hidden="false" customHeight="false" outlineLevel="0" collapsed="false"/>
    <row r="80" s="12" customFormat="true" ht="13.8" hidden="false" customHeight="false" outlineLevel="0" collapsed="false"/>
    <row r="81" s="12" customFormat="true" ht="13.8" hidden="false" customHeight="false" outlineLevel="0" collapsed="false"/>
    <row r="82" s="12" customFormat="true" ht="13.8" hidden="false" customHeight="false" outlineLevel="0" collapsed="false"/>
    <row r="83" s="12" customFormat="true" ht="13.8" hidden="false" customHeight="false" outlineLevel="0" collapsed="false"/>
    <row r="85" customFormat="false" ht="13.8" hidden="false" customHeight="false" outlineLevel="0" collapsed="false">
      <c r="B85" s="60"/>
      <c r="C85" s="61"/>
      <c r="D85" s="61"/>
      <c r="E85" s="61"/>
      <c r="F85" s="61"/>
      <c r="G85" s="61"/>
      <c r="H85" s="62"/>
      <c r="I85" s="62"/>
      <c r="J85" s="62"/>
      <c r="K85" s="62"/>
      <c r="L85" s="62"/>
      <c r="M85" s="62"/>
      <c r="N85" s="62"/>
      <c r="O85" s="63"/>
      <c r="P85" s="63"/>
    </row>
  </sheetData>
  <mergeCells count="14">
    <mergeCell ref="K20:L20"/>
    <mergeCell ref="K21:L21"/>
    <mergeCell ref="K22:L22"/>
    <mergeCell ref="K40:L40"/>
    <mergeCell ref="K41:L41"/>
    <mergeCell ref="K42:L42"/>
    <mergeCell ref="K48:L48"/>
    <mergeCell ref="K50:L50"/>
    <mergeCell ref="K51:L51"/>
    <mergeCell ref="K65:L65"/>
    <mergeCell ref="K66:L66"/>
    <mergeCell ref="K67:L67"/>
    <mergeCell ref="K68:L68"/>
    <mergeCell ref="K71:L7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C97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C13" activeCellId="0" sqref="C13"/>
    </sheetView>
  </sheetViews>
  <sheetFormatPr defaultRowHeight="13.8" zeroHeight="false" outlineLevelRow="0" outlineLevelCol="0"/>
  <cols>
    <col collapsed="false" customWidth="true" hidden="false" outlineLevel="0" max="1" min="1" style="64" width="21.71"/>
    <col collapsed="false" customWidth="true" hidden="false" outlineLevel="0" max="2" min="2" style="64" width="5.7"/>
    <col collapsed="false" customWidth="true" hidden="false" outlineLevel="0" max="3" min="3" style="64" width="7.29"/>
    <col collapsed="false" customWidth="true" hidden="false" outlineLevel="0" max="4" min="4" style="64" width="7.57"/>
    <col collapsed="false" customWidth="true" hidden="false" outlineLevel="0" max="5" min="5" style="64" width="3.71"/>
    <col collapsed="false" customWidth="true" hidden="false" outlineLevel="0" max="6" min="6" style="64" width="5.28"/>
    <col collapsed="false" customWidth="true" hidden="false" outlineLevel="0" max="8" min="7" style="64" width="5.7"/>
    <col collapsed="false" customWidth="true" hidden="false" outlineLevel="0" max="9" min="9" style="64" width="10.42"/>
    <col collapsed="false" customWidth="true" hidden="false" outlineLevel="0" max="11" min="10" style="64" width="5.7"/>
    <col collapsed="false" customWidth="true" hidden="false" outlineLevel="0" max="12" min="12" style="64" width="4.29"/>
    <col collapsed="false" customWidth="true" hidden="false" outlineLevel="0" max="13" min="13" style="64" width="3.86"/>
    <col collapsed="false" customWidth="true" hidden="false" outlineLevel="0" max="14" min="14" style="64" width="4.14"/>
    <col collapsed="false" customWidth="true" hidden="false" outlineLevel="0" max="15" min="15" style="64" width="5.7"/>
    <col collapsed="false" customWidth="true" hidden="false" outlineLevel="0" max="16" min="16" style="64" width="6.57"/>
    <col collapsed="false" customWidth="true" hidden="false" outlineLevel="0" max="17" min="17" style="64" width="7.87"/>
    <col collapsed="false" customWidth="true" hidden="false" outlineLevel="0" max="18" min="18" style="64" width="4.57"/>
    <col collapsed="false" customWidth="true" hidden="false" outlineLevel="0" max="19" min="19" style="64" width="5.7"/>
    <col collapsed="false" customWidth="true" hidden="false" outlineLevel="0" max="20" min="20" style="64" width="7.57"/>
    <col collapsed="false" customWidth="true" hidden="false" outlineLevel="0" max="21" min="21" style="64" width="7.41"/>
    <col collapsed="false" customWidth="true" hidden="false" outlineLevel="0" max="22" min="22" style="64" width="5.7"/>
    <col collapsed="false" customWidth="true" hidden="false" outlineLevel="0" max="23" min="23" style="64" width="5.28"/>
    <col collapsed="false" customWidth="true" hidden="false" outlineLevel="0" max="24" min="24" style="64" width="8"/>
    <col collapsed="false" customWidth="true" hidden="false" outlineLevel="0" max="25" min="25" style="64" width="7.29"/>
    <col collapsed="false" customWidth="true" hidden="false" outlineLevel="0" max="26" min="26" style="64" width="5.7"/>
    <col collapsed="false" customWidth="true" hidden="false" outlineLevel="0" max="27" min="27" style="64" width="5.57"/>
    <col collapsed="false" customWidth="true" hidden="false" outlineLevel="0" max="28" min="28" style="64" width="6.01"/>
    <col collapsed="false" customWidth="true" hidden="false" outlineLevel="0" max="29" min="29" style="64" width="5.7"/>
    <col collapsed="false" customWidth="true" hidden="false" outlineLevel="0" max="30" min="30" style="64" width="5.43"/>
    <col collapsed="false" customWidth="true" hidden="false" outlineLevel="0" max="31" min="31" style="64" width="4.29"/>
    <col collapsed="false" customWidth="true" hidden="false" outlineLevel="0" max="32" min="32" style="64" width="5.7"/>
    <col collapsed="false" customWidth="true" hidden="false" outlineLevel="0" max="37" min="33" style="64" width="5.86"/>
    <col collapsed="false" customWidth="true" hidden="false" outlineLevel="0" max="38" min="38" style="64" width="5.01"/>
    <col collapsed="false" customWidth="true" hidden="false" outlineLevel="0" max="39" min="39" style="64" width="9"/>
    <col collapsed="false" customWidth="true" hidden="false" outlineLevel="0" max="40" min="40" style="64" width="10.99"/>
    <col collapsed="false" customWidth="true" hidden="false" outlineLevel="0" max="42" min="41" style="64" width="3.3"/>
    <col collapsed="false" customWidth="false" hidden="false" outlineLevel="0" max="43" min="43" style="64" width="11.42"/>
    <col collapsed="false" customWidth="true" hidden="false" outlineLevel="0" max="44" min="44" style="64" width="14.28"/>
    <col collapsed="false" customWidth="true" hidden="false" outlineLevel="0" max="47" min="45" style="64" width="15.87"/>
    <col collapsed="false" customWidth="true" hidden="false" outlineLevel="0" max="48" min="48" style="64" width="16"/>
    <col collapsed="false" customWidth="true" hidden="false" outlineLevel="0" max="53" min="49" style="64" width="11.57"/>
    <col collapsed="false" customWidth="false" hidden="false" outlineLevel="0" max="1025" min="54" style="64" width="11.42"/>
  </cols>
  <sheetData>
    <row r="1" s="66" customFormat="true" ht="20.1" hidden="false" customHeight="true" outlineLevel="0" collapsed="false">
      <c r="A1" s="65"/>
      <c r="AL1" s="67"/>
      <c r="AM1" s="68"/>
      <c r="AP1" s="69" t="s">
        <v>29</v>
      </c>
    </row>
    <row r="2" s="66" customFormat="true" ht="26.1" hidden="false" customHeight="true" outlineLevel="0" collapsed="false">
      <c r="A2" s="65"/>
      <c r="B2" s="70"/>
      <c r="C2" s="70"/>
      <c r="D2" s="70"/>
      <c r="AL2" s="71"/>
      <c r="AM2" s="68"/>
      <c r="AP2" s="69" t="s">
        <v>30</v>
      </c>
    </row>
    <row r="3" s="66" customFormat="true" ht="91.5" hidden="false" customHeight="true" outlineLevel="0" collapsed="false">
      <c r="A3" s="65"/>
      <c r="E3" s="72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64"/>
      <c r="AL3" s="68"/>
      <c r="AM3" s="68"/>
      <c r="AN3" s="71"/>
      <c r="AP3" s="74"/>
    </row>
    <row r="4" s="66" customFormat="true" ht="40.5" hidden="false" customHeight="true" outlineLevel="0" collapsed="false">
      <c r="A4" s="65"/>
      <c r="E4" s="72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L4" s="68"/>
      <c r="AM4" s="68"/>
      <c r="AN4" s="71"/>
      <c r="AP4" s="74"/>
    </row>
    <row r="5" s="76" customFormat="true" ht="25.5" hidden="false" customHeight="true" outlineLevel="0" collapsed="false">
      <c r="A5" s="75"/>
      <c r="D5" s="77"/>
      <c r="E5" s="77"/>
      <c r="F5" s="77"/>
      <c r="G5" s="78"/>
      <c r="O5" s="79" t="s">
        <v>31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80"/>
      <c r="AE5" s="80"/>
      <c r="AF5" s="80"/>
      <c r="AG5" s="77"/>
      <c r="AI5" s="68"/>
      <c r="AJ5" s="68"/>
      <c r="AK5" s="81"/>
      <c r="AM5" s="68"/>
    </row>
    <row r="6" s="76" customFormat="true" ht="10.5" hidden="false" customHeight="true" outlineLevel="0" collapsed="false">
      <c r="A6" s="75"/>
      <c r="AL6" s="68"/>
      <c r="AM6" s="68"/>
      <c r="AN6" s="68"/>
    </row>
    <row r="7" s="76" customFormat="true" ht="9.75" hidden="false" customHeight="true" outlineLevel="0" collapsed="false">
      <c r="A7" s="75"/>
    </row>
    <row r="8" s="76" customFormat="true" ht="30.75" hidden="false" customHeight="true" outlineLevel="0" collapsed="false">
      <c r="A8" s="75"/>
      <c r="B8" s="82" t="s">
        <v>32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</row>
    <row r="9" s="76" customFormat="true" ht="30.75" hidden="false" customHeight="true" outlineLevel="0" collapsed="false">
      <c r="A9" s="83"/>
      <c r="B9" s="84" t="s">
        <v>33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</row>
    <row r="10" s="76" customFormat="true" ht="30.75" hidden="false" customHeight="true" outlineLevel="0" collapsed="false">
      <c r="A10" s="83"/>
      <c r="B10" s="84" t="s">
        <v>34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</row>
    <row r="11" s="76" customFormat="true" ht="43.5" hidden="false" customHeight="true" outlineLevel="0" collapsed="false">
      <c r="A11" s="75"/>
    </row>
    <row r="12" s="88" customFormat="true" ht="15" hidden="false" customHeight="true" outlineLevel="0" collapsed="false">
      <c r="A12" s="85"/>
      <c r="B12" s="86" t="s">
        <v>35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 t="s">
        <v>36</v>
      </c>
      <c r="T12" s="86"/>
      <c r="U12" s="86"/>
      <c r="V12" s="86"/>
      <c r="W12" s="86"/>
      <c r="X12" s="86"/>
      <c r="Y12" s="86"/>
      <c r="Z12" s="86"/>
      <c r="AA12" s="86"/>
      <c r="AB12" s="86"/>
      <c r="AC12" s="86" t="s">
        <v>13</v>
      </c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</row>
    <row r="13" s="93" customFormat="true" ht="20.15" hidden="false" customHeight="true" outlineLevel="0" collapsed="false">
      <c r="A13" s="89"/>
      <c r="B13" s="90" t="s">
        <v>37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S13" s="90" t="s">
        <v>38</v>
      </c>
      <c r="T13" s="91"/>
      <c r="U13" s="91"/>
      <c r="V13" s="91"/>
      <c r="W13" s="91"/>
      <c r="X13" s="91"/>
      <c r="Y13" s="91"/>
      <c r="Z13" s="91"/>
      <c r="AA13" s="91"/>
      <c r="AB13" s="92"/>
      <c r="AC13" s="90" t="s">
        <v>39</v>
      </c>
      <c r="AD13" s="91"/>
      <c r="AE13" s="91"/>
      <c r="AF13" s="91"/>
      <c r="AG13" s="91"/>
      <c r="AH13" s="91"/>
      <c r="AI13" s="91"/>
      <c r="AJ13" s="91"/>
      <c r="AK13" s="91"/>
      <c r="AL13" s="91"/>
      <c r="AP13" s="94"/>
    </row>
    <row r="14" s="66" customFormat="true" ht="8.1" hidden="false" customHeight="true" outlineLevel="0" collapsed="false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</row>
    <row r="15" s="88" customFormat="true" ht="15" hidden="false" customHeight="true" outlineLevel="0" collapsed="false">
      <c r="A15" s="98" t="s">
        <v>40</v>
      </c>
      <c r="B15" s="99" t="s">
        <v>41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96"/>
      <c r="AO15" s="96"/>
      <c r="AP15" s="100"/>
    </row>
    <row r="16" s="93" customFormat="true" ht="20.1" hidden="false" customHeight="true" outlineLevel="0" collapsed="false">
      <c r="A16" s="98" t="s">
        <v>42</v>
      </c>
      <c r="B16" s="90" t="s">
        <v>43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64"/>
      <c r="AN16" s="96"/>
      <c r="AO16" s="96"/>
      <c r="AP16" s="94"/>
    </row>
    <row r="17" s="66" customFormat="true" ht="10.5" hidden="false" customHeight="true" outlineLevel="0" collapsed="false">
      <c r="A17" s="98" t="s">
        <v>44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7"/>
    </row>
    <row r="18" s="88" customFormat="true" ht="15" hidden="false" customHeight="true" outlineLevel="0" collapsed="false">
      <c r="A18" s="102"/>
      <c r="B18" s="99" t="s">
        <v>45</v>
      </c>
      <c r="C18" s="99"/>
      <c r="D18" s="99"/>
      <c r="E18" s="99"/>
      <c r="F18" s="99"/>
      <c r="G18" s="99"/>
      <c r="H18" s="99"/>
      <c r="I18" s="99"/>
      <c r="J18" s="99" t="s">
        <v>46</v>
      </c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 t="s">
        <v>47</v>
      </c>
      <c r="X18" s="99"/>
      <c r="Y18" s="99" t="s">
        <v>48</v>
      </c>
      <c r="Z18" s="99"/>
      <c r="AA18" s="99" t="s">
        <v>49</v>
      </c>
      <c r="AB18" s="99"/>
      <c r="AC18" s="99" t="s">
        <v>50</v>
      </c>
      <c r="AE18" s="99"/>
      <c r="AG18" s="99"/>
      <c r="AH18" s="99"/>
      <c r="AI18" s="99" t="s">
        <v>51</v>
      </c>
      <c r="AJ18" s="99"/>
      <c r="AK18" s="99"/>
      <c r="AL18" s="99"/>
      <c r="AM18" s="99" t="s">
        <v>52</v>
      </c>
      <c r="AN18" s="99"/>
      <c r="AO18" s="99"/>
      <c r="AP18" s="100"/>
    </row>
    <row r="19" s="110" customFormat="true" ht="20.1" hidden="false" customHeight="true" outlineLevel="0" collapsed="false">
      <c r="A19" s="103"/>
      <c r="B19" s="90" t="s">
        <v>53</v>
      </c>
      <c r="C19" s="91"/>
      <c r="D19" s="91"/>
      <c r="E19" s="91"/>
      <c r="F19" s="91"/>
      <c r="G19" s="91"/>
      <c r="H19" s="91"/>
      <c r="I19" s="104"/>
      <c r="J19" s="90" t="s">
        <v>54</v>
      </c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9"/>
      <c r="V19" s="90" t="s">
        <v>55</v>
      </c>
      <c r="W19" s="105"/>
      <c r="X19" s="105"/>
      <c r="Y19" s="106"/>
      <c r="Z19" s="106"/>
      <c r="AA19" s="106"/>
      <c r="AB19" s="106"/>
      <c r="AC19" s="107"/>
      <c r="AD19" s="107"/>
      <c r="AE19" s="104"/>
      <c r="AF19" s="90" t="s">
        <v>56</v>
      </c>
      <c r="AG19" s="105"/>
      <c r="AH19" s="105"/>
      <c r="AI19" s="105"/>
      <c r="AJ19" s="108"/>
      <c r="AK19" s="108"/>
      <c r="AL19" s="108"/>
      <c r="AM19" s="108"/>
      <c r="AN19" s="108"/>
      <c r="AO19" s="99"/>
      <c r="AP19" s="109"/>
    </row>
    <row r="20" s="66" customFormat="true" ht="8.1" hidden="false" customHeight="true" outlineLevel="0" collapsed="false">
      <c r="A20" s="111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7"/>
    </row>
    <row r="21" s="88" customFormat="true" ht="15" hidden="false" customHeight="true" outlineLevel="0" collapsed="false">
      <c r="A21" s="102"/>
      <c r="B21" s="99" t="s">
        <v>57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 t="s">
        <v>58</v>
      </c>
      <c r="O21" s="99"/>
      <c r="P21" s="99"/>
      <c r="Q21" s="99"/>
      <c r="R21" s="99"/>
      <c r="S21" s="99"/>
      <c r="T21" s="99" t="s">
        <v>59</v>
      </c>
      <c r="U21" s="99"/>
      <c r="V21" s="99"/>
      <c r="W21" s="99"/>
      <c r="X21" s="99" t="s">
        <v>58</v>
      </c>
      <c r="Y21" s="99"/>
      <c r="Z21" s="99"/>
      <c r="AA21" s="99"/>
      <c r="AB21" s="99" t="s">
        <v>60</v>
      </c>
      <c r="AC21" s="99"/>
      <c r="AD21" s="99"/>
      <c r="AE21" s="99"/>
      <c r="AF21" s="99"/>
      <c r="AG21" s="99"/>
      <c r="AH21" s="99" t="s">
        <v>58</v>
      </c>
      <c r="AI21" s="99"/>
      <c r="AJ21" s="99"/>
      <c r="AK21" s="99"/>
      <c r="AM21" s="99"/>
      <c r="AP21" s="100"/>
    </row>
    <row r="22" s="93" customFormat="true" ht="20.1" hidden="false" customHeight="true" outlineLevel="0" collapsed="false">
      <c r="A22" s="103"/>
      <c r="B22" s="90" t="s">
        <v>61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3"/>
      <c r="O22" s="113"/>
      <c r="P22" s="113"/>
      <c r="Q22" s="113"/>
      <c r="R22" s="99"/>
      <c r="S22" s="90" t="s">
        <v>62</v>
      </c>
      <c r="T22" s="112" t="s">
        <v>63</v>
      </c>
      <c r="U22" s="112"/>
      <c r="V22" s="112"/>
      <c r="W22" s="112"/>
      <c r="X22" s="114" t="n">
        <v>7</v>
      </c>
      <c r="Y22" s="114"/>
      <c r="Z22" s="92"/>
      <c r="AA22" s="90" t="s">
        <v>64</v>
      </c>
      <c r="AB22" s="112" t="s">
        <v>63</v>
      </c>
      <c r="AC22" s="112"/>
      <c r="AD22" s="112"/>
      <c r="AE22" s="112"/>
      <c r="AF22" s="112"/>
      <c r="AG22" s="112"/>
      <c r="AH22" s="114" t="n">
        <v>7</v>
      </c>
      <c r="AI22" s="114"/>
      <c r="AJ22" s="92"/>
      <c r="AK22" s="92"/>
      <c r="AM22" s="92"/>
      <c r="AN22" s="92"/>
      <c r="AP22" s="94"/>
    </row>
    <row r="23" s="66" customFormat="true" ht="8.1" hidden="false" customHeight="true" outlineLevel="0" collapsed="false">
      <c r="A23" s="115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7"/>
    </row>
    <row r="24" s="88" customFormat="true" ht="15" hidden="false" customHeight="true" outlineLevel="0" collapsed="false">
      <c r="A24" s="118"/>
      <c r="B24" s="99" t="s">
        <v>65</v>
      </c>
      <c r="C24" s="99"/>
      <c r="D24" s="99"/>
      <c r="E24" s="99"/>
      <c r="F24" s="99"/>
      <c r="G24" s="99"/>
      <c r="H24" s="99" t="s">
        <v>66</v>
      </c>
      <c r="I24" s="99"/>
      <c r="J24" s="99"/>
      <c r="K24" s="99"/>
      <c r="L24" s="99"/>
      <c r="M24" s="99"/>
      <c r="N24" s="99"/>
      <c r="O24" s="99" t="s">
        <v>67</v>
      </c>
      <c r="P24" s="99"/>
      <c r="Q24" s="99"/>
      <c r="R24" s="99"/>
      <c r="S24" s="99"/>
      <c r="T24" s="99"/>
      <c r="U24" s="99"/>
      <c r="V24" s="99" t="s">
        <v>68</v>
      </c>
      <c r="W24" s="99"/>
      <c r="X24" s="99"/>
      <c r="Y24" s="99"/>
      <c r="Z24" s="99"/>
      <c r="AA24" s="99" t="s">
        <v>69</v>
      </c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87"/>
    </row>
    <row r="25" s="110" customFormat="true" ht="19.5" hidden="false" customHeight="true" outlineLevel="0" collapsed="false">
      <c r="A25" s="98" t="s">
        <v>70</v>
      </c>
      <c r="B25" s="90" t="s">
        <v>71</v>
      </c>
      <c r="C25" s="101"/>
      <c r="D25" s="101"/>
      <c r="E25" s="119"/>
      <c r="F25" s="119"/>
      <c r="G25" s="104"/>
      <c r="H25" s="90" t="s">
        <v>72</v>
      </c>
      <c r="I25" s="120"/>
      <c r="J25" s="120"/>
      <c r="K25" s="120"/>
      <c r="L25" s="120"/>
      <c r="M25" s="120"/>
      <c r="N25" s="104"/>
      <c r="O25" s="90" t="s">
        <v>73</v>
      </c>
      <c r="P25" s="120"/>
      <c r="Q25" s="120"/>
      <c r="R25" s="120"/>
      <c r="S25" s="120"/>
      <c r="T25" s="120"/>
      <c r="U25" s="104"/>
      <c r="V25" s="90" t="s">
        <v>74</v>
      </c>
      <c r="W25" s="119" t="s">
        <v>75</v>
      </c>
      <c r="X25" s="119"/>
      <c r="Y25" s="119"/>
      <c r="Z25" s="64"/>
      <c r="AA25" s="90" t="s">
        <v>76</v>
      </c>
      <c r="AB25" s="120"/>
      <c r="AC25" s="120"/>
      <c r="AD25" s="120"/>
      <c r="AE25" s="120"/>
      <c r="AF25" s="120"/>
      <c r="AG25" s="121"/>
      <c r="AH25" s="121"/>
      <c r="AI25" s="121"/>
      <c r="AJ25" s="104"/>
      <c r="AK25" s="122"/>
      <c r="AL25" s="121"/>
      <c r="AM25" s="121"/>
      <c r="AN25" s="104"/>
      <c r="AO25" s="104"/>
      <c r="AP25" s="109"/>
    </row>
    <row r="26" s="66" customFormat="true" ht="9" hidden="false" customHeight="true" outlineLevel="0" collapsed="false">
      <c r="A26" s="98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7"/>
    </row>
    <row r="27" s="66" customFormat="true" ht="15.75" hidden="false" customHeight="true" outlineLevel="0" collapsed="false">
      <c r="A27" s="98" t="s">
        <v>42</v>
      </c>
      <c r="B27" s="99" t="s">
        <v>77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97"/>
    </row>
    <row r="28" s="66" customFormat="true" ht="19.5" hidden="false" customHeight="true" outlineLevel="0" collapsed="false">
      <c r="A28" s="98" t="s">
        <v>78</v>
      </c>
      <c r="B28" s="90" t="s">
        <v>79</v>
      </c>
      <c r="C28" s="123" t="s">
        <v>80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97"/>
    </row>
    <row r="29" s="66" customFormat="true" ht="9" hidden="false" customHeight="true" outlineLevel="0" collapsed="false">
      <c r="A29" s="98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97"/>
    </row>
    <row r="30" s="88" customFormat="true" ht="15" hidden="false" customHeight="true" outlineLevel="0" collapsed="false">
      <c r="A30" s="98"/>
      <c r="B30" s="99" t="s">
        <v>81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100"/>
    </row>
    <row r="31" s="93" customFormat="true" ht="20.1" hidden="false" customHeight="true" outlineLevel="0" collapsed="false">
      <c r="A31" s="103"/>
      <c r="B31" s="90" t="s">
        <v>82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4"/>
    </row>
    <row r="32" s="66" customFormat="true" ht="15.75" hidden="false" customHeight="true" outlineLevel="0" collapsed="false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7"/>
    </row>
    <row r="33" s="66" customFormat="true" ht="18" hidden="false" customHeight="true" outlineLevel="0" collapsed="false">
      <c r="A33" s="124"/>
      <c r="B33" s="125"/>
      <c r="C33" s="125"/>
      <c r="D33" s="125"/>
      <c r="E33" s="125"/>
      <c r="F33" s="126"/>
      <c r="G33" s="127"/>
      <c r="H33" s="126"/>
      <c r="I33" s="126"/>
      <c r="J33" s="126"/>
      <c r="K33" s="127"/>
      <c r="L33" s="128"/>
      <c r="M33" s="128"/>
      <c r="N33" s="128"/>
      <c r="O33" s="126"/>
      <c r="P33" s="126"/>
      <c r="Q33" s="128"/>
      <c r="R33" s="128"/>
      <c r="S33" s="128"/>
      <c r="T33" s="128"/>
      <c r="U33" s="126"/>
      <c r="V33" s="127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9"/>
      <c r="AO33" s="129"/>
      <c r="AP33" s="130"/>
    </row>
    <row r="34" s="66" customFormat="true" ht="18" hidden="false" customHeight="true" outlineLevel="0" collapsed="false">
      <c r="A34" s="111"/>
      <c r="B34" s="131"/>
      <c r="C34" s="132" t="s">
        <v>83</v>
      </c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4"/>
      <c r="V34" s="135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6"/>
      <c r="AN34" s="137"/>
      <c r="AO34" s="138"/>
      <c r="AP34" s="139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</row>
    <row r="35" s="66" customFormat="true" ht="10.5" hidden="false" customHeight="true" outlineLevel="0" collapsed="false">
      <c r="A35" s="111"/>
      <c r="B35" s="131"/>
      <c r="C35" s="140"/>
      <c r="D35" s="96"/>
      <c r="E35" s="96"/>
      <c r="F35" s="96"/>
      <c r="G35" s="96"/>
      <c r="H35" s="96"/>
      <c r="I35" s="96"/>
      <c r="J35" s="96"/>
      <c r="K35" s="141"/>
      <c r="L35" s="96"/>
      <c r="M35" s="96"/>
      <c r="N35" s="96"/>
      <c r="O35" s="140"/>
      <c r="P35" s="142"/>
      <c r="Q35" s="96"/>
      <c r="R35" s="96"/>
      <c r="S35" s="96"/>
      <c r="T35" s="96"/>
      <c r="U35" s="134"/>
      <c r="V35" s="135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8"/>
      <c r="AO35" s="138"/>
      <c r="AP35" s="139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</row>
    <row r="36" s="66" customFormat="true" ht="12.75" hidden="false" customHeight="true" outlineLevel="0" collapsed="false">
      <c r="B36" s="131"/>
      <c r="C36" s="143"/>
      <c r="D36" s="143"/>
      <c r="E36" s="143"/>
      <c r="F36" s="134"/>
      <c r="G36" s="135"/>
      <c r="H36" s="134"/>
      <c r="I36" s="134"/>
      <c r="J36" s="134"/>
      <c r="K36" s="135"/>
      <c r="L36" s="144"/>
      <c r="M36" s="144"/>
      <c r="N36" s="144"/>
      <c r="O36" s="134"/>
      <c r="P36" s="134"/>
      <c r="Q36" s="144"/>
      <c r="R36" s="144"/>
      <c r="S36" s="144"/>
      <c r="T36" s="144"/>
      <c r="U36" s="134"/>
      <c r="V36" s="135"/>
      <c r="W36" s="134"/>
      <c r="X36" s="134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34"/>
      <c r="AN36" s="138"/>
      <c r="AO36" s="138"/>
      <c r="AP36" s="139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</row>
    <row r="37" s="66" customFormat="true" ht="24" hidden="false" customHeight="true" outlineLevel="0" collapsed="false">
      <c r="A37" s="146" t="s">
        <v>84</v>
      </c>
      <c r="B37" s="147" t="s">
        <v>85</v>
      </c>
      <c r="C37" s="147"/>
      <c r="D37" s="147"/>
      <c r="E37" s="147"/>
      <c r="F37" s="134"/>
      <c r="G37" s="148" t="s">
        <v>86</v>
      </c>
      <c r="H37" s="149"/>
      <c r="I37" s="134"/>
      <c r="J37" s="134"/>
      <c r="K37" s="148" t="s">
        <v>87</v>
      </c>
      <c r="L37" s="144"/>
      <c r="M37" s="144"/>
      <c r="N37" s="144"/>
      <c r="O37" s="134"/>
      <c r="P37" s="134"/>
      <c r="Q37" s="144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150" t="s">
        <v>88</v>
      </c>
      <c r="AH37" s="134"/>
      <c r="AI37" s="134"/>
      <c r="AJ37" s="134"/>
      <c r="AK37" s="134"/>
      <c r="AL37" s="134"/>
      <c r="AM37" s="134"/>
      <c r="AN37" s="138"/>
      <c r="AO37" s="138"/>
      <c r="AP37" s="139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</row>
    <row r="38" s="66" customFormat="true" ht="19.5" hidden="false" customHeight="true" outlineLevel="0" collapsed="false">
      <c r="A38" s="98" t="s">
        <v>89</v>
      </c>
      <c r="B38" s="151" t="n">
        <v>19</v>
      </c>
      <c r="C38" s="152"/>
      <c r="D38" s="152"/>
      <c r="E38" s="152"/>
      <c r="F38" s="149"/>
      <c r="G38" s="153" t="n">
        <v>20</v>
      </c>
      <c r="H38" s="152"/>
      <c r="I38" s="152"/>
      <c r="J38" s="149"/>
      <c r="K38" s="154" t="n">
        <v>21</v>
      </c>
      <c r="L38" s="155" t="n">
        <f aca="false">IF(W25=0,"",VLOOKUP(W25,dades!B3:E29,3,0))</f>
        <v>0</v>
      </c>
      <c r="M38" s="155"/>
      <c r="N38" s="155"/>
      <c r="O38" s="149"/>
      <c r="P38" s="132" t="s">
        <v>90</v>
      </c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96"/>
      <c r="AE38" s="156"/>
      <c r="AF38" s="90" t="s">
        <v>91</v>
      </c>
      <c r="AG38" s="157" t="n">
        <f aca="false">IF(AND(C38&lt;&gt;0)*AND(L38&lt;&gt;0),+C38*15*L38,0)</f>
        <v>0</v>
      </c>
      <c r="AH38" s="157"/>
      <c r="AI38" s="157"/>
      <c r="AJ38" s="157"/>
      <c r="AK38" s="157"/>
      <c r="AL38" s="157"/>
      <c r="AM38" s="157"/>
      <c r="AN38" s="157"/>
      <c r="AO38" s="157"/>
      <c r="AP38" s="158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</row>
    <row r="39" s="66" customFormat="true" ht="15.75" hidden="false" customHeight="true" outlineLevel="0" collapsed="false">
      <c r="A39" s="98" t="s">
        <v>92</v>
      </c>
      <c r="B39" s="159"/>
      <c r="C39" s="160"/>
      <c r="D39" s="160"/>
      <c r="E39" s="160"/>
      <c r="F39" s="134"/>
      <c r="G39" s="160"/>
      <c r="H39" s="160"/>
      <c r="I39" s="160"/>
      <c r="J39" s="160"/>
      <c r="K39" s="134"/>
      <c r="L39" s="160"/>
      <c r="M39" s="160"/>
      <c r="N39" s="160"/>
      <c r="O39" s="160"/>
      <c r="P39" s="161"/>
      <c r="Q39" s="161"/>
      <c r="R39" s="161"/>
      <c r="S39" s="161"/>
      <c r="T39" s="161"/>
      <c r="U39" s="162"/>
      <c r="V39" s="162"/>
      <c r="W39" s="162"/>
      <c r="X39" s="162"/>
      <c r="Y39" s="162"/>
      <c r="Z39" s="162"/>
      <c r="AA39" s="162"/>
      <c r="AB39" s="162"/>
      <c r="AC39" s="162"/>
      <c r="AD39" s="96"/>
      <c r="AE39" s="163"/>
      <c r="AF39" s="163"/>
      <c r="AG39" s="164"/>
      <c r="AH39" s="164"/>
      <c r="AI39" s="164"/>
      <c r="AJ39" s="164"/>
      <c r="AK39" s="164"/>
      <c r="AL39" s="164"/>
      <c r="AM39" s="165"/>
      <c r="AN39" s="165"/>
      <c r="AO39" s="166"/>
      <c r="AP39" s="139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</row>
    <row r="40" s="134" customFormat="true" ht="30.75" hidden="false" customHeight="true" outlineLevel="0" collapsed="false">
      <c r="A40" s="167"/>
      <c r="B40" s="147" t="s">
        <v>93</v>
      </c>
      <c r="C40" s="147"/>
      <c r="D40" s="147"/>
      <c r="E40" s="147"/>
      <c r="F40" s="147"/>
      <c r="G40" s="160"/>
      <c r="H40" s="160"/>
      <c r="I40" s="160"/>
      <c r="J40" s="160"/>
      <c r="L40" s="160"/>
      <c r="M40" s="160"/>
      <c r="N40" s="160"/>
      <c r="O40" s="160"/>
      <c r="P40" s="135"/>
      <c r="Q40" s="135"/>
      <c r="R40" s="135"/>
      <c r="S40" s="135"/>
      <c r="T40" s="135"/>
      <c r="U40" s="135"/>
      <c r="V40" s="135"/>
      <c r="W40" s="135"/>
      <c r="X40" s="135"/>
      <c r="Y40" s="163"/>
      <c r="Z40" s="163"/>
      <c r="AA40" s="163"/>
      <c r="AB40" s="163"/>
      <c r="AC40" s="163"/>
      <c r="AE40" s="163"/>
      <c r="AF40" s="168"/>
      <c r="AG40" s="150" t="s">
        <v>88</v>
      </c>
      <c r="AP40" s="169"/>
    </row>
    <row r="41" s="134" customFormat="true" ht="19.5" hidden="false" customHeight="true" outlineLevel="0" collapsed="false">
      <c r="A41" s="167"/>
      <c r="B41" s="151" t="n">
        <v>23</v>
      </c>
      <c r="C41" s="152"/>
      <c r="D41" s="152"/>
      <c r="E41" s="152"/>
      <c r="G41" s="160"/>
      <c r="H41" s="160"/>
      <c r="I41" s="160"/>
      <c r="J41" s="160"/>
      <c r="L41" s="160"/>
      <c r="M41" s="160"/>
      <c r="N41" s="160"/>
      <c r="O41" s="160"/>
      <c r="P41" s="170" t="s">
        <v>94</v>
      </c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E41" s="163"/>
      <c r="AF41" s="90" t="s">
        <v>95</v>
      </c>
      <c r="AG41" s="157" t="n">
        <f aca="false">IF(C41=0,0,+dades!I12*MIN('CC3-E anvers'!C38:E38,'CC3-E anvers'!C41:E41))</f>
        <v>0</v>
      </c>
      <c r="AH41" s="157"/>
      <c r="AI41" s="157"/>
      <c r="AJ41" s="157"/>
      <c r="AK41" s="157"/>
      <c r="AL41" s="157"/>
      <c r="AM41" s="157"/>
      <c r="AN41" s="157"/>
      <c r="AO41" s="157"/>
      <c r="AP41" s="169"/>
    </row>
    <row r="42" s="175" customFormat="true" ht="30" hidden="false" customHeight="true" outlineLevel="0" collapsed="false">
      <c r="A42" s="172"/>
      <c r="B42" s="64"/>
      <c r="C42" s="173" t="str">
        <f aca="false">IF(C41&gt;C38,"El nombre d'hores programades per col·lectius vulnerables no pot superar el nombre d'hores d'impartició del curs.","")</f>
        <v/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 t="e">
        <f aca="false">+IF(U42&gt;8,(8*H42*C42),AG49)</f>
        <v>#VALUE!</v>
      </c>
      <c r="T42" s="173"/>
      <c r="U42" s="173" t="str">
        <f aca="false">+IF(H42="","",IF(C42="","",AG49/(H42*C42)))</f>
        <v/>
      </c>
      <c r="V42" s="173"/>
      <c r="W42" s="173"/>
      <c r="X42" s="173"/>
      <c r="Y42" s="173"/>
      <c r="Z42" s="173"/>
      <c r="AA42" s="173"/>
      <c r="AB42" s="173"/>
      <c r="AC42" s="173"/>
      <c r="AD42" s="149"/>
      <c r="AE42" s="174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9"/>
    </row>
    <row r="43" s="134" customFormat="true" ht="19.55" hidden="false" customHeight="true" outlineLevel="0" collapsed="false">
      <c r="A43" s="167"/>
      <c r="B43" s="159"/>
      <c r="C43" s="160"/>
      <c r="D43" s="160"/>
      <c r="E43" s="160"/>
      <c r="G43" s="160"/>
      <c r="H43" s="160"/>
      <c r="I43" s="160"/>
      <c r="J43" s="160"/>
      <c r="L43" s="160"/>
      <c r="M43" s="176"/>
      <c r="N43" s="176"/>
      <c r="O43" s="177"/>
      <c r="P43" s="132" t="s">
        <v>96</v>
      </c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78"/>
      <c r="AE43" s="178"/>
      <c r="AF43" s="90" t="s">
        <v>97</v>
      </c>
      <c r="AG43" s="157" t="n">
        <f aca="false">IF(AND(AG38=0)*AND(AG41=0),0,+AG38+AG41)</f>
        <v>0</v>
      </c>
      <c r="AH43" s="157"/>
      <c r="AI43" s="157"/>
      <c r="AJ43" s="157"/>
      <c r="AK43" s="157"/>
      <c r="AL43" s="157"/>
      <c r="AM43" s="157"/>
      <c r="AN43" s="157"/>
      <c r="AO43" s="157"/>
      <c r="AP43" s="139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</row>
    <row r="44" s="134" customFormat="true" ht="28.35" hidden="false" customHeight="true" outlineLevel="0" collapsed="false">
      <c r="A44" s="167"/>
      <c r="B44" s="159"/>
      <c r="C44" s="160"/>
      <c r="D44" s="160"/>
      <c r="E44" s="160"/>
      <c r="G44" s="160"/>
      <c r="H44" s="160"/>
      <c r="I44" s="160"/>
      <c r="J44" s="160"/>
      <c r="L44" s="160"/>
      <c r="M44" s="176"/>
      <c r="N44" s="176"/>
      <c r="O44" s="177"/>
      <c r="P44" s="135"/>
      <c r="Q44" s="135"/>
      <c r="R44" s="135"/>
      <c r="S44" s="135"/>
      <c r="T44" s="135"/>
      <c r="U44" s="135"/>
      <c r="V44" s="135"/>
      <c r="W44" s="135"/>
      <c r="X44" s="135"/>
      <c r="Y44" s="163"/>
      <c r="Z44" s="163"/>
      <c r="AA44" s="163"/>
      <c r="AB44" s="163"/>
      <c r="AC44" s="163"/>
      <c r="AE44" s="163"/>
      <c r="AF44" s="162"/>
      <c r="AG44" s="162"/>
      <c r="AH44" s="162"/>
      <c r="AI44" s="162"/>
      <c r="AJ44" s="162"/>
      <c r="AK44" s="162"/>
      <c r="AL44" s="162"/>
      <c r="AM44" s="179"/>
      <c r="AN44" s="179"/>
      <c r="AO44" s="179"/>
      <c r="AP44" s="139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</row>
    <row r="45" s="175" customFormat="true" ht="28.5" hidden="false" customHeight="true" outlineLevel="0" collapsed="false">
      <c r="A45" s="172"/>
      <c r="B45" s="64"/>
      <c r="C45" s="64"/>
      <c r="D45" s="64"/>
      <c r="E45" s="64"/>
      <c r="F45" s="64"/>
      <c r="G45" s="64"/>
      <c r="H45" s="64"/>
      <c r="I45" s="64"/>
      <c r="J45" s="134"/>
      <c r="K45" s="64"/>
      <c r="L45" s="64"/>
      <c r="M45" s="64"/>
      <c r="N45" s="64"/>
      <c r="O45" s="180"/>
      <c r="P45" s="82"/>
      <c r="Q45" s="82"/>
      <c r="R45" s="82"/>
      <c r="S45" s="82"/>
      <c r="T45" s="82"/>
      <c r="U45" s="82"/>
      <c r="V45" s="82"/>
      <c r="W45" s="181"/>
      <c r="X45" s="182"/>
      <c r="Y45" s="182"/>
      <c r="Z45" s="182"/>
      <c r="AA45" s="182"/>
      <c r="AB45" s="183"/>
      <c r="AC45" s="183"/>
      <c r="AD45" s="149"/>
      <c r="AE45" s="183"/>
      <c r="AF45" s="168"/>
      <c r="AG45" s="150" t="s">
        <v>88</v>
      </c>
      <c r="AH45" s="134"/>
      <c r="AI45" s="134"/>
      <c r="AJ45" s="134"/>
      <c r="AK45" s="134"/>
      <c r="AL45" s="134"/>
      <c r="AM45" s="138"/>
      <c r="AN45" s="138"/>
      <c r="AO45" s="138"/>
      <c r="AP45" s="18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</row>
    <row r="46" s="175" customFormat="true" ht="19.5" hidden="false" customHeight="true" outlineLevel="0" collapsed="false">
      <c r="A46" s="185"/>
      <c r="B46" s="64"/>
      <c r="C46" s="64"/>
      <c r="D46" s="64"/>
      <c r="E46" s="64"/>
      <c r="F46" s="64"/>
      <c r="G46" s="64"/>
      <c r="H46" s="64"/>
      <c r="I46" s="64"/>
      <c r="J46" s="149"/>
      <c r="K46" s="64"/>
      <c r="L46" s="64"/>
      <c r="M46" s="64"/>
      <c r="N46" s="64"/>
      <c r="O46" s="186"/>
      <c r="P46" s="170" t="s">
        <v>98</v>
      </c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49"/>
      <c r="AE46" s="174"/>
      <c r="AF46" s="90" t="s">
        <v>99</v>
      </c>
      <c r="AG46" s="157" t="n">
        <f aca="false">IF(AND(C38&lt;&gt;0)*AND(L38&lt;&gt;0),AG38*0.4*MIN(H38,15)/15,0)</f>
        <v>0</v>
      </c>
      <c r="AH46" s="157"/>
      <c r="AI46" s="157"/>
      <c r="AJ46" s="157"/>
      <c r="AK46" s="157"/>
      <c r="AL46" s="157"/>
      <c r="AM46" s="157"/>
      <c r="AN46" s="157"/>
      <c r="AO46" s="157"/>
      <c r="AP46" s="187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</row>
    <row r="47" s="175" customFormat="true" ht="28.35" hidden="false" customHeight="true" outlineLevel="0" collapsed="false">
      <c r="A47" s="185"/>
      <c r="B47" s="64"/>
      <c r="C47" s="64"/>
      <c r="D47" s="64"/>
      <c r="E47" s="64"/>
      <c r="F47" s="64"/>
      <c r="G47" s="64"/>
      <c r="H47" s="64"/>
      <c r="I47" s="64"/>
      <c r="J47" s="149"/>
      <c r="K47" s="186"/>
      <c r="O47" s="186"/>
      <c r="P47" s="186"/>
      <c r="Q47" s="188"/>
      <c r="R47" s="82"/>
      <c r="S47" s="189" t="n">
        <f aca="false">IF(AND(AG43&lt;&gt;0)*AND(AG46&lt;&gt;0),+AG43+AG46,0)</f>
        <v>0</v>
      </c>
      <c r="T47" s="189"/>
      <c r="U47" s="190"/>
      <c r="V47" s="191" t="n">
        <f aca="false">IF(AND(S47&lt;&gt;0)*AND(H38&lt;&gt;0)*AND(C38&lt;&gt;0),+S47/(H38*C38),0)</f>
        <v>0</v>
      </c>
      <c r="W47" s="192"/>
      <c r="X47" s="193"/>
      <c r="Y47" s="193"/>
      <c r="Z47" s="174"/>
      <c r="AA47" s="174"/>
      <c r="AB47" s="174"/>
      <c r="AC47" s="174"/>
      <c r="AD47" s="149"/>
      <c r="AE47" s="174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87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</row>
    <row r="48" s="66" customFormat="true" ht="26.25" hidden="false" customHeight="true" outlineLevel="0" collapsed="false">
      <c r="A48" s="146"/>
      <c r="B48" s="147" t="s">
        <v>100</v>
      </c>
      <c r="C48" s="147"/>
      <c r="D48" s="147"/>
      <c r="E48" s="147"/>
      <c r="F48" s="134"/>
      <c r="G48" s="148" t="s">
        <v>86</v>
      </c>
      <c r="H48" s="149"/>
      <c r="I48" s="134"/>
      <c r="J48" s="134"/>
      <c r="K48" s="148" t="s">
        <v>101</v>
      </c>
      <c r="L48" s="144"/>
      <c r="M48" s="144"/>
      <c r="N48" s="144"/>
      <c r="O48" s="134"/>
      <c r="P48" s="144"/>
      <c r="Q48" s="144"/>
      <c r="R48" s="144"/>
      <c r="S48" s="144"/>
      <c r="T48" s="134"/>
      <c r="U48" s="162"/>
      <c r="V48" s="162"/>
      <c r="W48" s="162"/>
      <c r="X48" s="162"/>
      <c r="Y48" s="162"/>
      <c r="Z48" s="162"/>
      <c r="AA48" s="162"/>
      <c r="AB48" s="162"/>
      <c r="AC48" s="162"/>
      <c r="AD48" s="96"/>
      <c r="AE48" s="134"/>
      <c r="AF48" s="168"/>
      <c r="AG48" s="150" t="s">
        <v>88</v>
      </c>
      <c r="AH48" s="134"/>
      <c r="AI48" s="134"/>
      <c r="AJ48" s="134"/>
      <c r="AK48" s="134"/>
      <c r="AL48" s="134"/>
      <c r="AM48" s="134"/>
      <c r="AN48" s="134"/>
      <c r="AO48" s="134"/>
      <c r="AP48" s="169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</row>
    <row r="49" s="66" customFormat="true" ht="18.75" hidden="false" customHeight="true" outlineLevel="0" collapsed="false">
      <c r="A49" s="98"/>
      <c r="B49" s="151" t="n">
        <v>27</v>
      </c>
      <c r="C49" s="152"/>
      <c r="D49" s="152"/>
      <c r="E49" s="152"/>
      <c r="F49" s="149"/>
      <c r="G49" s="153" t="n">
        <v>28</v>
      </c>
      <c r="H49" s="152"/>
      <c r="I49" s="152"/>
      <c r="J49" s="149"/>
      <c r="K49" s="154" t="n">
        <v>29</v>
      </c>
      <c r="L49" s="194" t="n">
        <f aca="false">IF(OR(C49="",H49=""),0,3)</f>
        <v>0</v>
      </c>
      <c r="M49" s="194"/>
      <c r="N49" s="194"/>
      <c r="O49" s="149"/>
      <c r="P49" s="170" t="s">
        <v>102</v>
      </c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96"/>
      <c r="AE49" s="156"/>
      <c r="AF49" s="90" t="s">
        <v>103</v>
      </c>
      <c r="AG49" s="157" t="n">
        <f aca="false">IF(AND(C49&lt;&gt;0)*AND(H49&lt;&gt;0),+C49*H49*L49,0)</f>
        <v>0</v>
      </c>
      <c r="AH49" s="157"/>
      <c r="AI49" s="157"/>
      <c r="AJ49" s="157"/>
      <c r="AK49" s="157"/>
      <c r="AL49" s="157"/>
      <c r="AM49" s="157"/>
      <c r="AN49" s="157"/>
      <c r="AO49" s="157"/>
      <c r="AP49" s="158"/>
    </row>
    <row r="50" s="66" customFormat="true" ht="18" hidden="false" customHeight="true" outlineLevel="0" collapsed="false">
      <c r="A50" s="98"/>
      <c r="B50" s="159"/>
      <c r="C50" s="160"/>
      <c r="D50" s="160"/>
      <c r="E50" s="160"/>
      <c r="F50" s="134"/>
      <c r="G50" s="160"/>
      <c r="H50" s="160"/>
      <c r="I50" s="160"/>
      <c r="J50" s="160"/>
      <c r="K50" s="134"/>
      <c r="L50" s="160"/>
      <c r="M50" s="160"/>
      <c r="N50" s="160"/>
      <c r="O50" s="160"/>
      <c r="P50" s="161"/>
      <c r="Q50" s="161"/>
      <c r="R50" s="161"/>
      <c r="S50" s="161"/>
      <c r="T50" s="161"/>
      <c r="U50" s="162"/>
      <c r="V50" s="162"/>
      <c r="W50" s="162"/>
      <c r="X50" s="162"/>
      <c r="Y50" s="162"/>
      <c r="Z50" s="162"/>
      <c r="AA50" s="162"/>
      <c r="AB50" s="162"/>
      <c r="AC50" s="162"/>
      <c r="AD50" s="96"/>
      <c r="AE50" s="163"/>
      <c r="AF50" s="163"/>
      <c r="AG50" s="164"/>
      <c r="AH50" s="164"/>
      <c r="AI50" s="164"/>
      <c r="AJ50" s="164"/>
      <c r="AK50" s="164"/>
      <c r="AL50" s="164"/>
      <c r="AM50" s="164"/>
      <c r="AN50" s="164"/>
      <c r="AO50" s="163"/>
      <c r="AP50" s="169"/>
      <c r="AQ50" s="96"/>
    </row>
    <row r="51" customFormat="false" ht="13.8" hidden="false" customHeight="false" outlineLevel="0" collapsed="false">
      <c r="A51" s="98"/>
      <c r="AP51" s="139"/>
      <c r="AQ51" s="66"/>
    </row>
    <row r="52" customFormat="false" ht="13.8" hidden="false" customHeight="false" outlineLevel="0" collapsed="false">
      <c r="A52" s="98"/>
      <c r="AP52" s="139"/>
      <c r="AQ52" s="66"/>
    </row>
    <row r="53" customFormat="false" ht="13.8" hidden="false" customHeight="false" outlineLevel="0" collapsed="false">
      <c r="A53" s="98"/>
      <c r="AP53" s="139"/>
      <c r="AQ53" s="96"/>
    </row>
    <row r="54" s="134" customFormat="true" ht="16.5" hidden="false" customHeight="true" outlineLevel="0" collapsed="false">
      <c r="A54" s="98"/>
      <c r="B54" s="195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1"/>
      <c r="R54" s="161"/>
      <c r="S54" s="161"/>
      <c r="T54" s="161"/>
      <c r="U54" s="161"/>
      <c r="V54" s="162"/>
      <c r="W54" s="162"/>
      <c r="X54" s="162"/>
      <c r="Y54" s="162"/>
      <c r="Z54" s="162"/>
      <c r="AA54" s="162"/>
      <c r="AB54" s="162"/>
      <c r="AC54" s="162"/>
      <c r="AD54" s="162"/>
      <c r="AE54" s="163"/>
      <c r="AF54" s="163"/>
      <c r="AG54" s="164"/>
      <c r="AH54" s="164"/>
      <c r="AI54" s="164"/>
      <c r="AJ54" s="164"/>
      <c r="AK54" s="164"/>
      <c r="AL54" s="164"/>
      <c r="AM54" s="164"/>
      <c r="AN54" s="164"/>
      <c r="AO54" s="163"/>
      <c r="AP54" s="169"/>
      <c r="AQ54" s="66"/>
    </row>
    <row r="55" s="134" customFormat="true" ht="19.55" hidden="false" customHeight="true" outlineLevel="0" collapsed="false">
      <c r="A55" s="98"/>
      <c r="B55" s="196"/>
      <c r="C55" s="188"/>
      <c r="D55" s="82"/>
      <c r="E55" s="82"/>
      <c r="F55" s="82"/>
      <c r="G55" s="186"/>
      <c r="H55" s="188"/>
      <c r="I55" s="82"/>
      <c r="J55" s="82"/>
      <c r="K55" s="82"/>
      <c r="L55" s="186"/>
      <c r="M55" s="188"/>
      <c r="N55" s="82"/>
      <c r="O55" s="82"/>
      <c r="P55" s="132" t="s">
        <v>104</v>
      </c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78"/>
      <c r="AE55" s="178"/>
      <c r="AF55" s="90" t="s">
        <v>105</v>
      </c>
      <c r="AG55" s="157" t="n">
        <f aca="false">IF(AND(AG43=0)*AND(AG46=0)*AND(AG49=0),0,MIN(+AG43+AG46+AG49,C38*H38*dades!I4+AG49))</f>
        <v>0</v>
      </c>
      <c r="AH55" s="157"/>
      <c r="AI55" s="157"/>
      <c r="AJ55" s="157"/>
      <c r="AK55" s="157"/>
      <c r="AL55" s="157"/>
      <c r="AM55" s="157"/>
      <c r="AN55" s="157"/>
      <c r="AO55" s="157"/>
      <c r="AP55" s="187"/>
    </row>
    <row r="56" s="182" customFormat="true" ht="30.7" hidden="false" customHeight="true" outlineLevel="0" collapsed="false">
      <c r="A56" s="98"/>
      <c r="B56" s="196"/>
      <c r="C56" s="188"/>
      <c r="D56" s="82"/>
      <c r="E56" s="82"/>
      <c r="F56" s="82"/>
      <c r="G56" s="186"/>
      <c r="H56" s="188"/>
      <c r="I56" s="82"/>
      <c r="J56" s="82"/>
      <c r="K56" s="82"/>
      <c r="L56" s="186"/>
      <c r="M56" s="188"/>
      <c r="N56" s="82"/>
      <c r="O56" s="82"/>
      <c r="Q56" s="186"/>
      <c r="R56" s="188"/>
      <c r="S56" s="82"/>
      <c r="T56" s="82"/>
      <c r="U56" s="82"/>
      <c r="V56" s="82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97"/>
      <c r="AI56" s="197"/>
      <c r="AJ56" s="197"/>
      <c r="AK56" s="197"/>
      <c r="AL56" s="197"/>
      <c r="AM56" s="197"/>
      <c r="AN56" s="0"/>
      <c r="AO56" s="198" t="str">
        <f aca="false">IF(V47&gt;9,"La suma dels imports dels Blocs A, B i C, dividit entre els alumnes sol·licitats i les hores d'impartició no pot ser superior a 9 €","")</f>
        <v/>
      </c>
      <c r="AP56" s="187"/>
    </row>
    <row r="57" s="182" customFormat="true" ht="20.25" hidden="false" customHeight="true" outlineLevel="0" collapsed="false">
      <c r="A57" s="167"/>
      <c r="B57" s="199"/>
      <c r="C57" s="200"/>
      <c r="D57" s="201"/>
      <c r="E57" s="201"/>
      <c r="F57" s="201"/>
      <c r="G57" s="202"/>
      <c r="H57" s="200"/>
      <c r="I57" s="201"/>
      <c r="J57" s="201"/>
      <c r="K57" s="201"/>
      <c r="L57" s="202"/>
      <c r="M57" s="200"/>
      <c r="N57" s="201"/>
      <c r="O57" s="201"/>
      <c r="P57" s="203"/>
      <c r="Q57" s="202"/>
      <c r="R57" s="200"/>
      <c r="S57" s="201"/>
      <c r="T57" s="201"/>
      <c r="U57" s="201"/>
      <c r="V57" s="201"/>
      <c r="W57" s="203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5"/>
      <c r="AI57" s="205"/>
      <c r="AJ57" s="205"/>
      <c r="AK57" s="205"/>
      <c r="AL57" s="206"/>
      <c r="AM57" s="206"/>
      <c r="AN57" s="206"/>
      <c r="AO57" s="207"/>
      <c r="AP57" s="208"/>
    </row>
    <row r="58" s="66" customFormat="true" ht="19.5" hidden="false" customHeight="true" outlineLevel="0" collapsed="false">
      <c r="A58" s="124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7"/>
    </row>
    <row r="59" s="66" customFormat="true" ht="18.75" hidden="false" customHeight="true" outlineLevel="0" collapsed="false">
      <c r="A59" s="111"/>
      <c r="B59" s="96"/>
      <c r="C59" s="132" t="s">
        <v>106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209"/>
      <c r="V59" s="209"/>
      <c r="W59" s="209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97"/>
    </row>
    <row r="60" s="66" customFormat="true" ht="15.75" hidden="false" customHeight="true" outlineLevel="0" collapsed="false">
      <c r="A60" s="98" t="s">
        <v>107</v>
      </c>
      <c r="B60" s="210"/>
      <c r="C60" s="140"/>
      <c r="D60" s="96"/>
      <c r="E60" s="96"/>
      <c r="F60" s="96"/>
      <c r="G60" s="96"/>
      <c r="H60" s="96"/>
      <c r="I60" s="96"/>
      <c r="J60" s="96"/>
      <c r="K60" s="141"/>
      <c r="L60" s="96"/>
      <c r="M60" s="96"/>
      <c r="N60" s="96"/>
      <c r="O60" s="140"/>
      <c r="P60" s="142"/>
      <c r="Q60" s="96"/>
      <c r="R60" s="96"/>
      <c r="S60" s="96"/>
      <c r="T60" s="96"/>
      <c r="U60" s="96"/>
      <c r="V60" s="96"/>
      <c r="W60" s="96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97"/>
    </row>
    <row r="61" s="66" customFormat="true" ht="15.75" hidden="false" customHeight="true" outlineLevel="0" collapsed="false">
      <c r="A61" s="211" t="s">
        <v>108</v>
      </c>
      <c r="B61" s="210"/>
      <c r="C61" s="140"/>
      <c r="D61" s="96"/>
      <c r="E61" s="96"/>
      <c r="F61" s="96"/>
      <c r="G61" s="96"/>
      <c r="H61" s="96"/>
      <c r="I61" s="96"/>
      <c r="J61" s="96"/>
      <c r="K61" s="141"/>
      <c r="L61" s="96"/>
      <c r="M61" s="96"/>
      <c r="N61" s="96"/>
      <c r="O61" s="140"/>
      <c r="P61" s="142"/>
      <c r="Q61" s="96"/>
      <c r="R61" s="96"/>
      <c r="S61" s="96"/>
      <c r="T61" s="96"/>
      <c r="U61" s="96"/>
      <c r="V61" s="96"/>
      <c r="W61" s="96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97"/>
    </row>
    <row r="62" s="66" customFormat="true" ht="18" hidden="false" customHeight="true" outlineLevel="0" collapsed="false">
      <c r="A62" s="211"/>
      <c r="B62" s="210"/>
      <c r="C62" s="132" t="s">
        <v>109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212"/>
      <c r="S62" s="212"/>
      <c r="T62" s="212"/>
      <c r="U62" s="96"/>
      <c r="V62" s="96"/>
      <c r="W62" s="96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97"/>
    </row>
    <row r="63" s="66" customFormat="true" ht="15.75" hidden="false" customHeight="true" outlineLevel="0" collapsed="false">
      <c r="A63" s="211"/>
      <c r="B63" s="210"/>
      <c r="C63" s="140"/>
      <c r="D63" s="96"/>
      <c r="E63" s="96"/>
      <c r="F63" s="96"/>
      <c r="G63" s="96"/>
      <c r="H63" s="96"/>
      <c r="I63" s="96"/>
      <c r="J63" s="96"/>
      <c r="K63" s="141"/>
      <c r="L63" s="96"/>
      <c r="M63" s="96"/>
      <c r="N63" s="96"/>
      <c r="O63" s="140"/>
      <c r="P63" s="142"/>
      <c r="Q63" s="96"/>
      <c r="R63" s="96"/>
      <c r="S63" s="96"/>
      <c r="T63" s="96"/>
      <c r="U63" s="96"/>
      <c r="V63" s="96"/>
      <c r="W63" s="96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97"/>
    </row>
    <row r="64" s="66" customFormat="true" ht="20.1" hidden="false" customHeight="true" outlineLevel="0" collapsed="false">
      <c r="A64" s="211"/>
      <c r="B64" s="210"/>
      <c r="C64" s="213" t="s">
        <v>110</v>
      </c>
      <c r="D64" s="214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0" t="s">
        <v>111</v>
      </c>
      <c r="P64" s="215" t="n">
        <f aca="false">IF('Relació classificada despeses'!I21&lt;&gt;0,'Relació classificada despeses'!I21,0)</f>
        <v>0</v>
      </c>
      <c r="Q64" s="215"/>
      <c r="R64" s="215"/>
      <c r="S64" s="215"/>
      <c r="T64" s="215"/>
      <c r="U64" s="215"/>
      <c r="V64" s="215"/>
      <c r="W64" s="96"/>
      <c r="X64" s="216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8"/>
      <c r="AP64" s="97"/>
    </row>
    <row r="65" s="66" customFormat="true" ht="21.75" hidden="false" customHeight="true" outlineLevel="0" collapsed="false">
      <c r="A65" s="211"/>
      <c r="B65" s="210"/>
      <c r="C65" s="213"/>
      <c r="D65" s="214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219"/>
      <c r="Q65" s="220"/>
      <c r="R65" s="221"/>
      <c r="S65" s="221"/>
      <c r="T65" s="221"/>
      <c r="U65" s="221"/>
      <c r="V65" s="221"/>
      <c r="W65" s="96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64"/>
      <c r="AP65" s="97"/>
    </row>
    <row r="66" s="66" customFormat="true" ht="20.1" hidden="false" customHeight="true" outlineLevel="0" collapsed="false">
      <c r="A66" s="111"/>
      <c r="B66" s="210"/>
      <c r="C66" s="213" t="s">
        <v>112</v>
      </c>
      <c r="D66" s="214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0" t="s">
        <v>113</v>
      </c>
      <c r="P66" s="215" t="n">
        <f aca="false">IF('Relació classificada despeses'!I41&lt;&gt;0,'Relació classificada despeses'!I41,0)</f>
        <v>0</v>
      </c>
      <c r="Q66" s="215"/>
      <c r="R66" s="215"/>
      <c r="S66" s="215"/>
      <c r="T66" s="215"/>
      <c r="U66" s="215"/>
      <c r="V66" s="215"/>
      <c r="W66" s="96"/>
      <c r="X66" s="216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8"/>
      <c r="AP66" s="97"/>
    </row>
    <row r="67" s="66" customFormat="true" ht="20.1" hidden="false" customHeight="true" outlineLevel="0" collapsed="false">
      <c r="A67" s="111"/>
      <c r="B67" s="210"/>
      <c r="C67" s="213"/>
      <c r="D67" s="214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222"/>
      <c r="Q67" s="222"/>
      <c r="R67" s="222"/>
      <c r="S67" s="222"/>
      <c r="T67" s="222"/>
      <c r="U67" s="222"/>
      <c r="V67" s="222"/>
      <c r="W67" s="96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8"/>
      <c r="AP67" s="97"/>
    </row>
    <row r="68" s="66" customFormat="true" ht="20.1" hidden="false" customHeight="true" outlineLevel="0" collapsed="false">
      <c r="A68" s="111"/>
      <c r="B68" s="210"/>
      <c r="C68" s="213" t="s">
        <v>114</v>
      </c>
      <c r="D68" s="214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0" t="s">
        <v>115</v>
      </c>
      <c r="P68" s="215" t="n">
        <f aca="false">+P64+P66</f>
        <v>0</v>
      </c>
      <c r="Q68" s="215"/>
      <c r="R68" s="215"/>
      <c r="S68" s="215"/>
      <c r="T68" s="215"/>
      <c r="U68" s="215"/>
      <c r="V68" s="215"/>
      <c r="W68" s="96"/>
      <c r="X68" s="223"/>
      <c r="Y68" s="224"/>
      <c r="Z68" s="224"/>
      <c r="AA68" s="225"/>
      <c r="AB68" s="226"/>
      <c r="AC68" s="227"/>
      <c r="AF68" s="218"/>
      <c r="AG68" s="64"/>
      <c r="AH68" s="64"/>
      <c r="AI68" s="64"/>
      <c r="AJ68" s="64"/>
      <c r="AK68" s="64"/>
      <c r="AL68" s="64"/>
      <c r="AM68" s="228"/>
      <c r="AN68" s="229" t="str">
        <f aca="false">IF(AND(C38&lt;&gt;0)*AND(L38&lt;&gt;0),+C38*L38*15,"")</f>
        <v/>
      </c>
      <c r="AO68" s="218"/>
      <c r="AP68" s="97"/>
    </row>
    <row r="69" s="66" customFormat="true" ht="16.5" hidden="false" customHeight="true" outlineLevel="0" collapsed="false">
      <c r="A69" s="111"/>
      <c r="B69" s="210"/>
      <c r="C69" s="214"/>
      <c r="D69" s="214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226"/>
      <c r="Y69" s="226"/>
      <c r="Z69" s="230"/>
      <c r="AA69" s="226"/>
      <c r="AB69" s="226"/>
      <c r="AC69" s="227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97"/>
      <c r="AU69" s="231"/>
    </row>
    <row r="70" s="66" customFormat="true" ht="16.5" hidden="false" customHeight="true" outlineLevel="0" collapsed="false">
      <c r="A70" s="111"/>
      <c r="B70" s="210"/>
      <c r="C70" s="170" t="s">
        <v>116</v>
      </c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232"/>
      <c r="T70" s="233"/>
      <c r="U70" s="234"/>
      <c r="V70" s="23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97"/>
      <c r="AT70" s="235"/>
      <c r="AU70" s="235"/>
      <c r="AV70" s="235"/>
    </row>
    <row r="71" s="66" customFormat="true" ht="16.5" hidden="false" customHeight="true" outlineLevel="0" collapsed="false">
      <c r="A71" s="111"/>
      <c r="B71" s="210"/>
      <c r="C71" s="213"/>
      <c r="D71" s="214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219"/>
      <c r="Q71" s="219"/>
      <c r="R71" s="219"/>
      <c r="S71" s="236"/>
      <c r="T71" s="234"/>
      <c r="U71" s="234"/>
      <c r="V71" s="23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228"/>
      <c r="AN71" s="64"/>
      <c r="AO71" s="64"/>
      <c r="AP71" s="237"/>
      <c r="AT71" s="235"/>
      <c r="AU71" s="235"/>
      <c r="AV71" s="235"/>
    </row>
    <row r="72" s="66" customFormat="true" ht="19.5" hidden="false" customHeight="true" outlineLevel="0" collapsed="false">
      <c r="A72" s="111"/>
      <c r="B72" s="210"/>
      <c r="C72" s="213" t="s">
        <v>117</v>
      </c>
      <c r="D72" s="214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0" t="s">
        <v>118</v>
      </c>
      <c r="P72" s="215" t="n">
        <f aca="false">IF('Relació classificada despeses'!I56&lt;&gt;0,'Relació classificada despeses'!I56,0)</f>
        <v>0</v>
      </c>
      <c r="Q72" s="215"/>
      <c r="R72" s="215"/>
      <c r="S72" s="215"/>
      <c r="T72" s="215"/>
      <c r="U72" s="215"/>
      <c r="V72" s="215"/>
      <c r="W72" s="140"/>
      <c r="X72" s="223"/>
      <c r="Y72" s="224"/>
      <c r="Z72" s="224"/>
      <c r="AA72" s="225"/>
      <c r="AB72" s="226"/>
      <c r="AC72" s="227"/>
      <c r="AF72" s="218"/>
      <c r="AG72" s="64"/>
      <c r="AH72" s="64"/>
      <c r="AI72" s="64"/>
      <c r="AJ72" s="64"/>
      <c r="AK72" s="64"/>
      <c r="AL72" s="64"/>
      <c r="AM72" s="228"/>
      <c r="AN72" s="229" t="str">
        <f aca="false">IF(AND(C41&lt;&gt;0),+C41*dades!I12,"")</f>
        <v/>
      </c>
      <c r="AO72" s="64"/>
      <c r="AP72" s="97"/>
      <c r="AT72" s="235"/>
      <c r="AU72" s="235"/>
      <c r="AV72" s="235"/>
    </row>
    <row r="73" s="66" customFormat="true" ht="16.5" hidden="false" customHeight="true" outlineLevel="0" collapsed="false">
      <c r="A73" s="111"/>
      <c r="B73" s="210"/>
      <c r="C73" s="214"/>
      <c r="D73" s="214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226"/>
      <c r="Y73" s="226"/>
      <c r="Z73" s="230"/>
      <c r="AA73" s="226"/>
      <c r="AB73" s="226"/>
      <c r="AC73" s="227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97"/>
      <c r="AU73" s="231"/>
    </row>
    <row r="74" s="66" customFormat="true" ht="19.55" hidden="false" customHeight="true" outlineLevel="0" collapsed="false">
      <c r="A74" s="111"/>
      <c r="B74" s="210"/>
      <c r="C74" s="214"/>
      <c r="D74" s="214"/>
      <c r="E74" s="96"/>
      <c r="F74" s="96"/>
      <c r="G74" s="238" t="s">
        <v>119</v>
      </c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96"/>
      <c r="AC74" s="96"/>
      <c r="AD74" s="90" t="s">
        <v>120</v>
      </c>
      <c r="AE74" s="239" t="n">
        <f aca="false">+MIN(P68+P72,AG43)</f>
        <v>0</v>
      </c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97"/>
      <c r="AU74" s="231"/>
    </row>
    <row r="75" s="66" customFormat="true" ht="12.25" hidden="false" customHeight="true" outlineLevel="0" collapsed="false">
      <c r="A75" s="111"/>
      <c r="B75" s="210"/>
      <c r="C75" s="214"/>
      <c r="D75" s="214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226"/>
      <c r="Y75" s="226"/>
      <c r="Z75" s="230"/>
      <c r="AA75" s="226"/>
      <c r="AB75" s="226"/>
      <c r="AC75" s="227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97"/>
      <c r="AU75" s="231"/>
    </row>
    <row r="76" s="66" customFormat="true" ht="20.15" hidden="false" customHeight="true" outlineLevel="0" collapsed="false">
      <c r="A76" s="111"/>
      <c r="B76" s="210"/>
      <c r="C76" s="214"/>
      <c r="D76" s="214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226"/>
      <c r="Y76" s="226"/>
      <c r="Z76" s="230"/>
      <c r="AA76" s="226"/>
      <c r="AB76" s="226"/>
      <c r="AC76" s="227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0"/>
      <c r="AO76" s="240" t="str">
        <f aca="false">IF((P68+P72)&gt;AG43,"Import de despeses A+C limitat pel pressupost programat","")</f>
        <v/>
      </c>
      <c r="AP76" s="97"/>
      <c r="AU76" s="231"/>
    </row>
    <row r="77" s="66" customFormat="true" ht="18" hidden="false" customHeight="true" outlineLevel="0" collapsed="false">
      <c r="A77" s="111"/>
      <c r="B77" s="210"/>
      <c r="C77" s="170" t="s">
        <v>121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212"/>
      <c r="S77" s="212"/>
      <c r="T77" s="212"/>
      <c r="U77" s="96"/>
      <c r="V77" s="96"/>
      <c r="W77" s="96"/>
      <c r="X77" s="226"/>
      <c r="Y77" s="226"/>
      <c r="Z77" s="230"/>
      <c r="AA77" s="226"/>
      <c r="AB77" s="226"/>
      <c r="AC77" s="227"/>
      <c r="AD77" s="64"/>
      <c r="AE77" s="64"/>
      <c r="AF77" s="64"/>
      <c r="AG77" s="64"/>
      <c r="AH77" s="64"/>
      <c r="AI77" s="64"/>
      <c r="AJ77" s="64"/>
      <c r="AK77" s="64"/>
      <c r="AL77" s="64"/>
      <c r="AM77" s="228"/>
      <c r="AN77" s="64"/>
      <c r="AO77" s="64"/>
      <c r="AP77" s="97"/>
    </row>
    <row r="78" s="66" customFormat="true" ht="16.5" hidden="false" customHeight="true" outlineLevel="0" collapsed="false">
      <c r="A78" s="111"/>
      <c r="B78" s="210"/>
      <c r="C78" s="214"/>
      <c r="D78" s="214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226"/>
      <c r="Y78" s="226"/>
      <c r="Z78" s="230"/>
      <c r="AA78" s="226"/>
      <c r="AB78" s="226"/>
      <c r="AC78" s="227"/>
      <c r="AD78" s="64"/>
      <c r="AE78" s="64"/>
      <c r="AF78" s="64"/>
      <c r="AG78" s="64"/>
      <c r="AH78" s="64"/>
      <c r="AI78" s="64"/>
      <c r="AJ78" s="64"/>
      <c r="AK78" s="64"/>
      <c r="AL78" s="64"/>
      <c r="AM78" s="228"/>
      <c r="AN78" s="64"/>
      <c r="AO78" s="64"/>
      <c r="AP78" s="97"/>
    </row>
    <row r="79" s="66" customFormat="true" ht="20.1" hidden="false" customHeight="true" outlineLevel="0" collapsed="false">
      <c r="A79" s="111"/>
      <c r="B79" s="210"/>
      <c r="C79" s="213" t="s">
        <v>122</v>
      </c>
      <c r="D79" s="214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0" t="s">
        <v>123</v>
      </c>
      <c r="P79" s="215" t="n">
        <f aca="false">IF((P68)&lt;&gt;0,P68*0.4,0)</f>
        <v>0</v>
      </c>
      <c r="Q79" s="215"/>
      <c r="R79" s="215"/>
      <c r="S79" s="215"/>
      <c r="T79" s="215"/>
      <c r="U79" s="215"/>
      <c r="V79" s="215"/>
      <c r="W79" s="96"/>
      <c r="X79" s="241" t="str">
        <f aca="false">IF(P79&gt;AN79,AN79,"")</f>
        <v/>
      </c>
      <c r="Y79" s="241"/>
      <c r="Z79" s="241"/>
      <c r="AA79" s="242" t="str">
        <f aca="false">IF(P79&gt;AN79,"Import màxim altres despeses","")</f>
        <v/>
      </c>
      <c r="AB79" s="226"/>
      <c r="AC79" s="227"/>
      <c r="AD79" s="64"/>
      <c r="AE79" s="64"/>
      <c r="AF79" s="64"/>
      <c r="AG79" s="64"/>
      <c r="AH79" s="64"/>
      <c r="AI79" s="64"/>
      <c r="AJ79" s="64"/>
      <c r="AK79" s="64"/>
      <c r="AL79" s="64"/>
      <c r="AN79" s="229" t="str">
        <f aca="false">IF(AND(C38&lt;&gt;0)*AND(H38&lt;&gt;0),+C38*H38*L38*0.4,"")</f>
        <v/>
      </c>
      <c r="AO79" s="64"/>
      <c r="AP79" s="97"/>
    </row>
    <row r="80" s="66" customFormat="true" ht="16.5" hidden="false" customHeight="true" outlineLevel="0" collapsed="false">
      <c r="A80" s="111"/>
      <c r="B80" s="210"/>
      <c r="C80" s="213"/>
      <c r="D80" s="214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219"/>
      <c r="Q80" s="219"/>
      <c r="R80" s="219"/>
      <c r="S80" s="236"/>
      <c r="T80" s="234"/>
      <c r="U80" s="234"/>
      <c r="V80" s="234"/>
      <c r="W80" s="243"/>
      <c r="X80" s="226"/>
      <c r="Y80" s="226"/>
      <c r="Z80" s="230"/>
      <c r="AA80" s="225"/>
      <c r="AB80" s="225"/>
      <c r="AC80" s="227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97"/>
      <c r="AT80" s="235"/>
      <c r="AU80" s="235"/>
      <c r="AV80" s="235"/>
    </row>
    <row r="81" s="66" customFormat="true" ht="16.5" hidden="false" customHeight="true" outlineLevel="0" collapsed="false">
      <c r="A81" s="111"/>
      <c r="B81" s="210"/>
      <c r="C81" s="213"/>
      <c r="D81" s="214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219"/>
      <c r="Q81" s="219"/>
      <c r="R81" s="219"/>
      <c r="S81" s="236"/>
      <c r="T81" s="234"/>
      <c r="U81" s="234"/>
      <c r="V81" s="234"/>
      <c r="W81" s="243"/>
      <c r="X81" s="226"/>
      <c r="Y81" s="226"/>
      <c r="Z81" s="230"/>
      <c r="AA81" s="225"/>
      <c r="AB81" s="225"/>
      <c r="AC81" s="227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97"/>
      <c r="AT81" s="235"/>
      <c r="AU81" s="235"/>
      <c r="AV81" s="235"/>
    </row>
    <row r="82" s="66" customFormat="true" ht="18" hidden="false" customHeight="true" outlineLevel="0" collapsed="false">
      <c r="A82" s="111"/>
      <c r="B82" s="210"/>
      <c r="C82" s="170" t="s">
        <v>124</v>
      </c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232"/>
      <c r="T82" s="233"/>
      <c r="U82" s="234"/>
      <c r="V82" s="234"/>
      <c r="W82" s="243"/>
      <c r="X82" s="226"/>
      <c r="Y82" s="226"/>
      <c r="Z82" s="230"/>
      <c r="AA82" s="225"/>
      <c r="AB82" s="225"/>
      <c r="AC82" s="227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97"/>
      <c r="AT82" s="235"/>
      <c r="AU82" s="235"/>
      <c r="AV82" s="235"/>
    </row>
    <row r="83" s="66" customFormat="true" ht="16.5" hidden="false" customHeight="true" outlineLevel="0" collapsed="false">
      <c r="A83" s="111"/>
      <c r="B83" s="210"/>
      <c r="C83" s="213"/>
      <c r="D83" s="214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219"/>
      <c r="Q83" s="219"/>
      <c r="R83" s="219"/>
      <c r="S83" s="236"/>
      <c r="T83" s="234"/>
      <c r="U83" s="234"/>
      <c r="V83" s="234"/>
      <c r="W83" s="243"/>
      <c r="X83" s="226"/>
      <c r="Y83" s="226"/>
      <c r="Z83" s="230"/>
      <c r="AA83" s="226"/>
      <c r="AB83" s="226"/>
      <c r="AC83" s="227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97"/>
      <c r="AT83" s="235"/>
      <c r="AU83" s="235"/>
      <c r="AV83" s="235"/>
    </row>
    <row r="84" s="66" customFormat="true" ht="19.5" hidden="false" customHeight="true" outlineLevel="0" collapsed="false">
      <c r="A84" s="98"/>
      <c r="B84" s="210"/>
      <c r="C84" s="213" t="s">
        <v>125</v>
      </c>
      <c r="D84" s="214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0" t="s">
        <v>126</v>
      </c>
      <c r="P84" s="215" t="n">
        <f aca="false">+'Relació classificada despeses'!I71</f>
        <v>0</v>
      </c>
      <c r="Q84" s="215"/>
      <c r="R84" s="215"/>
      <c r="S84" s="215"/>
      <c r="T84" s="215"/>
      <c r="U84" s="215"/>
      <c r="V84" s="215"/>
      <c r="W84" s="96"/>
      <c r="X84" s="244" t="str">
        <f aca="false">IF(P84&gt;AN84,AN84,"")</f>
        <v/>
      </c>
      <c r="Y84" s="244"/>
      <c r="Z84" s="244"/>
      <c r="AA84" s="242" t="str">
        <f aca="false">IF(P84&gt;AN84,"Import màxim cost tutor de pràctiques","")</f>
        <v/>
      </c>
      <c r="AB84" s="226"/>
      <c r="AC84" s="227"/>
      <c r="AD84" s="64"/>
      <c r="AE84" s="64"/>
      <c r="AF84" s="64"/>
      <c r="AG84" s="64"/>
      <c r="AH84" s="64"/>
      <c r="AI84" s="64"/>
      <c r="AJ84" s="64"/>
      <c r="AK84" s="64"/>
      <c r="AL84" s="64"/>
      <c r="AM84" s="228"/>
      <c r="AN84" s="229" t="n">
        <f aca="false">IF(AND(C49&lt;&gt;0)*AND(H49&lt;&gt;0)*AND(L49&lt;&gt;0),+C49*H49*L49,0)</f>
        <v>0</v>
      </c>
      <c r="AO84" s="64"/>
      <c r="AP84" s="97"/>
      <c r="AT84" s="235"/>
      <c r="AU84" s="235"/>
      <c r="AV84" s="235"/>
    </row>
    <row r="85" s="66" customFormat="true" ht="18" hidden="false" customHeight="true" outlineLevel="0" collapsed="false">
      <c r="A85" s="245"/>
      <c r="B85" s="210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64"/>
      <c r="AP85" s="97"/>
      <c r="AT85" s="247"/>
      <c r="AU85" s="247"/>
      <c r="AV85" s="247"/>
    </row>
    <row r="86" s="66" customFormat="true" ht="33" hidden="false" customHeight="true" outlineLevel="0" collapsed="false">
      <c r="A86" s="111"/>
      <c r="B86" s="210"/>
      <c r="C86" s="96"/>
      <c r="D86" s="248"/>
      <c r="E86" s="248"/>
      <c r="F86" s="248"/>
      <c r="G86" s="248"/>
      <c r="H86" s="249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250"/>
      <c r="AC86" s="96"/>
      <c r="AD86" s="122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97"/>
    </row>
    <row r="87" s="66" customFormat="true" ht="24" hidden="false" customHeight="true" outlineLevel="0" collapsed="false">
      <c r="A87" s="111"/>
      <c r="B87" s="210"/>
      <c r="C87" s="96"/>
      <c r="D87" s="248"/>
      <c r="E87" s="248"/>
      <c r="F87" s="248"/>
      <c r="G87" s="238" t="s">
        <v>127</v>
      </c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96"/>
      <c r="AC87" s="96"/>
      <c r="AD87" s="90" t="s">
        <v>128</v>
      </c>
      <c r="AE87" s="239" t="n">
        <f aca="false">+AE74+MIN(P79,AN79)+MIN(P84,AN84)</f>
        <v>0</v>
      </c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97"/>
    </row>
    <row r="88" s="66" customFormat="true" ht="11.4" hidden="false" customHeight="true" outlineLevel="0" collapsed="false">
      <c r="A88" s="111"/>
      <c r="B88" s="210"/>
      <c r="C88" s="96"/>
      <c r="D88" s="248"/>
      <c r="E88" s="248"/>
      <c r="F88" s="248"/>
      <c r="H88" s="249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252"/>
      <c r="AC88" s="253"/>
      <c r="AD88" s="254"/>
      <c r="AE88" s="255"/>
      <c r="AF88" s="255"/>
      <c r="AG88" s="255"/>
      <c r="AH88" s="255"/>
      <c r="AI88" s="255"/>
      <c r="AJ88" s="255"/>
      <c r="AK88" s="255"/>
      <c r="AL88" s="255"/>
      <c r="AM88" s="255"/>
      <c r="AN88" s="256"/>
      <c r="AO88" s="257"/>
      <c r="AP88" s="97"/>
    </row>
    <row r="89" s="66" customFormat="true" ht="24" hidden="false" customHeight="true" outlineLevel="0" collapsed="false">
      <c r="A89" s="111"/>
      <c r="B89" s="96"/>
      <c r="C89" s="96"/>
      <c r="D89" s="248"/>
      <c r="E89" s="248"/>
      <c r="F89" s="248"/>
      <c r="H89" s="249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252"/>
      <c r="AC89" s="253"/>
      <c r="AD89" s="246"/>
      <c r="AE89" s="246"/>
      <c r="AF89" s="257"/>
      <c r="AG89" s="257"/>
      <c r="AH89" s="257"/>
      <c r="AI89" s="257"/>
      <c r="AJ89" s="257"/>
      <c r="AK89" s="257"/>
      <c r="AL89" s="257"/>
      <c r="AM89" s="257"/>
      <c r="AN89" s="0"/>
      <c r="AO89" s="258" t="str">
        <f aca="false">IF(OR(P68&gt;AN68,P79&gt;AN79,P84&gt;AN84),"Import total de despeses limitat pel pressupost programat","")</f>
        <v/>
      </c>
      <c r="AP89" s="97"/>
    </row>
    <row r="90" s="66" customFormat="true" ht="24" hidden="false" customHeight="true" outlineLevel="0" collapsed="false">
      <c r="A90" s="111"/>
      <c r="B90" s="96"/>
      <c r="C90" s="96"/>
      <c r="D90" s="248"/>
      <c r="E90" s="248"/>
      <c r="F90" s="248"/>
      <c r="G90" s="248"/>
      <c r="H90" s="249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252"/>
      <c r="AC90" s="253"/>
      <c r="AD90" s="254"/>
      <c r="AE90" s="255"/>
      <c r="AF90" s="246"/>
      <c r="AG90" s="246"/>
      <c r="AH90" s="246"/>
      <c r="AI90" s="246"/>
      <c r="AJ90" s="246"/>
      <c r="AK90" s="256"/>
      <c r="AL90" s="259"/>
      <c r="AM90" s="259"/>
      <c r="AN90" s="257"/>
      <c r="AO90" s="259"/>
      <c r="AP90" s="97"/>
    </row>
    <row r="91" s="66" customFormat="true" ht="28.5" hidden="false" customHeight="true" outlineLevel="0" collapsed="false">
      <c r="A91" s="260"/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  <c r="AM91" s="261"/>
      <c r="AN91" s="261"/>
      <c r="AO91" s="261"/>
      <c r="AP91" s="262"/>
    </row>
    <row r="92" s="66" customFormat="true" ht="15.75" hidden="false" customHeight="true" outlineLevel="0" collapsed="false">
      <c r="A92" s="98"/>
      <c r="B92" s="263"/>
      <c r="C92" s="264" t="s">
        <v>129</v>
      </c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63"/>
      <c r="AP92" s="265"/>
    </row>
    <row r="93" s="66" customFormat="true" ht="45" hidden="false" customHeight="true" outlineLevel="0" collapsed="false">
      <c r="A93" s="98"/>
      <c r="B93" s="263"/>
      <c r="C93" s="264"/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264"/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3"/>
      <c r="AP93" s="265"/>
    </row>
    <row r="94" s="66" customFormat="true" ht="14.25" hidden="false" customHeight="true" outlineLevel="0" collapsed="false">
      <c r="A94" s="98"/>
      <c r="B94" s="263"/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4"/>
      <c r="Q94" s="264"/>
      <c r="R94" s="264"/>
      <c r="S94" s="264"/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63"/>
      <c r="AP94" s="265"/>
    </row>
    <row r="95" customFormat="false" ht="54.75" hidden="false" customHeight="true" outlineLevel="0" collapsed="false">
      <c r="A95" s="98"/>
      <c r="B95" s="263"/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264"/>
      <c r="P95" s="264"/>
      <c r="Q95" s="264"/>
      <c r="R95" s="264"/>
      <c r="S95" s="264"/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  <c r="AO95" s="263"/>
      <c r="AP95" s="265"/>
    </row>
    <row r="96" customFormat="false" ht="45" hidden="false" customHeight="true" outlineLevel="0" collapsed="false">
      <c r="A96" s="98"/>
      <c r="B96" s="263"/>
      <c r="C96" s="266"/>
      <c r="D96" s="266"/>
      <c r="E96" s="266"/>
      <c r="F96" s="267"/>
      <c r="G96" s="268"/>
      <c r="H96" s="266"/>
      <c r="I96" s="266"/>
      <c r="J96" s="266"/>
      <c r="K96" s="267"/>
      <c r="L96" s="269"/>
      <c r="M96" s="270"/>
      <c r="N96" s="270"/>
      <c r="O96" s="270"/>
      <c r="P96" s="270"/>
      <c r="Q96" s="270"/>
      <c r="R96" s="270"/>
      <c r="S96" s="270"/>
      <c r="T96" s="271" t="s">
        <v>130</v>
      </c>
      <c r="U96" s="272"/>
      <c r="V96" s="273"/>
      <c r="W96" s="271" t="s">
        <v>131</v>
      </c>
      <c r="X96" s="271"/>
      <c r="Y96" s="274"/>
      <c r="Z96" s="275"/>
      <c r="AA96" s="275"/>
      <c r="AB96" s="275"/>
      <c r="AC96" s="275"/>
      <c r="AD96" s="275"/>
      <c r="AE96" s="275"/>
      <c r="AF96" s="271" t="s">
        <v>131</v>
      </c>
      <c r="AG96" s="274"/>
      <c r="AH96" s="274"/>
      <c r="AI96" s="274"/>
      <c r="AJ96" s="274"/>
      <c r="AK96" s="276"/>
      <c r="AL96" s="277"/>
      <c r="AM96" s="277"/>
      <c r="AN96" s="277"/>
      <c r="AO96" s="263"/>
      <c r="AP96" s="265"/>
    </row>
    <row r="97" customFormat="false" ht="52.5" hidden="false" customHeight="true" outlineLevel="0" collapsed="false">
      <c r="A97" s="278"/>
      <c r="B97" s="279"/>
      <c r="C97" s="280" t="s">
        <v>132</v>
      </c>
      <c r="D97" s="281"/>
      <c r="E97" s="281"/>
      <c r="F97" s="282"/>
      <c r="G97" s="283"/>
      <c r="H97" s="281"/>
      <c r="I97" s="284"/>
      <c r="J97" s="281"/>
      <c r="K97" s="285" t="s">
        <v>133</v>
      </c>
      <c r="L97" s="286"/>
      <c r="M97" s="287"/>
      <c r="N97" s="288"/>
      <c r="O97" s="287"/>
      <c r="P97" s="289"/>
      <c r="Q97" s="290"/>
      <c r="R97" s="288"/>
      <c r="S97" s="288"/>
      <c r="T97" s="288"/>
      <c r="U97" s="288"/>
      <c r="V97" s="287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92"/>
      <c r="AH97" s="292"/>
      <c r="AI97" s="292"/>
      <c r="AJ97" s="292"/>
      <c r="AK97" s="293"/>
      <c r="AL97" s="294"/>
      <c r="AM97" s="294"/>
      <c r="AN97" s="294"/>
      <c r="AO97" s="294"/>
      <c r="AP97" s="295"/>
    </row>
  </sheetData>
  <sheetProtection sheet="true" password="91e0" objects="true" scenarios="true"/>
  <mergeCells count="75">
    <mergeCell ref="O5:AC5"/>
    <mergeCell ref="B8:AP8"/>
    <mergeCell ref="B9:AP9"/>
    <mergeCell ref="B10:AP10"/>
    <mergeCell ref="C13:Q13"/>
    <mergeCell ref="T13:AA13"/>
    <mergeCell ref="AD13:AL13"/>
    <mergeCell ref="C16:AL16"/>
    <mergeCell ref="C19:H19"/>
    <mergeCell ref="K19:T19"/>
    <mergeCell ref="W19:X19"/>
    <mergeCell ref="Y19:Z19"/>
    <mergeCell ref="AA19:AB19"/>
    <mergeCell ref="AC19:AD19"/>
    <mergeCell ref="AG19:AI19"/>
    <mergeCell ref="AJ19:AN19"/>
    <mergeCell ref="C22:M22"/>
    <mergeCell ref="N22:Q22"/>
    <mergeCell ref="T22:W22"/>
    <mergeCell ref="X22:Y22"/>
    <mergeCell ref="AB22:AG22"/>
    <mergeCell ref="AH22:AI22"/>
    <mergeCell ref="C25:D25"/>
    <mergeCell ref="E25:F25"/>
    <mergeCell ref="I25:M25"/>
    <mergeCell ref="P25:T25"/>
    <mergeCell ref="W25:Y25"/>
    <mergeCell ref="AB25:AF25"/>
    <mergeCell ref="AG25:AI25"/>
    <mergeCell ref="AL25:AM25"/>
    <mergeCell ref="C28:T28"/>
    <mergeCell ref="C31:AO31"/>
    <mergeCell ref="B33:E33"/>
    <mergeCell ref="Q33:T33"/>
    <mergeCell ref="B37:E37"/>
    <mergeCell ref="C38:E38"/>
    <mergeCell ref="H38:I38"/>
    <mergeCell ref="L38:N38"/>
    <mergeCell ref="AG38:AO38"/>
    <mergeCell ref="B40:F40"/>
    <mergeCell ref="C41:E41"/>
    <mergeCell ref="AG41:AO41"/>
    <mergeCell ref="C42:AC42"/>
    <mergeCell ref="P43:AC43"/>
    <mergeCell ref="AG43:AO43"/>
    <mergeCell ref="AG46:AO46"/>
    <mergeCell ref="S47:T47"/>
    <mergeCell ref="X47:Y47"/>
    <mergeCell ref="B48:E48"/>
    <mergeCell ref="C49:E49"/>
    <mergeCell ref="H49:I49"/>
    <mergeCell ref="L49:N49"/>
    <mergeCell ref="AG49:AO49"/>
    <mergeCell ref="P55:AC55"/>
    <mergeCell ref="AG55:AO55"/>
    <mergeCell ref="A61:A65"/>
    <mergeCell ref="P64:V64"/>
    <mergeCell ref="R65:V65"/>
    <mergeCell ref="P66:V66"/>
    <mergeCell ref="P68:V68"/>
    <mergeCell ref="P72:V72"/>
    <mergeCell ref="G74:AA74"/>
    <mergeCell ref="AE74:AO74"/>
    <mergeCell ref="P79:V79"/>
    <mergeCell ref="X79:Z79"/>
    <mergeCell ref="AT80:AV80"/>
    <mergeCell ref="P84:V84"/>
    <mergeCell ref="X84:Z84"/>
    <mergeCell ref="AT84:AV84"/>
    <mergeCell ref="AT85:AV85"/>
    <mergeCell ref="G87:AA87"/>
    <mergeCell ref="AE87:AO87"/>
    <mergeCell ref="C92:AN94"/>
    <mergeCell ref="M96:S96"/>
    <mergeCell ref="AG96:AJ96"/>
  </mergeCells>
  <dataValidations count="3">
    <dataValidation allowBlank="true" operator="equal" showDropDown="false" showErrorMessage="true" showInputMessage="true" sqref="W25 AK25" type="list">
      <formula1>dades!$B$3:$B$29</formula1>
      <formula2>0</formula2>
    </dataValidation>
    <dataValidation allowBlank="false" operator="equal" showDropDown="true" showErrorMessage="true" showInputMessage="true" sqref="C28" type="list">
      <formula1>0</formula1>
      <formula2>0</formula2>
    </dataValidation>
    <dataValidation allowBlank="true" operator="equal" showDropDown="false" showErrorMessage="true" showInputMessage="true" sqref="D28:T28" type="list">
      <formula1>dades!$H$4</formula1>
      <formula2>0</formula2>
    </dataValidation>
  </dataValidations>
  <printOptions headings="false" gridLines="false" gridLinesSet="true" horizontalCentered="true" verticalCentered="false"/>
  <pageMargins left="0.511805555555555" right="0.511805555555555" top="0.945138888888889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AD70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C11" activeCellId="0" sqref="C11"/>
    </sheetView>
  </sheetViews>
  <sheetFormatPr defaultRowHeight="13.8" zeroHeight="false" outlineLevelRow="0" outlineLevelCol="0"/>
  <cols>
    <col collapsed="false" customWidth="true" hidden="false" outlineLevel="0" max="1" min="1" style="296" width="3.71"/>
    <col collapsed="false" customWidth="true" hidden="false" outlineLevel="0" max="2" min="2" style="296" width="3.57"/>
    <col collapsed="false" customWidth="true" hidden="false" outlineLevel="0" max="3" min="3" style="296" width="13.57"/>
    <col collapsed="false" customWidth="true" hidden="false" outlineLevel="0" max="4" min="4" style="296" width="5.57"/>
    <col collapsed="false" customWidth="true" hidden="false" outlineLevel="0" max="5" min="5" style="296" width="1.13"/>
    <col collapsed="false" customWidth="true" hidden="false" outlineLevel="0" max="6" min="6" style="296" width="3.71"/>
    <col collapsed="false" customWidth="true" hidden="false" outlineLevel="0" max="7" min="7" style="296" width="21.71"/>
    <col collapsed="false" customWidth="true" hidden="false" outlineLevel="0" max="8" min="8" style="296" width="1.58"/>
    <col collapsed="false" customWidth="true" hidden="false" outlineLevel="0" max="9" min="9" style="296" width="3.71"/>
    <col collapsed="false" customWidth="true" hidden="false" outlineLevel="0" max="10" min="10" style="296" width="21.71"/>
    <col collapsed="false" customWidth="true" hidden="false" outlineLevel="0" max="11" min="11" style="296" width="2"/>
    <col collapsed="false" customWidth="true" hidden="false" outlineLevel="0" max="12" min="12" style="296" width="3.71"/>
    <col collapsed="false" customWidth="true" hidden="false" outlineLevel="0" max="13" min="13" style="296" width="23.87"/>
    <col collapsed="false" customWidth="true" hidden="false" outlineLevel="0" max="14" min="14" style="296" width="1.85"/>
    <col collapsed="false" customWidth="true" hidden="false" outlineLevel="0" max="15" min="15" style="296" width="5.57"/>
    <col collapsed="false" customWidth="true" hidden="false" outlineLevel="0" max="16" min="16" style="296" width="15.15"/>
    <col collapsed="false" customWidth="true" hidden="false" outlineLevel="0" max="17" min="17" style="296" width="2.85"/>
    <col collapsed="false" customWidth="true" hidden="false" outlineLevel="0" max="18" min="18" style="296" width="2.57"/>
    <col collapsed="false" customWidth="false" hidden="false" outlineLevel="0" max="19" min="19" style="296" width="11.42"/>
    <col collapsed="false" customWidth="true" hidden="false" outlineLevel="0" max="20" min="20" style="296" width="11.99"/>
    <col collapsed="false" customWidth="false" hidden="false" outlineLevel="0" max="1025" min="21" style="296" width="11.42"/>
  </cols>
  <sheetData>
    <row r="1" customFormat="false" ht="29.25" hidden="false" customHeight="true" outlineLevel="0" collapsed="false">
      <c r="F1" s="297" t="s">
        <v>134</v>
      </c>
      <c r="G1" s="297"/>
      <c r="H1" s="297"/>
      <c r="I1" s="297"/>
      <c r="J1" s="297"/>
      <c r="K1" s="298"/>
      <c r="L1" s="298"/>
      <c r="M1" s="298"/>
      <c r="N1" s="298"/>
    </row>
    <row r="2" customFormat="false" ht="15" hidden="false" customHeight="true" outlineLevel="0" collapsed="false">
      <c r="F2" s="297"/>
      <c r="G2" s="297"/>
      <c r="H2" s="297"/>
      <c r="I2" s="297"/>
      <c r="J2" s="297"/>
      <c r="K2" s="299"/>
      <c r="L2" s="298"/>
      <c r="M2" s="298"/>
      <c r="N2" s="298"/>
    </row>
    <row r="3" customFormat="false" ht="5.1" hidden="false" customHeight="true" outlineLevel="0" collapsed="false">
      <c r="F3" s="300"/>
      <c r="G3" s="300"/>
      <c r="H3" s="300"/>
      <c r="I3" s="300"/>
      <c r="J3" s="300"/>
      <c r="K3" s="301"/>
      <c r="L3" s="301"/>
      <c r="M3" s="301"/>
      <c r="N3" s="301"/>
    </row>
    <row r="4" customFormat="false" ht="78.75" hidden="false" customHeight="true" outlineLevel="0" collapsed="false">
      <c r="F4" s="302" t="s">
        <v>135</v>
      </c>
      <c r="G4" s="302"/>
      <c r="H4" s="302"/>
      <c r="I4" s="302"/>
      <c r="J4" s="302"/>
      <c r="K4" s="303"/>
      <c r="L4" s="304"/>
      <c r="M4" s="304"/>
      <c r="N4" s="304"/>
    </row>
    <row r="5" customFormat="false" ht="55.1" hidden="false" customHeight="true" outlineLevel="0" collapsed="false">
      <c r="F5" s="302"/>
      <c r="G5" s="302"/>
      <c r="H5" s="302"/>
      <c r="I5" s="302"/>
      <c r="J5" s="302"/>
      <c r="K5" s="304"/>
      <c r="L5" s="304"/>
      <c r="M5" s="304"/>
      <c r="N5" s="304"/>
    </row>
    <row r="6" customFormat="false" ht="5.25" hidden="false" customHeight="true" outlineLevel="0" collapsed="false"/>
    <row r="7" customFormat="false" ht="48" hidden="false" customHeight="true" outlineLevel="0" collapsed="false">
      <c r="F7" s="305" t="n">
        <v>1</v>
      </c>
      <c r="G7" s="306" t="s">
        <v>136</v>
      </c>
      <c r="H7" s="306"/>
      <c r="I7" s="306"/>
      <c r="J7" s="306"/>
      <c r="K7" s="304"/>
      <c r="L7" s="304"/>
    </row>
    <row r="8" customFormat="false" ht="5.1" hidden="false" customHeight="true" outlineLevel="0" collapsed="false"/>
    <row r="9" customFormat="false" ht="66.7" hidden="false" customHeight="true" outlineLevel="0" collapsed="false">
      <c r="B9" s="307" t="s">
        <v>137</v>
      </c>
      <c r="C9" s="307"/>
      <c r="D9" s="307"/>
      <c r="E9" s="308"/>
      <c r="F9" s="309" t="s">
        <v>138</v>
      </c>
      <c r="G9" s="309"/>
      <c r="I9" s="310" t="s">
        <v>139</v>
      </c>
      <c r="J9" s="310"/>
      <c r="K9" s="311"/>
      <c r="L9" s="312" t="s">
        <v>140</v>
      </c>
      <c r="M9" s="312"/>
    </row>
    <row r="10" customFormat="false" ht="5.1" hidden="false" customHeight="true" outlineLevel="0" collapsed="false"/>
    <row r="11" customFormat="false" ht="20.1" hidden="false" customHeight="true" outlineLevel="0" collapsed="false">
      <c r="B11" s="305" t="n">
        <v>2</v>
      </c>
      <c r="C11" s="313"/>
      <c r="D11" s="313"/>
      <c r="E11" s="314"/>
      <c r="F11" s="305" t="n">
        <v>11</v>
      </c>
      <c r="G11" s="315"/>
      <c r="I11" s="305" t="n">
        <v>20</v>
      </c>
      <c r="J11" s="315"/>
      <c r="K11" s="316"/>
      <c r="L11" s="305" t="n">
        <v>29</v>
      </c>
      <c r="M11" s="317" t="n">
        <f aca="false">+IF(J11&lt;&gt;"",G11*MIN(J11,$G$38),0)</f>
        <v>0</v>
      </c>
    </row>
    <row r="12" customFormat="false" ht="5.1" hidden="false" customHeight="true" outlineLevel="0" collapsed="false">
      <c r="F12" s="316"/>
      <c r="I12" s="316"/>
      <c r="L12" s="316"/>
    </row>
    <row r="13" customFormat="false" ht="20.1" hidden="false" customHeight="true" outlineLevel="0" collapsed="false">
      <c r="B13" s="305" t="n">
        <v>3</v>
      </c>
      <c r="C13" s="313"/>
      <c r="D13" s="313"/>
      <c r="E13" s="314"/>
      <c r="F13" s="305" t="n">
        <v>12</v>
      </c>
      <c r="G13" s="315"/>
      <c r="I13" s="305" t="n">
        <v>21</v>
      </c>
      <c r="J13" s="315"/>
      <c r="K13" s="316"/>
      <c r="L13" s="305" t="n">
        <v>30</v>
      </c>
      <c r="M13" s="317" t="n">
        <f aca="false">+IF(J13&lt;&gt;"",G13*MIN(J13,$G$38),0)</f>
        <v>0</v>
      </c>
    </row>
    <row r="14" customFormat="false" ht="5.1" hidden="false" customHeight="true" outlineLevel="0" collapsed="false">
      <c r="F14" s="316"/>
      <c r="I14" s="316"/>
      <c r="L14" s="316"/>
    </row>
    <row r="15" customFormat="false" ht="20.1" hidden="false" customHeight="true" outlineLevel="0" collapsed="false">
      <c r="B15" s="305" t="n">
        <v>4</v>
      </c>
      <c r="C15" s="313"/>
      <c r="D15" s="313"/>
      <c r="E15" s="314"/>
      <c r="F15" s="305" t="n">
        <v>13</v>
      </c>
      <c r="G15" s="315"/>
      <c r="I15" s="305" t="n">
        <v>22</v>
      </c>
      <c r="J15" s="315"/>
      <c r="K15" s="316"/>
      <c r="L15" s="305" t="n">
        <v>31</v>
      </c>
      <c r="M15" s="317" t="n">
        <f aca="false">+IF(J15&lt;&gt;"",G15*MIN(J15,$G$38),0)</f>
        <v>0</v>
      </c>
    </row>
    <row r="16" customFormat="false" ht="5.1" hidden="false" customHeight="true" outlineLevel="0" collapsed="false">
      <c r="F16" s="316"/>
      <c r="I16" s="316"/>
      <c r="L16" s="316"/>
    </row>
    <row r="17" customFormat="false" ht="20.1" hidden="false" customHeight="true" outlineLevel="0" collapsed="false">
      <c r="B17" s="305" t="n">
        <v>5</v>
      </c>
      <c r="C17" s="313"/>
      <c r="D17" s="313"/>
      <c r="E17" s="314"/>
      <c r="F17" s="305" t="n">
        <v>14</v>
      </c>
      <c r="G17" s="315"/>
      <c r="I17" s="305" t="n">
        <v>23</v>
      </c>
      <c r="J17" s="315"/>
      <c r="K17" s="316"/>
      <c r="L17" s="305" t="n">
        <v>32</v>
      </c>
      <c r="M17" s="317" t="n">
        <f aca="false">+IF(J17&lt;&gt;"",G17*MIN(J17,$G$38),0)</f>
        <v>0</v>
      </c>
    </row>
    <row r="18" customFormat="false" ht="5.1" hidden="false" customHeight="true" outlineLevel="0" collapsed="false">
      <c r="F18" s="316"/>
      <c r="I18" s="316"/>
      <c r="L18" s="316"/>
    </row>
    <row r="19" customFormat="false" ht="20.1" hidden="false" customHeight="true" outlineLevel="0" collapsed="false">
      <c r="B19" s="305" t="n">
        <v>6</v>
      </c>
      <c r="C19" s="313"/>
      <c r="D19" s="313"/>
      <c r="E19" s="314"/>
      <c r="F19" s="305" t="n">
        <v>15</v>
      </c>
      <c r="G19" s="315"/>
      <c r="I19" s="305" t="n">
        <v>24</v>
      </c>
      <c r="J19" s="315"/>
      <c r="K19" s="316"/>
      <c r="L19" s="305" t="n">
        <v>33</v>
      </c>
      <c r="M19" s="317" t="n">
        <f aca="false">+IF(J19&lt;&gt;"",G19*MIN(J19,$G$38),0)</f>
        <v>0</v>
      </c>
    </row>
    <row r="20" customFormat="false" ht="5.1" hidden="false" customHeight="true" outlineLevel="0" collapsed="false">
      <c r="F20" s="316"/>
      <c r="I20" s="316"/>
      <c r="L20" s="316"/>
    </row>
    <row r="21" customFormat="false" ht="20.1" hidden="false" customHeight="true" outlineLevel="0" collapsed="false">
      <c r="B21" s="305" t="n">
        <v>7</v>
      </c>
      <c r="C21" s="313"/>
      <c r="D21" s="313"/>
      <c r="E21" s="314"/>
      <c r="F21" s="305" t="n">
        <v>16</v>
      </c>
      <c r="G21" s="315"/>
      <c r="I21" s="305" t="n">
        <v>25</v>
      </c>
      <c r="J21" s="315"/>
      <c r="K21" s="316"/>
      <c r="L21" s="305" t="n">
        <v>34</v>
      </c>
      <c r="M21" s="317" t="n">
        <f aca="false">+IF(J21&lt;&gt;"",G21*MIN(J21,$G$38),0)</f>
        <v>0</v>
      </c>
    </row>
    <row r="22" customFormat="false" ht="5.1" hidden="false" customHeight="true" outlineLevel="0" collapsed="false">
      <c r="F22" s="316"/>
      <c r="I22" s="316"/>
      <c r="L22" s="316"/>
    </row>
    <row r="23" customFormat="false" ht="20.1" hidden="false" customHeight="true" outlineLevel="0" collapsed="false">
      <c r="B23" s="305" t="n">
        <v>8</v>
      </c>
      <c r="C23" s="313"/>
      <c r="D23" s="313"/>
      <c r="E23" s="314"/>
      <c r="F23" s="305" t="n">
        <v>17</v>
      </c>
      <c r="G23" s="315"/>
      <c r="I23" s="305" t="n">
        <v>26</v>
      </c>
      <c r="J23" s="315"/>
      <c r="K23" s="316"/>
      <c r="L23" s="305" t="n">
        <v>35</v>
      </c>
      <c r="M23" s="317" t="n">
        <f aca="false">+IF(J23&lt;&gt;"",G23*MIN(J23,$G$38),0)</f>
        <v>0</v>
      </c>
    </row>
    <row r="24" customFormat="false" ht="5.1" hidden="false" customHeight="true" outlineLevel="0" collapsed="false">
      <c r="F24" s="316"/>
      <c r="I24" s="316"/>
      <c r="L24" s="316"/>
    </row>
    <row r="25" customFormat="false" ht="20.1" hidden="false" customHeight="true" outlineLevel="0" collapsed="false">
      <c r="B25" s="305" t="n">
        <v>9</v>
      </c>
      <c r="C25" s="313"/>
      <c r="D25" s="313"/>
      <c r="E25" s="314"/>
      <c r="F25" s="305" t="n">
        <v>18</v>
      </c>
      <c r="G25" s="315"/>
      <c r="I25" s="305" t="n">
        <v>27</v>
      </c>
      <c r="J25" s="315"/>
      <c r="K25" s="316"/>
      <c r="L25" s="305" t="n">
        <v>36</v>
      </c>
      <c r="M25" s="317" t="n">
        <f aca="false">+IF(J25&lt;&gt;"",G25*MIN(J25,$G$38),0)</f>
        <v>0</v>
      </c>
    </row>
    <row r="26" customFormat="false" ht="5.1" hidden="false" customHeight="true" outlineLevel="0" collapsed="false">
      <c r="F26" s="316"/>
      <c r="I26" s="316"/>
      <c r="L26" s="316"/>
    </row>
    <row r="27" customFormat="false" ht="20.1" hidden="false" customHeight="true" outlineLevel="0" collapsed="false">
      <c r="B27" s="305" t="n">
        <v>10</v>
      </c>
      <c r="C27" s="313"/>
      <c r="D27" s="313"/>
      <c r="E27" s="314"/>
      <c r="F27" s="305" t="n">
        <v>19</v>
      </c>
      <c r="G27" s="315"/>
      <c r="I27" s="305" t="n">
        <v>28</v>
      </c>
      <c r="J27" s="315"/>
      <c r="K27" s="316"/>
      <c r="L27" s="305" t="n">
        <v>37</v>
      </c>
      <c r="M27" s="317" t="n">
        <f aca="false">+IF(J27&lt;&gt;"",G27*MIN(J27,$G$38),0)</f>
        <v>0</v>
      </c>
    </row>
    <row r="28" customFormat="false" ht="5.1" hidden="false" customHeight="true" outlineLevel="0" collapsed="false">
      <c r="L28" s="316"/>
    </row>
    <row r="29" customFormat="false" ht="75" hidden="false" customHeight="true" outlineLevel="0" collapsed="false">
      <c r="B29" s="318" t="n">
        <v>38</v>
      </c>
      <c r="C29" s="319" t="s">
        <v>140</v>
      </c>
      <c r="D29" s="319"/>
      <c r="E29" s="319"/>
      <c r="F29" s="319"/>
      <c r="G29" s="319"/>
      <c r="H29" s="319"/>
      <c r="I29" s="319"/>
      <c r="J29" s="319"/>
      <c r="K29" s="320"/>
      <c r="L29" s="305" t="n">
        <v>39</v>
      </c>
      <c r="M29" s="317" t="n">
        <f aca="false">+IF(((M11+M13+M15+M17+M19+M21+M23+M25+M27)+J40)&lt;(0.25*((G36*G38)+(J38*J36))),0,(M11+M13+M15+M17+M19+M21+M23+M25+M27))</f>
        <v>0</v>
      </c>
      <c r="O29" s="321" t="str">
        <f aca="false">+IF((M11+M13+M15+M17+M19+M21+M23+M25+M27+J40)&lt;0.25*((G36*G38)+(J36*J38)),"D'acord amb l'article 16.2 de l'Ordre EFP/942/2022, es considerarà que concorre l'incompliment total si la realització de l'activitat subvencionada no arriba al 25% dels seus objectius.","")</f>
        <v/>
      </c>
      <c r="P29" s="321"/>
      <c r="Q29" s="321"/>
      <c r="R29" s="321"/>
      <c r="S29" s="322"/>
      <c r="T29" s="322"/>
      <c r="U29" s="322"/>
    </row>
    <row r="30" customFormat="false" ht="4.5" hidden="false" customHeight="true" outlineLevel="0" collapsed="false">
      <c r="O30" s="321"/>
      <c r="P30" s="321"/>
      <c r="Q30" s="321"/>
      <c r="R30" s="321"/>
      <c r="S30" s="323"/>
      <c r="T30" s="322"/>
      <c r="U30" s="322"/>
    </row>
    <row r="31" customFormat="false" ht="4.5" hidden="false" customHeight="true" outlineLevel="0" collapsed="false">
      <c r="O31" s="321"/>
      <c r="P31" s="321"/>
      <c r="Q31" s="321"/>
      <c r="R31" s="321"/>
      <c r="S31" s="323"/>
      <c r="T31" s="322"/>
      <c r="U31" s="322"/>
    </row>
    <row r="32" customFormat="false" ht="84" hidden="false" customHeight="true" outlineLevel="0" collapsed="false">
      <c r="F32" s="324" t="s">
        <v>141</v>
      </c>
      <c r="G32" s="324"/>
      <c r="I32" s="324" t="s">
        <v>142</v>
      </c>
      <c r="J32" s="324"/>
      <c r="L32" s="325" t="s">
        <v>143</v>
      </c>
      <c r="M32" s="325"/>
      <c r="O32" s="321"/>
      <c r="P32" s="321"/>
      <c r="Q32" s="321"/>
      <c r="R32" s="321"/>
      <c r="S32" s="326" t="s">
        <v>144</v>
      </c>
      <c r="T32" s="327"/>
      <c r="U32" s="322"/>
    </row>
    <row r="33" customFormat="false" ht="3" hidden="false" customHeight="true" outlineLevel="0" collapsed="false">
      <c r="F33" s="328"/>
      <c r="G33" s="329"/>
      <c r="I33" s="328"/>
      <c r="J33" s="329"/>
      <c r="O33" s="322"/>
      <c r="P33" s="322"/>
      <c r="Q33" s="322"/>
      <c r="R33" s="246"/>
      <c r="S33" s="322"/>
      <c r="T33" s="322"/>
      <c r="U33" s="322"/>
    </row>
    <row r="34" customFormat="false" ht="15" hidden="true" customHeight="true" outlineLevel="0" collapsed="false">
      <c r="B34" s="330"/>
      <c r="C34" s="330"/>
      <c r="D34" s="330"/>
      <c r="F34" s="331" t="n">
        <v>1</v>
      </c>
      <c r="G34" s="332"/>
      <c r="I34" s="331" t="n">
        <v>2</v>
      </c>
      <c r="J34" s="332"/>
      <c r="O34" s="322"/>
      <c r="P34" s="322"/>
      <c r="Q34" s="322"/>
      <c r="R34" s="246"/>
      <c r="S34" s="322"/>
      <c r="T34" s="322"/>
      <c r="U34" s="322"/>
    </row>
    <row r="35" customFormat="false" ht="3" hidden="false" customHeight="true" outlineLevel="0" collapsed="false">
      <c r="D35" s="311"/>
      <c r="F35" s="328"/>
      <c r="G35" s="329"/>
      <c r="I35" s="328"/>
      <c r="J35" s="329"/>
      <c r="O35" s="322"/>
      <c r="P35" s="322"/>
      <c r="Q35" s="322"/>
      <c r="R35" s="246"/>
      <c r="S35" s="322"/>
      <c r="T35" s="322"/>
      <c r="U35" s="322"/>
    </row>
    <row r="36" customFormat="false" ht="15" hidden="false" customHeight="true" outlineLevel="0" collapsed="false">
      <c r="B36" s="330" t="s">
        <v>145</v>
      </c>
      <c r="C36" s="330"/>
      <c r="D36" s="330"/>
      <c r="F36" s="333" t="n">
        <v>40</v>
      </c>
      <c r="G36" s="334" t="n">
        <f aca="false">+'CC3-E anvers'!C38</f>
        <v>0</v>
      </c>
      <c r="I36" s="333" t="n">
        <v>41</v>
      </c>
      <c r="J36" s="334" t="n">
        <f aca="false">+'CC3-E anvers'!C49</f>
        <v>0</v>
      </c>
      <c r="O36" s="322"/>
      <c r="P36" s="335" t="str">
        <f aca="false">+IF((M11+M13+M15+M17+M19+M21+M23+M25+M27+J40)&lt;0.25*((G36*G38)+(J36*J38)),1,"")</f>
        <v/>
      </c>
      <c r="Q36" s="322"/>
      <c r="R36" s="246"/>
      <c r="S36" s="336" t="str">
        <f aca="false">IF('CC3-E anvers'!C38="","",+M29/'CC3-E anvers'!C38)</f>
        <v/>
      </c>
      <c r="T36" s="337"/>
      <c r="U36" s="322"/>
    </row>
    <row r="37" customFormat="false" ht="3" hidden="false" customHeight="true" outlineLevel="0" collapsed="false">
      <c r="D37" s="311"/>
      <c r="F37" s="338"/>
      <c r="G37" s="329"/>
      <c r="I37" s="338"/>
      <c r="J37" s="329"/>
      <c r="O37" s="322"/>
      <c r="P37" s="322"/>
      <c r="Q37" s="322"/>
      <c r="R37" s="246"/>
      <c r="S37" s="322"/>
      <c r="T37" s="322"/>
      <c r="U37" s="322"/>
    </row>
    <row r="38" customFormat="false" ht="15" hidden="false" customHeight="true" outlineLevel="0" collapsed="false">
      <c r="B38" s="330" t="s">
        <v>146</v>
      </c>
      <c r="C38" s="330"/>
      <c r="D38" s="330"/>
      <c r="F38" s="333" t="n">
        <v>42</v>
      </c>
      <c r="G38" s="334" t="n">
        <f aca="false">+'CC3-E anvers'!H38</f>
        <v>0</v>
      </c>
      <c r="I38" s="333" t="n">
        <v>43</v>
      </c>
      <c r="J38" s="334" t="n">
        <f aca="false">+'CC3-E anvers'!H49</f>
        <v>0</v>
      </c>
      <c r="O38" s="322"/>
      <c r="P38" s="322"/>
      <c r="Q38" s="322"/>
      <c r="R38" s="246"/>
      <c r="S38" s="322"/>
      <c r="T38" s="322"/>
      <c r="U38" s="322"/>
    </row>
    <row r="39" customFormat="false" ht="3" hidden="false" customHeight="true" outlineLevel="0" collapsed="false">
      <c r="D39" s="311"/>
      <c r="F39" s="338"/>
      <c r="G39" s="329"/>
      <c r="I39" s="328"/>
      <c r="J39" s="329"/>
      <c r="K39" s="339"/>
      <c r="O39" s="322"/>
      <c r="P39" s="322"/>
      <c r="Q39" s="322"/>
      <c r="R39" s="322"/>
      <c r="S39" s="322"/>
      <c r="T39" s="322"/>
      <c r="U39" s="322"/>
    </row>
    <row r="40" customFormat="false" ht="15" hidden="false" customHeight="true" outlineLevel="0" collapsed="false">
      <c r="B40" s="330" t="s">
        <v>140</v>
      </c>
      <c r="C40" s="330"/>
      <c r="D40" s="330"/>
      <c r="F40" s="340" t="n">
        <v>44</v>
      </c>
      <c r="G40" s="341" t="n">
        <f aca="false">+M29</f>
        <v>0</v>
      </c>
      <c r="I40" s="340" t="s">
        <v>147</v>
      </c>
      <c r="J40" s="342"/>
      <c r="K40" s="343"/>
      <c r="M40" s="316"/>
      <c r="O40" s="322"/>
      <c r="P40" s="322"/>
      <c r="Q40" s="322"/>
      <c r="R40" s="322"/>
      <c r="S40" s="322"/>
      <c r="T40" s="322"/>
      <c r="U40" s="322"/>
    </row>
    <row r="41" customFormat="false" ht="3" hidden="false" customHeight="true" outlineLevel="0" collapsed="false">
      <c r="B41" s="330"/>
      <c r="C41" s="330"/>
      <c r="D41" s="330"/>
      <c r="F41" s="340"/>
      <c r="G41" s="341"/>
      <c r="I41" s="340"/>
      <c r="J41" s="342"/>
      <c r="K41" s="343"/>
      <c r="O41" s="322"/>
      <c r="P41" s="322"/>
      <c r="Q41" s="322"/>
      <c r="R41" s="322"/>
      <c r="S41" s="322"/>
      <c r="T41" s="322"/>
      <c r="U41" s="322"/>
    </row>
    <row r="42" customFormat="false" ht="15" hidden="false" customHeight="true" outlineLevel="0" collapsed="false">
      <c r="B42" s="330"/>
      <c r="C42" s="330"/>
      <c r="D42" s="330"/>
      <c r="F42" s="340"/>
      <c r="G42" s="341"/>
      <c r="I42" s="340"/>
      <c r="J42" s="342"/>
      <c r="K42" s="343"/>
      <c r="O42" s="322"/>
      <c r="P42" s="322"/>
      <c r="Q42" s="322"/>
      <c r="R42" s="322"/>
      <c r="S42" s="322"/>
      <c r="T42" s="322"/>
      <c r="U42" s="322"/>
    </row>
    <row r="43" customFormat="false" ht="3" hidden="false" customHeight="true" outlineLevel="0" collapsed="false">
      <c r="D43" s="311"/>
      <c r="F43" s="338"/>
      <c r="G43" s="329"/>
      <c r="I43" s="328"/>
      <c r="J43" s="344" t="n">
        <f aca="false">3*6</f>
        <v>18</v>
      </c>
      <c r="K43" s="343"/>
      <c r="O43" s="322"/>
      <c r="P43" s="322"/>
      <c r="Q43" s="322"/>
      <c r="R43" s="322"/>
      <c r="S43" s="322"/>
      <c r="T43" s="322"/>
      <c r="U43" s="322"/>
    </row>
    <row r="44" customFormat="false" ht="13.8" hidden="false" customHeight="true" outlineLevel="0" collapsed="false">
      <c r="B44" s="330" t="s">
        <v>148</v>
      </c>
      <c r="C44" s="330"/>
      <c r="D44" s="330"/>
      <c r="F44" s="333" t="n">
        <v>46</v>
      </c>
      <c r="G44" s="345" t="n">
        <f aca="false">+'CC3-E anvers'!AG38+'CC3-E anvers'!AG41+'CC3-E anvers'!AG46</f>
        <v>0</v>
      </c>
      <c r="I44" s="333" t="n">
        <v>47</v>
      </c>
      <c r="J44" s="345" t="n">
        <f aca="false">+'CC3-E anvers'!AG49</f>
        <v>0</v>
      </c>
      <c r="K44" s="343"/>
      <c r="L44" s="333" t="n">
        <v>48</v>
      </c>
      <c r="M44" s="345" t="n">
        <f aca="false">+G44+J44</f>
        <v>0</v>
      </c>
      <c r="O44" s="322"/>
      <c r="P44" s="322"/>
      <c r="Q44" s="322"/>
      <c r="R44" s="322"/>
      <c r="S44" s="322"/>
      <c r="T44" s="322"/>
      <c r="U44" s="322"/>
    </row>
    <row r="45" customFormat="false" ht="3" hidden="false" customHeight="true" outlineLevel="0" collapsed="false">
      <c r="D45" s="311"/>
      <c r="F45" s="338"/>
      <c r="G45" s="329"/>
      <c r="I45" s="328"/>
      <c r="J45" s="329"/>
      <c r="K45" s="343"/>
      <c r="L45" s="346"/>
      <c r="O45" s="322"/>
      <c r="P45" s="322"/>
      <c r="Q45" s="322"/>
      <c r="R45" s="322"/>
      <c r="S45" s="322"/>
      <c r="T45" s="322"/>
      <c r="U45" s="322"/>
    </row>
    <row r="46" customFormat="false" ht="42.75" hidden="false" customHeight="true" outlineLevel="0" collapsed="false">
      <c r="B46" s="347" t="s">
        <v>149</v>
      </c>
      <c r="C46" s="347"/>
      <c r="D46" s="348" t="s">
        <v>150</v>
      </c>
      <c r="F46" s="333" t="n">
        <v>49</v>
      </c>
      <c r="G46" s="345" t="n">
        <f aca="false">+MIN('CC3-E anvers'!AE74,'CC3-E anvers'!AG43)</f>
        <v>0</v>
      </c>
      <c r="I46" s="333" t="n">
        <v>50</v>
      </c>
      <c r="J46" s="345" t="n">
        <f aca="false">MIN(MIN('CC3-E anvers'!P84:V84,'CC3-E anvers'!AG49),+J40*'CC3-E anvers'!L49)</f>
        <v>0</v>
      </c>
      <c r="K46" s="343"/>
      <c r="L46" s="349" t="n">
        <v>53</v>
      </c>
      <c r="M46" s="350" t="n">
        <f aca="false">+G46+J46+G49</f>
        <v>0</v>
      </c>
      <c r="O46" s="322"/>
      <c r="P46" s="322"/>
      <c r="Q46" s="322"/>
      <c r="R46" s="322"/>
      <c r="S46" s="322"/>
      <c r="T46" s="322"/>
      <c r="U46" s="322"/>
    </row>
    <row r="47" customFormat="false" ht="33.75" hidden="true" customHeight="true" outlineLevel="0" collapsed="false">
      <c r="B47" s="347"/>
      <c r="C47" s="347"/>
      <c r="D47" s="348" t="s">
        <v>151</v>
      </c>
      <c r="F47" s="351" t="n">
        <v>84</v>
      </c>
      <c r="G47" s="352" t="s">
        <v>152</v>
      </c>
      <c r="I47" s="331" t="n">
        <v>92</v>
      </c>
      <c r="J47" s="353" t="s">
        <v>153</v>
      </c>
      <c r="K47" s="343"/>
      <c r="L47" s="354"/>
      <c r="M47" s="350"/>
      <c r="O47" s="322"/>
      <c r="P47" s="322"/>
      <c r="Q47" s="322"/>
      <c r="R47" s="322"/>
      <c r="S47" s="322"/>
      <c r="T47" s="322"/>
      <c r="U47" s="322"/>
    </row>
    <row r="48" customFormat="false" ht="3" hidden="false" customHeight="true" outlineLevel="0" collapsed="false">
      <c r="B48" s="347"/>
      <c r="C48" s="347"/>
      <c r="D48" s="355"/>
      <c r="F48" s="338"/>
      <c r="G48" s="329"/>
      <c r="I48" s="356"/>
      <c r="J48" s="357"/>
      <c r="K48" s="343"/>
      <c r="L48" s="358"/>
      <c r="M48" s="350"/>
      <c r="O48" s="322"/>
      <c r="P48" s="322"/>
      <c r="Q48" s="322"/>
      <c r="R48" s="322"/>
      <c r="S48" s="322"/>
      <c r="T48" s="322"/>
      <c r="U48" s="322"/>
    </row>
    <row r="49" customFormat="false" ht="48.75" hidden="false" customHeight="true" outlineLevel="0" collapsed="false">
      <c r="B49" s="347"/>
      <c r="C49" s="347"/>
      <c r="D49" s="348" t="s">
        <v>151</v>
      </c>
      <c r="F49" s="333" t="n">
        <v>51</v>
      </c>
      <c r="G49" s="345" t="n">
        <f aca="false">IF(S36="",0,MIN('CC3-E anvers'!AG46:AO46,MIN('CC3-E anvers'!AG38,'CC3-E anvers'!P68)*0.4*MIN(S36,15)/15))</f>
        <v>0</v>
      </c>
      <c r="I49" s="162"/>
      <c r="J49" s="162"/>
      <c r="K49" s="343"/>
      <c r="L49" s="358"/>
      <c r="M49" s="350"/>
      <c r="O49" s="326" t="s">
        <v>154</v>
      </c>
      <c r="P49" s="359"/>
      <c r="Q49" s="322"/>
      <c r="R49" s="322"/>
      <c r="S49" s="322"/>
      <c r="T49" s="322"/>
      <c r="U49" s="322"/>
    </row>
    <row r="50" customFormat="false" ht="2.25" hidden="false" customHeight="true" outlineLevel="0" collapsed="false">
      <c r="F50" s="360"/>
      <c r="G50" s="360"/>
      <c r="H50" s="360"/>
      <c r="I50" s="360"/>
      <c r="J50" s="360"/>
      <c r="K50" s="360"/>
      <c r="L50" s="360"/>
      <c r="M50" s="360"/>
      <c r="O50" s="361"/>
      <c r="P50" s="361"/>
      <c r="Q50" s="322"/>
      <c r="R50" s="322"/>
      <c r="S50" s="322"/>
      <c r="T50" s="322"/>
      <c r="U50" s="322"/>
    </row>
    <row r="51" customFormat="false" ht="20.25" hidden="false" customHeight="true" outlineLevel="0" collapsed="false">
      <c r="D51" s="362" t="s">
        <v>155</v>
      </c>
      <c r="E51" s="362"/>
      <c r="F51" s="362"/>
      <c r="G51" s="362"/>
      <c r="H51" s="362"/>
      <c r="I51" s="362"/>
      <c r="J51" s="362"/>
      <c r="K51" s="363"/>
      <c r="L51" s="333" t="n">
        <v>54</v>
      </c>
      <c r="M51" s="364" t="n">
        <f aca="false">IF(((M11+M13+M15+M17+M19+M21+M23+M25+M27)+J40)&lt;(0.25*((G36*G38)+(J38*J36))),0,MIN(M46,P51+J46))</f>
        <v>0</v>
      </c>
      <c r="N51" s="365"/>
      <c r="O51" s="361" t="n">
        <f aca="false">IF('CC3-E anvers'!C28=0,"",dades!I4)</f>
        <v>9</v>
      </c>
      <c r="P51" s="366" t="n">
        <f aca="false">+M29*O51</f>
        <v>0</v>
      </c>
      <c r="Q51" s="322"/>
      <c r="R51" s="322"/>
      <c r="S51" s="322"/>
      <c r="T51" s="322"/>
      <c r="U51" s="322"/>
    </row>
    <row r="52" customFormat="false" ht="6.75" hidden="false" customHeight="true" outlineLevel="0" collapsed="false"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</row>
    <row r="53" customFormat="false" ht="28.15" hidden="false" customHeight="true" outlineLevel="0" collapsed="false"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Q53" s="367" t="str">
        <f aca="false">IF(P36=1,"",IF(AND(O51=9,P51&lt;(G46+G49)),"Import liquidable limitat atès que el sumatori dels blocs A+B+C supera el mòdul màxim establert per la normativa estatal de 9 €",""))</f>
        <v/>
      </c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</row>
    <row r="54" customFormat="false" ht="15.75" hidden="false" customHeight="true" outlineLevel="0" collapsed="false">
      <c r="D54" s="368" t="s">
        <v>156</v>
      </c>
      <c r="E54" s="369"/>
      <c r="F54" s="369"/>
      <c r="G54" s="369"/>
      <c r="H54" s="369"/>
      <c r="I54" s="365"/>
      <c r="J54" s="365"/>
      <c r="K54" s="365"/>
      <c r="L54" s="369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</row>
    <row r="55" customFormat="false" ht="5.1" hidden="false" customHeight="true" outlineLevel="0" collapsed="false">
      <c r="D55" s="339"/>
      <c r="E55" s="339"/>
      <c r="H55" s="365"/>
      <c r="I55" s="365"/>
      <c r="J55" s="365"/>
      <c r="K55" s="365"/>
      <c r="L55" s="365"/>
      <c r="M55" s="365"/>
      <c r="N55" s="365"/>
      <c r="O55" s="365"/>
      <c r="P55" s="365"/>
      <c r="Q55" s="365"/>
    </row>
    <row r="56" customFormat="false" ht="5.1" hidden="false" customHeight="true" outlineLevel="0" collapsed="false">
      <c r="B56" s="370"/>
      <c r="C56" s="356"/>
      <c r="D56" s="357"/>
      <c r="E56" s="357"/>
      <c r="F56" s="356"/>
      <c r="G56" s="356"/>
      <c r="H56" s="356"/>
      <c r="I56" s="356"/>
      <c r="J56" s="371"/>
      <c r="K56" s="371"/>
      <c r="L56" s="356"/>
      <c r="M56" s="371"/>
      <c r="N56" s="371"/>
      <c r="O56" s="371"/>
      <c r="P56" s="371"/>
      <c r="Q56" s="372"/>
      <c r="R56" s="365"/>
      <c r="S56" s="365"/>
      <c r="T56" s="365"/>
      <c r="U56" s="365"/>
      <c r="V56" s="365"/>
      <c r="W56" s="365"/>
      <c r="X56" s="365"/>
      <c r="Y56" s="365"/>
      <c r="Z56" s="365"/>
      <c r="AA56" s="365"/>
      <c r="AB56" s="365"/>
      <c r="AC56" s="365"/>
      <c r="AD56" s="365"/>
    </row>
    <row r="57" customFormat="false" ht="15" hidden="false" customHeight="true" outlineLevel="0" collapsed="false">
      <c r="B57" s="373"/>
      <c r="C57" s="374" t="n">
        <v>60</v>
      </c>
      <c r="D57" s="375" t="s">
        <v>157</v>
      </c>
      <c r="E57" s="339"/>
      <c r="H57" s="376"/>
      <c r="I57" s="333" t="n">
        <v>55</v>
      </c>
      <c r="J57" s="377" t="n">
        <f aca="false">+C57/100*'CC3-E anvers'!AG55</f>
        <v>0</v>
      </c>
      <c r="K57" s="337"/>
      <c r="L57" s="378"/>
      <c r="M57" s="378"/>
      <c r="N57" s="378"/>
      <c r="O57" s="378"/>
      <c r="P57" s="378"/>
      <c r="Q57" s="379"/>
      <c r="R57" s="365"/>
      <c r="S57" s="365"/>
      <c r="T57" s="365"/>
      <c r="U57" s="365"/>
      <c r="V57" s="365"/>
      <c r="W57" s="365"/>
      <c r="X57" s="365"/>
      <c r="Y57" s="365"/>
      <c r="Z57" s="365"/>
      <c r="AA57" s="365"/>
    </row>
    <row r="58" customFormat="false" ht="5.1" hidden="false" customHeight="true" outlineLevel="0" collapsed="false">
      <c r="B58" s="373"/>
      <c r="D58" s="339"/>
      <c r="E58" s="339"/>
      <c r="J58" s="328"/>
      <c r="K58" s="322"/>
      <c r="L58" s="378"/>
      <c r="M58" s="378"/>
      <c r="N58" s="378"/>
      <c r="O58" s="378"/>
      <c r="P58" s="378"/>
      <c r="Q58" s="379"/>
      <c r="R58" s="365"/>
      <c r="S58" s="365"/>
      <c r="T58" s="365"/>
      <c r="U58" s="365"/>
      <c r="V58" s="365"/>
      <c r="W58" s="365"/>
      <c r="X58" s="365"/>
      <c r="Y58" s="365"/>
      <c r="Z58" s="365"/>
      <c r="AA58" s="365"/>
    </row>
    <row r="59" customFormat="false" ht="13.8" hidden="false" customHeight="false" outlineLevel="0" collapsed="false">
      <c r="B59" s="373"/>
      <c r="C59" s="368" t="s">
        <v>158</v>
      </c>
      <c r="H59" s="376"/>
      <c r="I59" s="333" t="n">
        <v>56</v>
      </c>
      <c r="J59" s="377" t="n">
        <f aca="false">+IF(M59&lt;0,"",M59)</f>
        <v>0</v>
      </c>
      <c r="K59" s="337"/>
      <c r="L59" s="378"/>
      <c r="M59" s="380" t="n">
        <f aca="false">+M51-J57</f>
        <v>0</v>
      </c>
      <c r="N59" s="378"/>
      <c r="O59" s="378"/>
      <c r="P59" s="378"/>
      <c r="Q59" s="379"/>
      <c r="R59" s="365"/>
      <c r="S59" s="365"/>
      <c r="T59" s="365"/>
      <c r="U59" s="365"/>
      <c r="V59" s="365"/>
      <c r="W59" s="365"/>
      <c r="X59" s="365"/>
      <c r="Y59" s="365"/>
      <c r="Z59" s="365"/>
      <c r="AA59" s="365"/>
    </row>
    <row r="60" customFormat="false" ht="5.1" hidden="false" customHeight="true" outlineLevel="0" collapsed="false">
      <c r="B60" s="373"/>
      <c r="J60" s="328"/>
      <c r="K60" s="322"/>
      <c r="L60" s="378"/>
      <c r="M60" s="378"/>
      <c r="N60" s="378"/>
      <c r="O60" s="378"/>
      <c r="P60" s="378"/>
      <c r="Q60" s="379"/>
      <c r="R60" s="365"/>
      <c r="S60" s="365"/>
      <c r="T60" s="365"/>
      <c r="U60" s="365"/>
      <c r="V60" s="365"/>
      <c r="W60" s="365"/>
      <c r="X60" s="365"/>
      <c r="Y60" s="365"/>
      <c r="Z60" s="365"/>
      <c r="AA60" s="365"/>
    </row>
    <row r="61" customFormat="false" ht="18" hidden="false" customHeight="true" outlineLevel="0" collapsed="false">
      <c r="B61" s="373"/>
      <c r="C61" s="368" t="s">
        <v>159</v>
      </c>
      <c r="H61" s="376"/>
      <c r="I61" s="333" t="n">
        <v>57</v>
      </c>
      <c r="J61" s="377" t="n">
        <f aca="false">+IF(M59&gt;0,"",M59*-1)</f>
        <v>-0</v>
      </c>
      <c r="K61" s="337"/>
      <c r="L61" s="378"/>
      <c r="M61" s="378"/>
      <c r="N61" s="378"/>
      <c r="O61" s="378"/>
      <c r="P61" s="378"/>
      <c r="Q61" s="379"/>
      <c r="R61" s="365"/>
      <c r="S61" s="365"/>
      <c r="T61" s="365"/>
      <c r="U61" s="365"/>
      <c r="V61" s="365"/>
      <c r="W61" s="365"/>
      <c r="X61" s="365"/>
      <c r="Y61" s="365"/>
      <c r="Z61" s="365"/>
      <c r="AA61" s="365"/>
    </row>
    <row r="62" customFormat="false" ht="3.75" hidden="false" customHeight="true" outlineLevel="0" collapsed="false">
      <c r="B62" s="381"/>
      <c r="C62" s="382"/>
      <c r="D62" s="360"/>
      <c r="E62" s="360"/>
      <c r="F62" s="360"/>
      <c r="G62" s="360"/>
      <c r="H62" s="383"/>
      <c r="I62" s="383"/>
      <c r="J62" s="383"/>
      <c r="K62" s="383"/>
      <c r="L62" s="383"/>
      <c r="M62" s="383"/>
      <c r="N62" s="383"/>
      <c r="O62" s="384"/>
      <c r="P62" s="384"/>
      <c r="Q62" s="385"/>
      <c r="R62" s="365"/>
      <c r="S62" s="365"/>
      <c r="T62" s="365"/>
      <c r="U62" s="365"/>
      <c r="V62" s="365"/>
      <c r="W62" s="365"/>
      <c r="X62" s="365"/>
      <c r="Y62" s="365"/>
      <c r="Z62" s="365"/>
      <c r="AA62" s="365"/>
      <c r="AB62" s="365"/>
      <c r="AC62" s="365"/>
      <c r="AD62" s="365"/>
    </row>
    <row r="63" customFormat="false" ht="5.1" hidden="false" customHeight="true" outlineLevel="0" collapsed="false">
      <c r="B63" s="328"/>
      <c r="H63" s="365"/>
      <c r="I63" s="365"/>
      <c r="J63" s="365"/>
      <c r="K63" s="365"/>
      <c r="L63" s="365"/>
      <c r="M63" s="365"/>
      <c r="N63" s="365"/>
      <c r="O63" s="365"/>
      <c r="P63" s="365"/>
      <c r="Q63" s="365"/>
      <c r="R63" s="365"/>
      <c r="S63" s="365"/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</row>
    <row r="64" customFormat="false" ht="15" hidden="false" customHeight="true" outlineLevel="0" collapsed="false">
      <c r="B64" s="386" t="s">
        <v>160</v>
      </c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</row>
    <row r="65" customFormat="false" ht="15.75" hidden="false" customHeight="true" outlineLevel="0" collapsed="false"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65"/>
      <c r="S65" s="365"/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</row>
    <row r="66" customFormat="false" ht="5.1" hidden="false" customHeight="true" outlineLevel="0" collapsed="false"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65"/>
      <c r="S66" s="365"/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</row>
    <row r="67" customFormat="false" ht="8.25" hidden="false" customHeight="true" outlineLevel="0" collapsed="false"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65"/>
      <c r="S67" s="365"/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</row>
    <row r="68" customFormat="false" ht="8.25" hidden="false" customHeight="true" outlineLevel="0" collapsed="false"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</row>
    <row r="69" customFormat="false" ht="5.1" hidden="false" customHeight="true" outlineLevel="0" collapsed="false"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</row>
    <row r="70" customFormat="false" ht="36" hidden="false" customHeight="true" outlineLevel="0" collapsed="false"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</row>
  </sheetData>
  <sheetProtection sheet="true" password="91e0" objects="true" scenarios="true"/>
  <mergeCells count="34">
    <mergeCell ref="F1:J2"/>
    <mergeCell ref="F4:J5"/>
    <mergeCell ref="G7:J7"/>
    <mergeCell ref="B9:D9"/>
    <mergeCell ref="F9:G9"/>
    <mergeCell ref="I9:J9"/>
    <mergeCell ref="L9:M9"/>
    <mergeCell ref="C11:D11"/>
    <mergeCell ref="C13:D13"/>
    <mergeCell ref="C15:D15"/>
    <mergeCell ref="C17:D17"/>
    <mergeCell ref="C19:D19"/>
    <mergeCell ref="C21:D21"/>
    <mergeCell ref="C23:D23"/>
    <mergeCell ref="C25:D25"/>
    <mergeCell ref="C27:D27"/>
    <mergeCell ref="C29:J29"/>
    <mergeCell ref="O29:R32"/>
    <mergeCell ref="F32:G32"/>
    <mergeCell ref="I32:J32"/>
    <mergeCell ref="L32:M32"/>
    <mergeCell ref="B34:D34"/>
    <mergeCell ref="B36:D36"/>
    <mergeCell ref="B38:D38"/>
    <mergeCell ref="B40:D42"/>
    <mergeCell ref="F40:F42"/>
    <mergeCell ref="G40:G42"/>
    <mergeCell ref="I40:I42"/>
    <mergeCell ref="J40:J42"/>
    <mergeCell ref="B44:D44"/>
    <mergeCell ref="B46:C49"/>
    <mergeCell ref="M46:M49"/>
    <mergeCell ref="D51:J51"/>
    <mergeCell ref="B64:Q70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46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O4" activeCellId="0" sqref="O4"/>
    </sheetView>
  </sheetViews>
  <sheetFormatPr defaultRowHeight="13.8" zeroHeight="false" outlineLevelRow="0" outlineLevelCol="0"/>
  <cols>
    <col collapsed="false" customWidth="true" hidden="false" outlineLevel="0" max="1" min="1" style="0" width="7.29"/>
    <col collapsed="false" customWidth="false" hidden="true" outlineLevel="0" max="2" min="2" style="0" width="11.52"/>
    <col collapsed="false" customWidth="true" hidden="false" outlineLevel="0" max="4" min="3" style="0" width="2.71"/>
    <col collapsed="false" customWidth="true" hidden="false" outlineLevel="0" max="5" min="5" style="0" width="2.14"/>
    <col collapsed="false" customWidth="true" hidden="false" outlineLevel="0" max="6" min="6" style="0" width="4.29"/>
    <col collapsed="false" customWidth="true" hidden="false" outlineLevel="0" max="7" min="7" style="0" width="1.58"/>
    <col collapsed="false" customWidth="true" hidden="false" outlineLevel="0" max="8" min="8" style="0" width="4.43"/>
    <col collapsed="false" customWidth="true" hidden="false" outlineLevel="0" max="9" min="9" style="0" width="1.42"/>
    <col collapsed="false" customWidth="true" hidden="false" outlineLevel="0" max="10" min="10" style="0" width="4.43"/>
    <col collapsed="false" customWidth="true" hidden="false" outlineLevel="0" max="11" min="11" style="0" width="1.47"/>
    <col collapsed="false" customWidth="true" hidden="false" outlineLevel="0" max="12" min="12" style="0" width="4.43"/>
    <col collapsed="false" customWidth="true" hidden="false" outlineLevel="0" max="13" min="13" style="0" width="1.29"/>
    <col collapsed="false" customWidth="true" hidden="false" outlineLevel="0" max="14" min="14" style="0" width="1"/>
    <col collapsed="false" customWidth="true" hidden="false" outlineLevel="0" max="15" min="15" style="0" width="4.14"/>
    <col collapsed="false" customWidth="true" hidden="false" outlineLevel="0" max="16" min="16" style="0" width="1"/>
    <col collapsed="false" customWidth="true" hidden="false" outlineLevel="0" max="17" min="17" style="0" width="5.86"/>
    <col collapsed="false" customWidth="true" hidden="false" outlineLevel="0" max="18" min="18" style="0" width="1"/>
    <col collapsed="false" customWidth="true" hidden="false" outlineLevel="0" max="19" min="19" style="0" width="4.14"/>
    <col collapsed="false" customWidth="true" hidden="false" outlineLevel="0" max="20" min="20" style="0" width="1"/>
    <col collapsed="false" customWidth="true" hidden="false" outlineLevel="0" max="21" min="21" style="0" width="4.29"/>
    <col collapsed="false" customWidth="true" hidden="false" outlineLevel="0" max="22" min="22" style="0" width="4.71"/>
    <col collapsed="false" customWidth="true" hidden="false" outlineLevel="0" max="26" min="23" style="0" width="2.71"/>
    <col collapsed="false" customWidth="true" hidden="false" outlineLevel="0" max="27" min="27" style="0" width="4.57"/>
    <col collapsed="false" customWidth="true" hidden="false" outlineLevel="0" max="28" min="28" style="0" width="2.71"/>
    <col collapsed="false" customWidth="true" hidden="false" outlineLevel="0" max="29" min="29" style="0" width="4.29"/>
    <col collapsed="false" customWidth="true" hidden="false" outlineLevel="0" max="30" min="30" style="0" width="2.71"/>
    <col collapsed="false" customWidth="true" hidden="false" outlineLevel="0" max="31" min="31" style="0" width="3.98"/>
    <col collapsed="false" customWidth="true" hidden="false" outlineLevel="0" max="38" min="32" style="0" width="2.71"/>
    <col collapsed="false" customWidth="true" hidden="false" outlineLevel="0" max="39" min="39" style="0" width="4.71"/>
    <col collapsed="false" customWidth="true" hidden="false" outlineLevel="0" max="40" min="40" style="0" width="2.71"/>
    <col collapsed="false" customWidth="true" hidden="false" outlineLevel="0" max="41" min="41" style="0" width="3.98"/>
    <col collapsed="false" customWidth="true" hidden="false" outlineLevel="0" max="50" min="42" style="0" width="2.71"/>
    <col collapsed="false" customWidth="true" hidden="false" outlineLevel="0" max="51" min="51" style="0" width="2.3"/>
    <col collapsed="false" customWidth="true" hidden="false" outlineLevel="0" max="52" min="52" style="0" width="1.13"/>
    <col collapsed="false" customWidth="false" hidden="true" outlineLevel="0" max="53" min="53" style="0" width="11.52"/>
    <col collapsed="false" customWidth="true" hidden="false" outlineLevel="0" max="54" min="54" style="0" width="3.71"/>
    <col collapsed="false" customWidth="true" hidden="false" outlineLevel="0" max="55" min="55" style="0" width="2.71"/>
    <col collapsed="false" customWidth="true" hidden="false" outlineLevel="0" max="56" min="56" style="0" width="0.29"/>
    <col collapsed="false" customWidth="true" hidden="false" outlineLevel="0" max="256" min="57" style="0" width="10.58"/>
    <col collapsed="false" customWidth="true" hidden="false" outlineLevel="0" max="257" min="257" style="0" width="7.29"/>
    <col collapsed="false" customWidth="false" hidden="true" outlineLevel="0" max="258" min="258" style="0" width="11.52"/>
    <col collapsed="false" customWidth="true" hidden="false" outlineLevel="0" max="260" min="259" style="0" width="2.71"/>
    <col collapsed="false" customWidth="true" hidden="false" outlineLevel="0" max="261" min="261" style="0" width="2.14"/>
    <col collapsed="false" customWidth="true" hidden="false" outlineLevel="0" max="262" min="262" style="0" width="5.57"/>
    <col collapsed="false" customWidth="true" hidden="false" outlineLevel="0" max="266" min="263" style="0" width="2.71"/>
    <col collapsed="false" customWidth="true" hidden="false" outlineLevel="0" max="267" min="267" style="0" width="4.43"/>
    <col collapsed="false" customWidth="true" hidden="false" outlineLevel="0" max="268" min="268" style="0" width="1"/>
    <col collapsed="false" customWidth="true" hidden="false" outlineLevel="0" max="269" min="269" style="0" width="6.15"/>
    <col collapsed="false" customWidth="true" hidden="false" outlineLevel="0" max="270" min="270" style="0" width="1"/>
    <col collapsed="false" customWidth="true" hidden="false" outlineLevel="0" max="271" min="271" style="0" width="4.14"/>
    <col collapsed="false" customWidth="true" hidden="false" outlineLevel="0" max="272" min="272" style="0" width="1"/>
    <col collapsed="false" customWidth="true" hidden="false" outlineLevel="0" max="273" min="273" style="0" width="5.86"/>
    <col collapsed="false" customWidth="true" hidden="false" outlineLevel="0" max="274" min="274" style="0" width="1"/>
    <col collapsed="false" customWidth="true" hidden="false" outlineLevel="0" max="275" min="275" style="0" width="4.14"/>
    <col collapsed="false" customWidth="true" hidden="false" outlineLevel="0" max="276" min="276" style="0" width="1"/>
    <col collapsed="false" customWidth="true" hidden="false" outlineLevel="0" max="277" min="277" style="0" width="4.29"/>
    <col collapsed="false" customWidth="true" hidden="false" outlineLevel="0" max="278" min="278" style="0" width="4.71"/>
    <col collapsed="false" customWidth="true" hidden="false" outlineLevel="0" max="282" min="279" style="0" width="2.71"/>
    <col collapsed="false" customWidth="true" hidden="false" outlineLevel="0" max="283" min="283" style="0" width="4.57"/>
    <col collapsed="false" customWidth="true" hidden="false" outlineLevel="0" max="284" min="284" style="0" width="2.71"/>
    <col collapsed="false" customWidth="true" hidden="false" outlineLevel="0" max="285" min="285" style="0" width="4.29"/>
    <col collapsed="false" customWidth="true" hidden="false" outlineLevel="0" max="286" min="286" style="0" width="2.71"/>
    <col collapsed="false" customWidth="true" hidden="false" outlineLevel="0" max="287" min="287" style="0" width="3.98"/>
    <col collapsed="false" customWidth="true" hidden="false" outlineLevel="0" max="294" min="288" style="0" width="2.71"/>
    <col collapsed="false" customWidth="true" hidden="false" outlineLevel="0" max="295" min="295" style="0" width="4.71"/>
    <col collapsed="false" customWidth="true" hidden="false" outlineLevel="0" max="296" min="296" style="0" width="2.71"/>
    <col collapsed="false" customWidth="true" hidden="false" outlineLevel="0" max="297" min="297" style="0" width="3.98"/>
    <col collapsed="false" customWidth="true" hidden="false" outlineLevel="0" max="306" min="298" style="0" width="2.71"/>
    <col collapsed="false" customWidth="true" hidden="false" outlineLevel="0" max="307" min="307" style="0" width="2.3"/>
    <col collapsed="false" customWidth="true" hidden="false" outlineLevel="0" max="308" min="308" style="0" width="1.13"/>
    <col collapsed="false" customWidth="false" hidden="true" outlineLevel="0" max="309" min="309" style="0" width="11.52"/>
    <col collapsed="false" customWidth="true" hidden="false" outlineLevel="0" max="310" min="310" style="0" width="2.85"/>
    <col collapsed="false" customWidth="true" hidden="false" outlineLevel="0" max="311" min="311" style="0" width="2.71"/>
    <col collapsed="false" customWidth="true" hidden="false" outlineLevel="0" max="512" min="312" style="0" width="10.58"/>
    <col collapsed="false" customWidth="true" hidden="false" outlineLevel="0" max="513" min="513" style="0" width="7.29"/>
    <col collapsed="false" customWidth="false" hidden="true" outlineLevel="0" max="514" min="514" style="0" width="11.52"/>
    <col collapsed="false" customWidth="true" hidden="false" outlineLevel="0" max="516" min="515" style="0" width="2.71"/>
    <col collapsed="false" customWidth="true" hidden="false" outlineLevel="0" max="517" min="517" style="0" width="2.14"/>
    <col collapsed="false" customWidth="true" hidden="false" outlineLevel="0" max="518" min="518" style="0" width="5.57"/>
    <col collapsed="false" customWidth="true" hidden="false" outlineLevel="0" max="522" min="519" style="0" width="2.71"/>
    <col collapsed="false" customWidth="true" hidden="false" outlineLevel="0" max="523" min="523" style="0" width="4.43"/>
    <col collapsed="false" customWidth="true" hidden="false" outlineLevel="0" max="524" min="524" style="0" width="1"/>
    <col collapsed="false" customWidth="true" hidden="false" outlineLevel="0" max="525" min="525" style="0" width="6.15"/>
    <col collapsed="false" customWidth="true" hidden="false" outlineLevel="0" max="526" min="526" style="0" width="1"/>
    <col collapsed="false" customWidth="true" hidden="false" outlineLevel="0" max="527" min="527" style="0" width="4.14"/>
    <col collapsed="false" customWidth="true" hidden="false" outlineLevel="0" max="528" min="528" style="0" width="1"/>
    <col collapsed="false" customWidth="true" hidden="false" outlineLevel="0" max="529" min="529" style="0" width="5.86"/>
    <col collapsed="false" customWidth="true" hidden="false" outlineLevel="0" max="530" min="530" style="0" width="1"/>
    <col collapsed="false" customWidth="true" hidden="false" outlineLevel="0" max="531" min="531" style="0" width="4.14"/>
    <col collapsed="false" customWidth="true" hidden="false" outlineLevel="0" max="532" min="532" style="0" width="1"/>
    <col collapsed="false" customWidth="true" hidden="false" outlineLevel="0" max="533" min="533" style="0" width="4.29"/>
    <col collapsed="false" customWidth="true" hidden="false" outlineLevel="0" max="534" min="534" style="0" width="4.71"/>
    <col collapsed="false" customWidth="true" hidden="false" outlineLevel="0" max="538" min="535" style="0" width="2.71"/>
    <col collapsed="false" customWidth="true" hidden="false" outlineLevel="0" max="539" min="539" style="0" width="4.57"/>
    <col collapsed="false" customWidth="true" hidden="false" outlineLevel="0" max="540" min="540" style="0" width="2.71"/>
    <col collapsed="false" customWidth="true" hidden="false" outlineLevel="0" max="541" min="541" style="0" width="4.29"/>
    <col collapsed="false" customWidth="true" hidden="false" outlineLevel="0" max="542" min="542" style="0" width="2.71"/>
    <col collapsed="false" customWidth="true" hidden="false" outlineLevel="0" max="543" min="543" style="0" width="3.98"/>
    <col collapsed="false" customWidth="true" hidden="false" outlineLevel="0" max="550" min="544" style="0" width="2.71"/>
    <col collapsed="false" customWidth="true" hidden="false" outlineLevel="0" max="551" min="551" style="0" width="4.71"/>
    <col collapsed="false" customWidth="true" hidden="false" outlineLevel="0" max="552" min="552" style="0" width="2.71"/>
    <col collapsed="false" customWidth="true" hidden="false" outlineLevel="0" max="553" min="553" style="0" width="3.98"/>
    <col collapsed="false" customWidth="true" hidden="false" outlineLevel="0" max="562" min="554" style="0" width="2.71"/>
    <col collapsed="false" customWidth="true" hidden="false" outlineLevel="0" max="563" min="563" style="0" width="2.3"/>
    <col collapsed="false" customWidth="true" hidden="false" outlineLevel="0" max="564" min="564" style="0" width="1.13"/>
    <col collapsed="false" customWidth="false" hidden="true" outlineLevel="0" max="565" min="565" style="0" width="11.52"/>
    <col collapsed="false" customWidth="true" hidden="false" outlineLevel="0" max="566" min="566" style="0" width="2.85"/>
    <col collapsed="false" customWidth="true" hidden="false" outlineLevel="0" max="567" min="567" style="0" width="2.71"/>
    <col collapsed="false" customWidth="true" hidden="false" outlineLevel="0" max="768" min="568" style="0" width="10.58"/>
    <col collapsed="false" customWidth="true" hidden="false" outlineLevel="0" max="769" min="769" style="0" width="7.29"/>
    <col collapsed="false" customWidth="false" hidden="true" outlineLevel="0" max="770" min="770" style="0" width="11.52"/>
    <col collapsed="false" customWidth="true" hidden="false" outlineLevel="0" max="772" min="771" style="0" width="2.71"/>
    <col collapsed="false" customWidth="true" hidden="false" outlineLevel="0" max="773" min="773" style="0" width="2.14"/>
    <col collapsed="false" customWidth="true" hidden="false" outlineLevel="0" max="774" min="774" style="0" width="5.57"/>
    <col collapsed="false" customWidth="true" hidden="false" outlineLevel="0" max="778" min="775" style="0" width="2.71"/>
    <col collapsed="false" customWidth="true" hidden="false" outlineLevel="0" max="779" min="779" style="0" width="4.43"/>
    <col collapsed="false" customWidth="true" hidden="false" outlineLevel="0" max="780" min="780" style="0" width="1"/>
    <col collapsed="false" customWidth="true" hidden="false" outlineLevel="0" max="781" min="781" style="0" width="6.15"/>
    <col collapsed="false" customWidth="true" hidden="false" outlineLevel="0" max="782" min="782" style="0" width="1"/>
    <col collapsed="false" customWidth="true" hidden="false" outlineLevel="0" max="783" min="783" style="0" width="4.14"/>
    <col collapsed="false" customWidth="true" hidden="false" outlineLevel="0" max="784" min="784" style="0" width="1"/>
    <col collapsed="false" customWidth="true" hidden="false" outlineLevel="0" max="785" min="785" style="0" width="5.86"/>
    <col collapsed="false" customWidth="true" hidden="false" outlineLevel="0" max="786" min="786" style="0" width="1"/>
    <col collapsed="false" customWidth="true" hidden="false" outlineLevel="0" max="787" min="787" style="0" width="4.14"/>
    <col collapsed="false" customWidth="true" hidden="false" outlineLevel="0" max="788" min="788" style="0" width="1"/>
    <col collapsed="false" customWidth="true" hidden="false" outlineLevel="0" max="789" min="789" style="0" width="4.29"/>
    <col collapsed="false" customWidth="true" hidden="false" outlineLevel="0" max="790" min="790" style="0" width="4.71"/>
    <col collapsed="false" customWidth="true" hidden="false" outlineLevel="0" max="794" min="791" style="0" width="2.71"/>
    <col collapsed="false" customWidth="true" hidden="false" outlineLevel="0" max="795" min="795" style="0" width="4.57"/>
    <col collapsed="false" customWidth="true" hidden="false" outlineLevel="0" max="796" min="796" style="0" width="2.71"/>
    <col collapsed="false" customWidth="true" hidden="false" outlineLevel="0" max="797" min="797" style="0" width="4.29"/>
    <col collapsed="false" customWidth="true" hidden="false" outlineLevel="0" max="798" min="798" style="0" width="2.71"/>
    <col collapsed="false" customWidth="true" hidden="false" outlineLevel="0" max="799" min="799" style="0" width="3.98"/>
    <col collapsed="false" customWidth="true" hidden="false" outlineLevel="0" max="806" min="800" style="0" width="2.71"/>
    <col collapsed="false" customWidth="true" hidden="false" outlineLevel="0" max="807" min="807" style="0" width="4.71"/>
    <col collapsed="false" customWidth="true" hidden="false" outlineLevel="0" max="808" min="808" style="0" width="2.71"/>
    <col collapsed="false" customWidth="true" hidden="false" outlineLevel="0" max="809" min="809" style="0" width="3.98"/>
    <col collapsed="false" customWidth="true" hidden="false" outlineLevel="0" max="818" min="810" style="0" width="2.71"/>
    <col collapsed="false" customWidth="true" hidden="false" outlineLevel="0" max="819" min="819" style="0" width="2.3"/>
    <col collapsed="false" customWidth="true" hidden="false" outlineLevel="0" max="820" min="820" style="0" width="1.13"/>
    <col collapsed="false" customWidth="false" hidden="true" outlineLevel="0" max="821" min="821" style="0" width="11.52"/>
    <col collapsed="false" customWidth="true" hidden="false" outlineLevel="0" max="822" min="822" style="0" width="2.85"/>
    <col collapsed="false" customWidth="true" hidden="false" outlineLevel="0" max="823" min="823" style="0" width="2.71"/>
    <col collapsed="false" customWidth="true" hidden="false" outlineLevel="0" max="1025" min="824" style="0" width="10.58"/>
  </cols>
  <sheetData>
    <row r="1" customFormat="false" ht="22.05" hidden="false" customHeight="false" outlineLevel="0" collapsed="false">
      <c r="AS1" s="387"/>
    </row>
    <row r="4" customFormat="false" ht="17.35" hidden="false" customHeight="false" outlineLevel="0" collapsed="false">
      <c r="H4" s="388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</row>
    <row r="5" customFormat="false" ht="17.35" hidden="false" customHeight="false" outlineLevel="0" collapsed="false">
      <c r="H5" s="388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Z5" s="390"/>
    </row>
    <row r="6" customFormat="false" ht="17.35" hidden="false" customHeight="false" outlineLevel="0" collapsed="false">
      <c r="H6" s="388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W6" s="391"/>
      <c r="AY6" s="389"/>
      <c r="AZ6" s="390"/>
    </row>
    <row r="7" s="389" customFormat="true" ht="13.8" hidden="false" customHeight="false" outlineLevel="0" collapsed="false">
      <c r="AMI7" s="0"/>
      <c r="AMJ7" s="0"/>
    </row>
    <row r="8" customFormat="false" ht="18.55" hidden="false" customHeight="false" outlineLevel="0" collapsed="false">
      <c r="A8" s="389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W8" s="392" t="s">
        <v>30</v>
      </c>
      <c r="AX8" s="389"/>
    </row>
    <row r="10" customFormat="false" ht="13.8" hidden="false" customHeight="false" outlineLevel="0" collapsed="false">
      <c r="C10" s="393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5"/>
    </row>
    <row r="11" customFormat="false" ht="24.45" hidden="false" customHeight="false" outlineLevel="0" collapsed="false">
      <c r="C11" s="396"/>
      <c r="F11" s="397" t="s">
        <v>161</v>
      </c>
      <c r="BA11" s="398"/>
      <c r="BB11" s="398"/>
    </row>
    <row r="12" s="399" customFormat="true" ht="15" hidden="false" customHeight="false" outlineLevel="0" collapsed="false">
      <c r="C12" s="400"/>
      <c r="F12" s="399" t="s">
        <v>162</v>
      </c>
      <c r="BA12" s="401"/>
      <c r="BB12" s="401"/>
      <c r="AMI12" s="0"/>
      <c r="AMJ12" s="0"/>
    </row>
    <row r="13" s="399" customFormat="true" ht="15" hidden="false" customHeight="false" outlineLevel="0" collapsed="false">
      <c r="C13" s="400"/>
      <c r="F13" s="399" t="s">
        <v>163</v>
      </c>
      <c r="BA13" s="401"/>
      <c r="BB13" s="401"/>
      <c r="AMI13" s="0"/>
      <c r="AMJ13" s="0"/>
    </row>
    <row r="14" s="399" customFormat="true" ht="15" hidden="false" customHeight="false" outlineLevel="0" collapsed="false">
      <c r="C14" s="400"/>
      <c r="F14" s="399" t="s">
        <v>164</v>
      </c>
      <c r="BA14" s="401"/>
      <c r="BB14" s="401"/>
      <c r="AMI14" s="0"/>
      <c r="AMJ14" s="0"/>
    </row>
    <row r="15" s="399" customFormat="true" ht="15" hidden="false" customHeight="false" outlineLevel="0" collapsed="false">
      <c r="C15" s="400"/>
      <c r="BA15" s="401"/>
      <c r="BB15" s="401"/>
      <c r="AMI15" s="0"/>
      <c r="AMJ15" s="0"/>
    </row>
    <row r="16" customFormat="false" ht="13.8" hidden="false" customHeight="false" outlineLevel="0" collapsed="false">
      <c r="C16" s="396"/>
      <c r="BA16" s="398"/>
      <c r="BB16" s="398"/>
    </row>
    <row r="17" customFormat="false" ht="19.7" hidden="false" customHeight="false" outlineLevel="0" collapsed="false">
      <c r="C17" s="396"/>
      <c r="F17" s="402" t="s">
        <v>165</v>
      </c>
      <c r="BA17" s="398"/>
      <c r="BB17" s="398"/>
    </row>
    <row r="18" customFormat="false" ht="13.8" hidden="false" customHeight="false" outlineLevel="0" collapsed="false">
      <c r="C18" s="396"/>
      <c r="BA18" s="398"/>
      <c r="BB18" s="398"/>
    </row>
    <row r="19" customFormat="false" ht="15" hidden="false" customHeight="false" outlineLevel="0" collapsed="false">
      <c r="A19" s="399"/>
      <c r="B19" s="399"/>
      <c r="C19" s="400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401"/>
      <c r="BB19" s="401"/>
    </row>
    <row r="20" customFormat="false" ht="18.55" hidden="false" customHeight="false" outlineLevel="0" collapsed="false">
      <c r="A20" s="399"/>
      <c r="B20" s="399"/>
      <c r="C20" s="400"/>
      <c r="D20" s="399"/>
      <c r="E20" s="399"/>
      <c r="F20" s="403" t="s">
        <v>74</v>
      </c>
      <c r="H20" s="399" t="s">
        <v>166</v>
      </c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401"/>
      <c r="BB20" s="401"/>
    </row>
    <row r="21" customFormat="false" ht="5.25" hidden="false" customHeight="true" outlineLevel="0" collapsed="false">
      <c r="C21" s="396"/>
      <c r="BA21" s="398"/>
      <c r="BB21" s="398"/>
    </row>
    <row r="22" customFormat="false" ht="10.5" hidden="false" customHeight="true" outlineLevel="0" collapsed="false">
      <c r="C22" s="396"/>
      <c r="BA22" s="398"/>
      <c r="BB22" s="398"/>
    </row>
    <row r="23" customFormat="false" ht="19.7" hidden="false" customHeight="false" outlineLevel="0" collapsed="false">
      <c r="C23" s="396"/>
      <c r="F23" s="402" t="s">
        <v>167</v>
      </c>
      <c r="BA23" s="398"/>
      <c r="BB23" s="398"/>
    </row>
    <row r="24" customFormat="false" ht="13.8" hidden="false" customHeight="false" outlineLevel="0" collapsed="false">
      <c r="C24" s="396"/>
      <c r="BA24" s="398"/>
      <c r="BB24" s="398"/>
    </row>
    <row r="25" s="399" customFormat="true" ht="18.55" hidden="false" customHeight="false" outlineLevel="0" collapsed="false">
      <c r="C25" s="400"/>
      <c r="F25" s="404" t="s">
        <v>168</v>
      </c>
      <c r="H25" s="404" t="s">
        <v>169</v>
      </c>
      <c r="J25" s="404" t="s">
        <v>170</v>
      </c>
      <c r="L25" s="404" t="s">
        <v>171</v>
      </c>
      <c r="N25" s="399" t="s">
        <v>172</v>
      </c>
      <c r="BA25" s="401"/>
      <c r="BB25" s="401"/>
      <c r="AMI25" s="0"/>
      <c r="AMJ25" s="0"/>
    </row>
    <row r="26" s="399" customFormat="true" ht="15" hidden="false" customHeight="false" outlineLevel="0" collapsed="false">
      <c r="C26" s="400"/>
      <c r="N26" s="399" t="s">
        <v>173</v>
      </c>
      <c r="BA26" s="401"/>
      <c r="BB26" s="401"/>
      <c r="AMI26" s="0"/>
      <c r="AMJ26" s="0"/>
    </row>
    <row r="27" s="399" customFormat="true" ht="15" hidden="false" customHeight="false" outlineLevel="0" collapsed="false">
      <c r="C27" s="400"/>
      <c r="BA27" s="401"/>
      <c r="BB27" s="401"/>
      <c r="AMI27" s="0"/>
      <c r="AMJ27" s="0"/>
    </row>
    <row r="28" s="399" customFormat="true" ht="19.5" hidden="false" customHeight="true" outlineLevel="0" collapsed="false">
      <c r="C28" s="400"/>
      <c r="F28" s="404" t="s">
        <v>174</v>
      </c>
      <c r="H28" s="399" t="s">
        <v>175</v>
      </c>
      <c r="BA28" s="401"/>
      <c r="BB28" s="401"/>
      <c r="AMI28" s="0"/>
      <c r="AMJ28" s="0"/>
    </row>
    <row r="29" s="399" customFormat="true" ht="15" hidden="false" customHeight="false" outlineLevel="0" collapsed="false">
      <c r="C29" s="400"/>
      <c r="H29" s="399" t="s">
        <v>173</v>
      </c>
      <c r="BA29" s="401"/>
      <c r="BB29" s="401"/>
      <c r="AMI29" s="0"/>
      <c r="AMJ29" s="0"/>
    </row>
    <row r="30" customFormat="false" ht="15" hidden="false" customHeight="false" outlineLevel="0" collapsed="false">
      <c r="A30" s="399"/>
      <c r="B30" s="399"/>
      <c r="C30" s="400"/>
      <c r="D30" s="399"/>
      <c r="E30" s="399"/>
      <c r="BA30" s="401"/>
      <c r="BB30" s="401"/>
    </row>
    <row r="31" customFormat="false" ht="15" hidden="true" customHeight="false" outlineLevel="0" collapsed="false">
      <c r="A31" s="399"/>
      <c r="B31" s="399"/>
      <c r="C31" s="400"/>
      <c r="D31" s="399"/>
      <c r="E31" s="399"/>
      <c r="BA31" s="401"/>
      <c r="BB31" s="401"/>
    </row>
    <row r="32" customFormat="false" ht="15" hidden="true" customHeight="false" outlineLevel="0" collapsed="false">
      <c r="A32" s="399"/>
      <c r="B32" s="399"/>
      <c r="C32" s="400"/>
      <c r="D32" s="399"/>
      <c r="E32" s="399"/>
      <c r="BA32" s="401"/>
      <c r="BB32" s="401"/>
    </row>
    <row r="33" customFormat="false" ht="19.7" hidden="false" customHeight="false" outlineLevel="0" collapsed="false">
      <c r="A33" s="399"/>
      <c r="B33" s="399"/>
      <c r="C33" s="400"/>
      <c r="D33" s="399"/>
      <c r="E33" s="399"/>
      <c r="F33" s="402" t="s">
        <v>176</v>
      </c>
      <c r="G33" s="405"/>
      <c r="H33" s="405"/>
      <c r="I33" s="405"/>
      <c r="J33" s="405"/>
      <c r="K33" s="406"/>
      <c r="L33" s="406"/>
      <c r="M33" s="406"/>
      <c r="N33" s="406"/>
      <c r="O33" s="406"/>
      <c r="P33" s="406"/>
      <c r="Q33" s="406"/>
      <c r="R33" s="406"/>
      <c r="S33" s="406"/>
      <c r="T33" s="406"/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BA33" s="401"/>
      <c r="BB33" s="401"/>
    </row>
    <row r="34" customFormat="false" ht="15" hidden="false" customHeight="false" outlineLevel="0" collapsed="false">
      <c r="A34" s="399"/>
      <c r="B34" s="399"/>
      <c r="C34" s="400"/>
      <c r="D34" s="399"/>
      <c r="E34" s="399"/>
      <c r="F34" s="405"/>
      <c r="G34" s="405"/>
      <c r="H34" s="405"/>
      <c r="I34" s="405"/>
      <c r="J34" s="405"/>
      <c r="K34" s="406"/>
      <c r="L34" s="406"/>
      <c r="M34" s="406"/>
      <c r="N34" s="406"/>
      <c r="O34" s="406"/>
      <c r="P34" s="406"/>
      <c r="Q34" s="406"/>
      <c r="R34" s="406"/>
      <c r="S34" s="406"/>
      <c r="T34" s="406"/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/>
      <c r="AK34" s="406"/>
      <c r="AL34" s="406"/>
      <c r="AM34" s="406"/>
      <c r="AN34" s="406"/>
      <c r="AO34" s="406"/>
      <c r="AP34" s="406"/>
      <c r="BA34" s="401"/>
      <c r="BB34" s="401"/>
    </row>
    <row r="35" customFormat="false" ht="18.55" hidden="false" customHeight="false" outlineLevel="0" collapsed="false">
      <c r="A35" s="399"/>
      <c r="B35" s="399"/>
      <c r="C35" s="400"/>
      <c r="D35" s="399"/>
      <c r="E35" s="399"/>
      <c r="F35" s="404" t="s">
        <v>111</v>
      </c>
      <c r="G35" s="399"/>
      <c r="H35" s="404" t="s">
        <v>113</v>
      </c>
      <c r="I35" s="399"/>
      <c r="J35" s="404" t="s">
        <v>118</v>
      </c>
      <c r="K35" s="399"/>
      <c r="L35" s="404" t="s">
        <v>126</v>
      </c>
      <c r="N35" s="399" t="s">
        <v>177</v>
      </c>
      <c r="AR35" s="399"/>
      <c r="AS35" s="399"/>
      <c r="AT35" s="399"/>
      <c r="AU35" s="399"/>
      <c r="AV35" s="399"/>
      <c r="AW35" s="399"/>
      <c r="AX35" s="399"/>
      <c r="AY35" s="399"/>
      <c r="BA35" s="401"/>
      <c r="BB35" s="401"/>
    </row>
    <row r="36" customFormat="false" ht="15" hidden="false" customHeight="false" outlineLevel="0" collapsed="false">
      <c r="A36" s="399"/>
      <c r="B36" s="399"/>
      <c r="C36" s="400"/>
      <c r="D36" s="399"/>
      <c r="E36" s="399"/>
      <c r="N36" s="399" t="s">
        <v>178</v>
      </c>
      <c r="AR36" s="399"/>
      <c r="AS36" s="399"/>
      <c r="AT36" s="399"/>
      <c r="AU36" s="399"/>
      <c r="AV36" s="399"/>
      <c r="AW36" s="399"/>
      <c r="AX36" s="399"/>
      <c r="AY36" s="399"/>
      <c r="BA36" s="401"/>
      <c r="BB36" s="401"/>
    </row>
    <row r="37" customFormat="false" ht="15" hidden="false" customHeight="false" outlineLevel="0" collapsed="false">
      <c r="A37" s="399"/>
      <c r="B37" s="399"/>
      <c r="C37" s="400"/>
      <c r="D37" s="399"/>
      <c r="E37" s="399"/>
      <c r="F37" s="407"/>
      <c r="AR37" s="399"/>
      <c r="AS37" s="399"/>
      <c r="AT37" s="399"/>
      <c r="AU37" s="399"/>
      <c r="AV37" s="399"/>
      <c r="AW37" s="399"/>
      <c r="AX37" s="399"/>
      <c r="AY37" s="399"/>
      <c r="BA37" s="401"/>
      <c r="BB37" s="401"/>
    </row>
    <row r="38" customFormat="false" ht="18.55" hidden="false" customHeight="false" outlineLevel="0" collapsed="false">
      <c r="A38" s="399"/>
      <c r="B38" s="399"/>
      <c r="C38" s="400"/>
      <c r="D38" s="399"/>
      <c r="E38" s="399"/>
      <c r="F38" s="404" t="s">
        <v>123</v>
      </c>
      <c r="H38" s="408" t="s">
        <v>179</v>
      </c>
      <c r="AR38" s="399"/>
      <c r="AS38" s="399"/>
      <c r="AT38" s="399"/>
      <c r="AU38" s="399"/>
      <c r="AV38" s="399"/>
      <c r="AW38" s="399"/>
      <c r="AX38" s="399"/>
      <c r="AY38" s="399"/>
      <c r="BA38" s="401"/>
      <c r="BB38" s="401"/>
    </row>
    <row r="39" customFormat="false" ht="15" hidden="false" customHeight="false" outlineLevel="0" collapsed="false">
      <c r="A39" s="399"/>
      <c r="B39" s="399"/>
      <c r="C39" s="400"/>
      <c r="D39" s="399"/>
      <c r="E39" s="399"/>
      <c r="H39" s="408"/>
      <c r="BA39" s="401"/>
      <c r="BB39" s="401"/>
    </row>
    <row r="40" customFormat="false" ht="15" hidden="true" customHeight="false" outlineLevel="0" collapsed="false">
      <c r="A40" s="399"/>
      <c r="B40" s="399"/>
      <c r="C40" s="400"/>
      <c r="D40" s="399"/>
      <c r="E40" s="399"/>
      <c r="BA40" s="401"/>
      <c r="BB40" s="401"/>
    </row>
    <row r="41" customFormat="false" ht="18.55" hidden="false" customHeight="false" outlineLevel="0" collapsed="false">
      <c r="A41" s="399"/>
      <c r="B41" s="399"/>
      <c r="C41" s="400"/>
      <c r="D41" s="399"/>
      <c r="E41" s="399"/>
      <c r="F41" s="404" t="s">
        <v>128</v>
      </c>
      <c r="H41" s="408" t="s">
        <v>180</v>
      </c>
      <c r="BA41" s="401"/>
      <c r="BB41" s="401"/>
    </row>
    <row r="42" customFormat="false" ht="13.8" hidden="false" customHeight="false" outlineLevel="0" collapsed="false">
      <c r="C42" s="396"/>
      <c r="BA42" s="398"/>
      <c r="BB42" s="398"/>
    </row>
    <row r="43" customFormat="false" ht="13.8" hidden="false" customHeight="false" outlineLevel="0" collapsed="false">
      <c r="C43" s="39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  <c r="T43" s="406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6"/>
      <c r="AJ43" s="406"/>
      <c r="AK43" s="406"/>
      <c r="AL43" s="406"/>
      <c r="AM43" s="406"/>
      <c r="AN43" s="406"/>
      <c r="AO43" s="406"/>
      <c r="AP43" s="406"/>
      <c r="BA43" s="398"/>
      <c r="BB43" s="398"/>
    </row>
    <row r="44" customFormat="false" ht="13.8" hidden="false" customHeight="false" outlineLevel="0" collapsed="false">
      <c r="C44" s="396"/>
      <c r="E44" s="406"/>
      <c r="BA44" s="398"/>
      <c r="BB44" s="398"/>
    </row>
    <row r="45" s="399" customFormat="true" ht="15" hidden="false" customHeight="false" outlineLevel="0" collapsed="false">
      <c r="C45" s="400"/>
      <c r="E45" s="407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BA45" s="401"/>
      <c r="BB45" s="401"/>
      <c r="AMI45" s="0"/>
      <c r="AMJ45" s="0"/>
    </row>
    <row r="46" customFormat="false" ht="13.8" hidden="false" customHeight="false" outlineLevel="0" collapsed="false">
      <c r="C46" s="409"/>
      <c r="D46" s="410"/>
      <c r="E46" s="411"/>
      <c r="F46" s="411"/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2"/>
    </row>
  </sheetData>
  <sheetProtection sheet="true" password="91e0" objects="true" scenarios="true"/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I32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false" hidden="false" outlineLevel="0" max="1" min="1" style="413" width="11.42"/>
    <col collapsed="false" customWidth="true" hidden="false" outlineLevel="0" max="2" min="2" style="413" width="14.15"/>
    <col collapsed="false" customWidth="true" hidden="false" outlineLevel="0" max="3" min="3" style="413" width="12.42"/>
    <col collapsed="false" customWidth="true" hidden="false" outlineLevel="0" max="4" min="4" style="413" width="12.14"/>
    <col collapsed="false" customWidth="false" hidden="false" outlineLevel="0" max="7" min="5" style="413" width="11.42"/>
    <col collapsed="false" customWidth="true" hidden="false" outlineLevel="0" max="8" min="8" style="413" width="50.71"/>
    <col collapsed="false" customWidth="true" hidden="false" outlineLevel="0" max="9" min="9" style="413" width="13.57"/>
    <col collapsed="false" customWidth="false" hidden="false" outlineLevel="0" max="1025" min="10" style="413" width="11.42"/>
  </cols>
  <sheetData>
    <row r="2" customFormat="false" ht="35.05" hidden="false" customHeight="false" outlineLevel="0" collapsed="false">
      <c r="B2" s="414" t="s">
        <v>68</v>
      </c>
      <c r="C2" s="414" t="s">
        <v>181</v>
      </c>
      <c r="D2" s="414" t="s">
        <v>182</v>
      </c>
      <c r="H2" s="415" t="s">
        <v>77</v>
      </c>
      <c r="I2" s="416" t="s">
        <v>154</v>
      </c>
    </row>
    <row r="3" customFormat="false" ht="13.8" hidden="false" customHeight="false" outlineLevel="0" collapsed="false">
      <c r="B3" s="414" t="s">
        <v>75</v>
      </c>
      <c r="C3" s="417"/>
      <c r="D3" s="418"/>
      <c r="H3" s="419" t="s">
        <v>75</v>
      </c>
      <c r="I3" s="420"/>
    </row>
    <row r="4" customFormat="false" ht="13.8" hidden="false" customHeight="false" outlineLevel="0" collapsed="false">
      <c r="B4" s="421" t="s">
        <v>183</v>
      </c>
      <c r="C4" s="421" t="n">
        <v>42</v>
      </c>
      <c r="D4" s="422" t="n">
        <v>3.78</v>
      </c>
      <c r="H4" s="413" t="s">
        <v>80</v>
      </c>
      <c r="I4" s="420" t="n">
        <v>9</v>
      </c>
    </row>
    <row r="5" customFormat="false" ht="13.8" hidden="false" customHeight="false" outlineLevel="0" collapsed="false">
      <c r="B5" s="421" t="s">
        <v>184</v>
      </c>
      <c r="C5" s="421" t="n">
        <v>42</v>
      </c>
      <c r="D5" s="422" t="n">
        <v>3.78</v>
      </c>
      <c r="H5" s="413" t="s">
        <v>185</v>
      </c>
      <c r="I5" s="420" t="n">
        <v>13</v>
      </c>
    </row>
    <row r="6" customFormat="false" ht="13.8" hidden="false" customHeight="false" outlineLevel="0" collapsed="false">
      <c r="B6" s="421" t="s">
        <v>186</v>
      </c>
      <c r="C6" s="421" t="n">
        <v>46</v>
      </c>
      <c r="D6" s="422" t="n">
        <v>4.14</v>
      </c>
    </row>
    <row r="7" customFormat="false" ht="13.8" hidden="false" customHeight="false" outlineLevel="0" collapsed="false">
      <c r="B7" s="421" t="s">
        <v>187</v>
      </c>
      <c r="C7" s="421" t="n">
        <v>42</v>
      </c>
      <c r="D7" s="422" t="n">
        <v>3.78</v>
      </c>
    </row>
    <row r="8" customFormat="false" ht="13.8" hidden="false" customHeight="false" outlineLevel="0" collapsed="false">
      <c r="B8" s="421" t="s">
        <v>188</v>
      </c>
      <c r="C8" s="421" t="n">
        <v>42</v>
      </c>
      <c r="D8" s="422" t="n">
        <v>3.78</v>
      </c>
    </row>
    <row r="9" customFormat="false" ht="13.8" hidden="false" customHeight="false" outlineLevel="0" collapsed="false">
      <c r="B9" s="421" t="s">
        <v>189</v>
      </c>
      <c r="C9" s="421" t="n">
        <v>57</v>
      </c>
      <c r="D9" s="422" t="n">
        <v>5.13</v>
      </c>
    </row>
    <row r="10" customFormat="false" ht="13.8" hidden="false" customHeight="false" outlineLevel="0" collapsed="false">
      <c r="B10" s="421" t="s">
        <v>190</v>
      </c>
      <c r="C10" s="421" t="n">
        <v>53</v>
      </c>
      <c r="D10" s="422" t="n">
        <v>4.77</v>
      </c>
    </row>
    <row r="11" customFormat="false" ht="13.8" hidden="false" customHeight="false" outlineLevel="0" collapsed="false">
      <c r="B11" s="421" t="s">
        <v>191</v>
      </c>
      <c r="C11" s="421" t="n">
        <v>55</v>
      </c>
      <c r="D11" s="422" t="n">
        <v>4.95</v>
      </c>
    </row>
    <row r="12" customFormat="false" ht="13.8" hidden="false" customHeight="false" outlineLevel="0" collapsed="false">
      <c r="B12" s="421" t="s">
        <v>192</v>
      </c>
      <c r="C12" s="421" t="n">
        <v>42</v>
      </c>
      <c r="D12" s="422" t="n">
        <v>3.78</v>
      </c>
      <c r="H12" s="413" t="s">
        <v>193</v>
      </c>
      <c r="I12" s="420" t="n">
        <v>38.22</v>
      </c>
    </row>
    <row r="13" customFormat="false" ht="13.8" hidden="false" customHeight="false" outlineLevel="0" collapsed="false">
      <c r="B13" s="421" t="s">
        <v>194</v>
      </c>
      <c r="C13" s="421" t="n">
        <v>63</v>
      </c>
      <c r="D13" s="422" t="n">
        <v>5.67</v>
      </c>
      <c r="H13" s="413" t="s">
        <v>195</v>
      </c>
      <c r="I13" s="420" t="n">
        <v>3</v>
      </c>
    </row>
    <row r="14" customFormat="false" ht="13.8" hidden="false" customHeight="false" outlineLevel="0" collapsed="false">
      <c r="B14" s="421" t="s">
        <v>196</v>
      </c>
      <c r="C14" s="421" t="n">
        <v>45</v>
      </c>
      <c r="D14" s="422" t="n">
        <v>4.05</v>
      </c>
    </row>
    <row r="15" customFormat="false" ht="13.8" hidden="false" customHeight="false" outlineLevel="0" collapsed="false">
      <c r="B15" s="421" t="s">
        <v>197</v>
      </c>
      <c r="C15" s="421" t="n">
        <v>42</v>
      </c>
      <c r="D15" s="422" t="n">
        <v>3.78</v>
      </c>
    </row>
    <row r="16" customFormat="false" ht="13.8" hidden="false" customHeight="false" outlineLevel="0" collapsed="false">
      <c r="B16" s="421" t="s">
        <v>198</v>
      </c>
      <c r="C16" s="421" t="n">
        <v>55</v>
      </c>
      <c r="D16" s="422" t="n">
        <v>4.95</v>
      </c>
    </row>
    <row r="17" customFormat="false" ht="13.8" hidden="false" customHeight="false" outlineLevel="0" collapsed="false">
      <c r="B17" s="421" t="s">
        <v>199</v>
      </c>
      <c r="C17" s="421" t="n">
        <v>42</v>
      </c>
      <c r="D17" s="422" t="n">
        <v>3.78</v>
      </c>
    </row>
    <row r="18" customFormat="false" ht="13.8" hidden="false" customHeight="false" outlineLevel="0" collapsed="false">
      <c r="B18" s="421" t="s">
        <v>200</v>
      </c>
      <c r="C18" s="421" t="n">
        <v>55</v>
      </c>
      <c r="D18" s="422" t="n">
        <v>4.95</v>
      </c>
    </row>
    <row r="19" customFormat="false" ht="13.8" hidden="false" customHeight="false" outlineLevel="0" collapsed="false">
      <c r="B19" s="421" t="s">
        <v>201</v>
      </c>
      <c r="C19" s="421" t="n">
        <v>50</v>
      </c>
      <c r="D19" s="422" t="n">
        <v>4.5</v>
      </c>
    </row>
    <row r="20" customFormat="false" ht="13.8" hidden="false" customHeight="false" outlineLevel="0" collapsed="false">
      <c r="B20" s="421" t="s">
        <v>202</v>
      </c>
      <c r="C20" s="421" t="n">
        <v>63</v>
      </c>
      <c r="D20" s="422" t="n">
        <v>5.67</v>
      </c>
    </row>
    <row r="21" customFormat="false" ht="13.8" hidden="false" customHeight="false" outlineLevel="0" collapsed="false">
      <c r="B21" s="421" t="s">
        <v>203</v>
      </c>
      <c r="C21" s="421" t="n">
        <v>61</v>
      </c>
      <c r="D21" s="422" t="n">
        <v>5.49</v>
      </c>
    </row>
    <row r="22" customFormat="false" ht="13.8" hidden="false" customHeight="false" outlineLevel="0" collapsed="false">
      <c r="B22" s="421" t="s">
        <v>204</v>
      </c>
      <c r="C22" s="421" t="n">
        <v>42</v>
      </c>
      <c r="D22" s="422" t="n">
        <v>3.78</v>
      </c>
    </row>
    <row r="23" customFormat="false" ht="13.8" hidden="false" customHeight="false" outlineLevel="0" collapsed="false">
      <c r="B23" s="421" t="s">
        <v>205</v>
      </c>
      <c r="C23" s="421" t="n">
        <v>42</v>
      </c>
      <c r="D23" s="422" t="n">
        <v>3.78</v>
      </c>
    </row>
    <row r="24" customFormat="false" ht="13.8" hidden="false" customHeight="false" outlineLevel="0" collapsed="false">
      <c r="B24" s="421" t="s">
        <v>206</v>
      </c>
      <c r="C24" s="421" t="n">
        <v>42</v>
      </c>
      <c r="D24" s="422" t="n">
        <v>3.78</v>
      </c>
    </row>
    <row r="25" customFormat="false" ht="13.8" hidden="false" customHeight="false" outlineLevel="0" collapsed="false">
      <c r="B25" s="421" t="s">
        <v>207</v>
      </c>
      <c r="C25" s="421" t="n">
        <v>42</v>
      </c>
      <c r="D25" s="422" t="n">
        <v>3.78</v>
      </c>
    </row>
    <row r="26" customFormat="false" ht="13.8" hidden="false" customHeight="false" outlineLevel="0" collapsed="false">
      <c r="B26" s="421" t="s">
        <v>208</v>
      </c>
      <c r="C26" s="421" t="n">
        <v>63</v>
      </c>
      <c r="D26" s="422" t="n">
        <v>5.67</v>
      </c>
    </row>
    <row r="27" customFormat="false" ht="15" hidden="false" customHeight="false" outlineLevel="0" collapsed="false">
      <c r="B27" s="423"/>
      <c r="C27" s="424"/>
      <c r="D27" s="424"/>
      <c r="E27" s="425"/>
    </row>
    <row r="28" customFormat="false" ht="15" hidden="false" customHeight="false" outlineLevel="0" collapsed="false">
      <c r="B28" s="423"/>
      <c r="C28" s="424"/>
      <c r="D28" s="424"/>
      <c r="E28" s="425"/>
    </row>
    <row r="29" customFormat="false" ht="15" hidden="false" customHeight="false" outlineLevel="0" collapsed="false">
      <c r="B29" s="423"/>
      <c r="C29" s="424"/>
      <c r="D29" s="424"/>
      <c r="E29" s="425"/>
    </row>
    <row r="32" customFormat="false" ht="13.8" hidden="false" customHeight="false" outlineLevel="0" collapsed="false">
      <c r="A32" s="413" t="s">
        <v>209</v>
      </c>
    </row>
  </sheetData>
  <sheetProtection sheet="true" password="91e0" objects="true" scenarios="true"/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LibreOffice/6.1.5.2$Windows_x86 LibreOffice_project/90f8dcf33c87b3705e78202e3df5142b201bd805</Applicat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2023-03-14T09:47:46Z</dcterms:created>
  <dc:creator/>
  <dc:description/>
  <dc:language>ca-ES</dc:language>
  <cp:lastModifiedBy/>
  <dcterms:modified xsi:type="dcterms:W3CDTF">2023-04-20T10:27:30Z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