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G:\Seguiment Econòmic\SECCIO ECONOMICA\FIP NOVA\Convocatòria 2021-2023 desocupats no CP\0. AAA\"/>
    </mc:Choice>
  </mc:AlternateContent>
  <xr:revisionPtr revIDLastSave="0" documentId="13_ncr:1_{0EDD41D7-D58D-479B-97C2-F34A701BDAFB}" xr6:coauthVersionLast="47" xr6:coauthVersionMax="47" xr10:uidLastSave="{00000000-0000-0000-0000-000000000000}"/>
  <bookViews>
    <workbookView xWindow="-120" yWindow="-120" windowWidth="29040" windowHeight="15840" tabRatio="500" activeTab="3" xr2:uid="{00000000-000D-0000-FFFF-FFFF00000000}"/>
  </bookViews>
  <sheets>
    <sheet name="Relació classificada despeses" sheetId="1" r:id="rId1"/>
    <sheet name="hores dels formadors" sheetId="2" r:id="rId2"/>
    <sheet name="CC3-E anvers" sheetId="3" r:id="rId3"/>
    <sheet name="Resultats anvers" sheetId="4" r:id="rId4"/>
    <sheet name="CC3-E revers" sheetId="5" r:id="rId5"/>
    <sheet name="dades" sheetId="6" r:id="rId6"/>
  </sheets>
  <definedNames>
    <definedName name="_xlnm.Print_Area" localSheetId="2">'CC3-E anvers'!$A$1:$AP$83</definedName>
    <definedName name="_xlnm.Print_Area" localSheetId="4">'CC3-E revers'!$A$1:$BD$49</definedName>
    <definedName name="_xlnm.Print_Area" localSheetId="1">'hores dels formadors'!$A$1:$H$66</definedName>
    <definedName name="_xlnm.Print_Area" localSheetId="0">'Relació classificada despeses'!$A$1:$M$52</definedName>
    <definedName name="_xlnm.Print_Area" localSheetId="3">'Resultats anvers'!$A$1:$R$59</definedName>
    <definedName name="Especialitat_formativa">dades!$H$3:$H$5</definedName>
    <definedName name="FAMÍLIA_PROFESSIONAL">dades!$B$3:$B$29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J45" i="4" l="1"/>
  <c r="M29" i="4" l="1"/>
  <c r="AA71" i="3"/>
  <c r="O38" i="4"/>
  <c r="G23" i="4"/>
  <c r="G21" i="4"/>
  <c r="AN71" i="3"/>
  <c r="C47" i="3"/>
  <c r="AG46" i="3"/>
  <c r="L38" i="3"/>
  <c r="AN66" i="3" s="1"/>
  <c r="C56" i="2"/>
  <c r="E55" i="2"/>
  <c r="F55" i="2" s="1"/>
  <c r="G55" i="2" s="1"/>
  <c r="G54" i="2"/>
  <c r="F54" i="2"/>
  <c r="E54" i="2"/>
  <c r="F53" i="2"/>
  <c r="G53" i="2" s="1"/>
  <c r="E53" i="2"/>
  <c r="E52" i="2"/>
  <c r="F52" i="2" s="1"/>
  <c r="G52" i="2" s="1"/>
  <c r="E51" i="2"/>
  <c r="F51" i="2" s="1"/>
  <c r="G51" i="2" s="1"/>
  <c r="G56" i="2" s="1"/>
  <c r="B48" i="2"/>
  <c r="C47" i="2"/>
  <c r="G46" i="2"/>
  <c r="F46" i="2"/>
  <c r="E46" i="2"/>
  <c r="F45" i="2"/>
  <c r="G45" i="2" s="1"/>
  <c r="E45" i="2"/>
  <c r="E44" i="2"/>
  <c r="F44" i="2" s="1"/>
  <c r="G44" i="2" s="1"/>
  <c r="E43" i="2"/>
  <c r="F43" i="2" s="1"/>
  <c r="G43" i="2" s="1"/>
  <c r="E42" i="2"/>
  <c r="F42" i="2" s="1"/>
  <c r="G42" i="2" s="1"/>
  <c r="C38" i="2"/>
  <c r="E37" i="2"/>
  <c r="F37" i="2" s="1"/>
  <c r="G37" i="2" s="1"/>
  <c r="E36" i="2"/>
  <c r="F36" i="2" s="1"/>
  <c r="G36" i="2" s="1"/>
  <c r="G35" i="2"/>
  <c r="E35" i="2"/>
  <c r="E34" i="2"/>
  <c r="F34" i="2" s="1"/>
  <c r="G33" i="2"/>
  <c r="E33" i="2"/>
  <c r="G32" i="2"/>
  <c r="E32" i="2"/>
  <c r="E31" i="2"/>
  <c r="F31" i="2" s="1"/>
  <c r="G31" i="2" s="1"/>
  <c r="G30" i="2"/>
  <c r="F30" i="2"/>
  <c r="E30" i="2"/>
  <c r="F29" i="2"/>
  <c r="G29" i="2" s="1"/>
  <c r="E29" i="2"/>
  <c r="E28" i="2"/>
  <c r="F28" i="2" s="1"/>
  <c r="G28" i="2" s="1"/>
  <c r="E27" i="2"/>
  <c r="F27" i="2" s="1"/>
  <c r="G27" i="2" s="1"/>
  <c r="G26" i="2"/>
  <c r="F26" i="2"/>
  <c r="E26" i="2"/>
  <c r="F25" i="2"/>
  <c r="G25" i="2" s="1"/>
  <c r="E25" i="2"/>
  <c r="E24" i="2"/>
  <c r="F24" i="2" s="1"/>
  <c r="C9" i="2"/>
  <c r="C8" i="2"/>
  <c r="C7" i="2"/>
  <c r="J61" i="1"/>
  <c r="J56" i="1"/>
  <c r="I56" i="1"/>
  <c r="I61" i="1" s="1"/>
  <c r="J41" i="1"/>
  <c r="I41" i="1"/>
  <c r="J21" i="1"/>
  <c r="J51" i="1" s="1"/>
  <c r="I21" i="1"/>
  <c r="B57" i="2" l="1"/>
  <c r="I51" i="1"/>
  <c r="X60" i="3"/>
  <c r="X58" i="3"/>
  <c r="B39" i="2"/>
  <c r="F56" i="2"/>
  <c r="G34" i="2"/>
  <c r="G47" i="2"/>
  <c r="P60" i="3" s="1"/>
  <c r="F47" i="2"/>
  <c r="G24" i="2"/>
  <c r="G38" i="2" s="1"/>
  <c r="P58" i="3" s="1"/>
  <c r="M11" i="4"/>
  <c r="P71" i="3"/>
  <c r="AG38" i="3"/>
  <c r="AN62" i="3"/>
  <c r="M14" i="4" l="1"/>
  <c r="P21" i="4"/>
  <c r="O14" i="4"/>
  <c r="P62" i="3"/>
  <c r="G31" i="4" s="1"/>
  <c r="G36" i="4"/>
  <c r="X71" i="3"/>
  <c r="AG42" i="3"/>
  <c r="S43" i="3" s="1"/>
  <c r="V43" i="3" s="1"/>
  <c r="AA62" i="3" l="1"/>
  <c r="X62" i="3"/>
  <c r="AG49" i="3"/>
  <c r="P66" i="3"/>
  <c r="AA66" i="3" s="1"/>
  <c r="S21" i="4"/>
  <c r="G34" i="4" s="1"/>
  <c r="M31" i="4" s="1"/>
  <c r="G25" i="4"/>
  <c r="P38" i="4"/>
  <c r="G29" i="4"/>
  <c r="M38" i="4" l="1"/>
  <c r="M47" i="4" s="1"/>
  <c r="X66" i="3"/>
  <c r="AN75" i="3"/>
  <c r="AE73" i="3"/>
  <c r="Q41" i="4"/>
  <c r="Q40" i="4"/>
  <c r="J47" i="4" l="1"/>
  <c r="J4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J20" authorId="0" shapeId="0" xr:uid="{00000000-0006-0000-0000-000001000000}">
      <text>
        <r>
          <rPr>
            <sz val="12"/>
            <color rgb="FF000000"/>
            <rFont val="Calibri"/>
            <family val="2"/>
            <charset val="1"/>
          </rPr>
          <t>Espai reservat per als tècnics del SOIB</t>
        </r>
      </text>
    </comment>
    <comment ref="K20" authorId="0" shapeId="0" xr:uid="{00000000-0006-0000-0000-000003000000}">
      <text>
        <r>
          <rPr>
            <sz val="12"/>
            <color rgb="FF000000"/>
            <rFont val="Tahoma"/>
            <family val="2"/>
            <charset val="1"/>
          </rPr>
          <t>Espai reservat per als tècnics del SOIB</t>
        </r>
      </text>
    </comment>
    <comment ref="J55" authorId="0" shapeId="0" xr:uid="{00000000-0006-0000-0000-000002000000}">
      <text>
        <r>
          <rPr>
            <sz val="12"/>
            <color rgb="FF000000"/>
            <rFont val="Calibri"/>
            <family val="2"/>
            <charset val="1"/>
          </rPr>
          <t>Espai reservat per als tècnics del SOIB</t>
        </r>
      </text>
    </comment>
  </commentList>
</comments>
</file>

<file path=xl/sharedStrings.xml><?xml version="1.0" encoding="utf-8"?>
<sst xmlns="http://schemas.openxmlformats.org/spreadsheetml/2006/main" count="259" uniqueCount="213">
  <si>
    <t>ACTUACIÓ SUBVENCIONADA:</t>
  </si>
  <si>
    <t>NÚMERO D'EXPEDIENT:</t>
  </si>
  <si>
    <t>ENTITAT PROMOTORA:</t>
  </si>
  <si>
    <t>DATA DE COMENÇAMENT:</t>
  </si>
  <si>
    <t>DATA D'ACABAMENT:</t>
  </si>
  <si>
    <t>RELACIÓ DE JUSTIFICANTS DE DESPESES DE L'ACCIÓ FORMATIVA</t>
  </si>
  <si>
    <t>NOM DEL CURS:</t>
  </si>
  <si>
    <t>COSTS DIRECTES DE FORMADORS I TUTORS</t>
  </si>
  <si>
    <t>BLOC  A</t>
  </si>
  <si>
    <t>NÚM. D'ORDRE</t>
  </si>
  <si>
    <t xml:space="preserve">DATA FRA. </t>
  </si>
  <si>
    <t>NÚM. FRA./NÒMINA</t>
  </si>
  <si>
    <t>PERCEPTOR</t>
  </si>
  <si>
    <t>CIF/NIF</t>
  </si>
  <si>
    <t>DATA PAG.</t>
  </si>
  <si>
    <t>IMPORT TOTAL</t>
  </si>
  <si>
    <t>IMPORT IMPUTAT</t>
  </si>
  <si>
    <t>IMPORT ELEGIBLE*</t>
  </si>
  <si>
    <t>Observacions</t>
  </si>
  <si>
    <t>A.1. COST DOCENT (Impartició, preparació i avaluació)</t>
  </si>
  <si>
    <t>A.2. COST TUTOR</t>
  </si>
  <si>
    <t>TOTAL BLOC A</t>
  </si>
  <si>
    <t>BLOC  C</t>
  </si>
  <si>
    <t>IMPORT ELEGIBLE</t>
  </si>
  <si>
    <t>C.1. PERSONAL ESPECIALITZAT EN COL·LECTIUS VULNERABLES</t>
  </si>
  <si>
    <t>TOTAL BLOC C</t>
  </si>
  <si>
    <t>RESUM PER PERSONA DELS COSTS DIRECTES DE L'ACTIVITAT FORMATIVA</t>
  </si>
  <si>
    <t>Instruccions per emplenar-ho:</t>
  </si>
  <si>
    <t>- Emplenar la columna "PERCEPTOR" amb cada docent, tutor o personal especialitzat en col·lectius vulnerables que hagi participat a l'acció formativa.</t>
  </si>
  <si>
    <t>- Indicar a la columna "IMPORT" l'import total imputable a cada un dels perceptors</t>
  </si>
  <si>
    <t>- El TOTAL COST DOCENT ha de coincidir amb l'import total imputable del Cost dels formadors indicat a la "Relació classificada de despeses"</t>
  </si>
  <si>
    <t>- El TOTAL COST TUTOR ha de coincidir amb l'import total imputable del Cost dels tutors indicat a la "Relació classificada de despeses"</t>
  </si>
  <si>
    <t>- El TOTAL COST PERSONAL ESPECIALITZAT ha de coincidir amb l'import total del Cost d'aquest personal indicat a la "Relació classificada de despeses"</t>
  </si>
  <si>
    <t>- Indicar les hores totals (impartició, preparació i avaluació) que ha fet cada formador, tutor i personal especialitzat en col·lectius vulnerables.</t>
  </si>
  <si>
    <t>- Les hores indicades perls formadors i tutors han d'esser un 135% de les hores de formació del curs.</t>
  </si>
  <si>
    <t>PERCEPTOR DOCENT</t>
  </si>
  <si>
    <t>IMPORT</t>
  </si>
  <si>
    <t>HORES</t>
  </si>
  <si>
    <t>COST/ HORA</t>
  </si>
  <si>
    <t>MINORACIÓ DEL 15%</t>
  </si>
  <si>
    <t>IMPORT DESPRÉS DE LA POSSSIBLE MINORACIÓ</t>
  </si>
  <si>
    <r>
      <rPr>
        <b/>
        <sz val="11"/>
        <rFont val="LegacySanITCBoo"/>
        <family val="2"/>
        <charset val="1"/>
      </rPr>
      <t xml:space="preserve">TOTAL COST DOCENT (Impartició, preparació i avaluació)
</t>
    </r>
    <r>
      <rPr>
        <sz val="11"/>
        <rFont val="LegacySanITCBoo"/>
        <family val="2"/>
        <charset val="1"/>
      </rPr>
      <t>Ha de coincidir amb el Total Imputat de A.1. Cost Docent</t>
    </r>
  </si>
  <si>
    <t>PERCEPTOR TUTOR</t>
  </si>
  <si>
    <r>
      <rPr>
        <b/>
        <sz val="11"/>
        <rFont val="LegacySanITCBoo"/>
        <family val="2"/>
        <charset val="1"/>
      </rPr>
      <t xml:space="preserve">TOTAL COST TUTOR
</t>
    </r>
    <r>
      <rPr>
        <sz val="11"/>
        <rFont val="LegacySanITCBoo"/>
        <family val="2"/>
        <charset val="1"/>
      </rPr>
      <t>Ha de coincidir amb el Total Imputat de A.2. Cost Tutor</t>
    </r>
  </si>
  <si>
    <t>PERCEPTOR PERSONAL ESPECIALITZAT EN COL·LECTIUS VULNERABLES</t>
  </si>
  <si>
    <r>
      <rPr>
        <b/>
        <sz val="11"/>
        <rFont val="LegacySanITCBoo"/>
        <family val="2"/>
        <charset val="1"/>
      </rPr>
      <t xml:space="preserve">TOTAL COST PERSONAL ESPECIALITZAT EN COL·LECTIUS VULNERABLES
</t>
    </r>
    <r>
      <rPr>
        <sz val="11"/>
        <rFont val="LegacySanITCBoo"/>
        <family val="2"/>
        <charset val="1"/>
      </rPr>
      <t>Ha de coincidir amb el Total Imputat de C.1. Cost Personal especialitzat en col·lectius vulnerables</t>
    </r>
  </si>
  <si>
    <t>* D'acord amb el punt 19.3 de la convocatòria de subvencions, en el cas que el cost/hora de la retribució del formador o tutor, així com la del personal especialitzat en col·lectius vulnerables en cas que n'hi hagi, sigui inferior a 38,22 euros/hora, a l'hora de liquidar les despeses suportades de personal, s'aplicarà una minoració del 15 % calculat sobre la diferència entre la despesa per aquest concepte realitzada i la que s'hauria de realitzar si s'hagués fet una despesa per l'import mínim establert. En aquest cas el cost que s'ha de liquidar és, per tant, l'import de la despesa real justificada, menys l'import corresponent a la penalització mencionada.</t>
  </si>
  <si>
    <t xml:space="preserve">ANNEX </t>
  </si>
  <si>
    <t>CC3 - E</t>
  </si>
  <si>
    <t>DECLARACIÓ DE DESPESES DE L'ACCIÓ FORMATIVA</t>
  </si>
  <si>
    <t>FORMACIÓ ADREÇADA PRIORITÀRIAMENT A TREBALLADORS I TREBALLADORES PREFERENTMENT DESOCUPATS.</t>
  </si>
  <si>
    <t>(RD 694/2017 de 3 de juliol, BOE 159 de 5 de juliol de 2017. ORDRE TMS/368/2019 de 28 de març, BOE núm. 78 d'1 d'abril de 2019)</t>
  </si>
  <si>
    <t>CONVOCATÒRIA no CP per DESOCUPATS 2021-2023 (BOIB 69 de 27 de maig de 2021)</t>
  </si>
  <si>
    <t>NOM DEL CENTRE</t>
  </si>
  <si>
    <t>NÚM. DE CENS</t>
  </si>
  <si>
    <t>01</t>
  </si>
  <si>
    <t>02</t>
  </si>
  <si>
    <t>03</t>
  </si>
  <si>
    <t>1.</t>
  </si>
  <si>
    <t>TITULAR JURÍDIC O DENOMINACIÓ</t>
  </si>
  <si>
    <t>IDENTIFICACIÓ</t>
  </si>
  <si>
    <t>04</t>
  </si>
  <si>
    <t>DEL CENTRE</t>
  </si>
  <si>
    <t>CARRER/PLAÇA/AV.</t>
  </si>
  <si>
    <t>DOMICILI SOCIAL</t>
  </si>
  <si>
    <t>NÚM.</t>
  </si>
  <si>
    <t>ESC.</t>
  </si>
  <si>
    <t>PIS</t>
  </si>
  <si>
    <t>PTA.</t>
  </si>
  <si>
    <t>PREF.</t>
  </si>
  <si>
    <t>TELÈFON</t>
  </si>
  <si>
    <t>05</t>
  </si>
  <si>
    <t>06</t>
  </si>
  <si>
    <t>07</t>
  </si>
  <si>
    <t>08</t>
  </si>
  <si>
    <t>MUNICIPI</t>
  </si>
  <si>
    <t>CODI</t>
  </si>
  <si>
    <t>PROVÍNCIA</t>
  </si>
  <si>
    <t>COMUNITAT AUTÒNOMA</t>
  </si>
  <si>
    <t>09</t>
  </si>
  <si>
    <t>10</t>
  </si>
  <si>
    <t>Illes Balears</t>
  </si>
  <si>
    <t>11</t>
  </si>
  <si>
    <t>NÚM ESPECIALITAT (NÚM ORDRE)</t>
  </si>
  <si>
    <t>DATA D'INICI</t>
  </si>
  <si>
    <t>DATA D'ACABAMENT</t>
  </si>
  <si>
    <t>FAMÍLIA PROFESSIONAL</t>
  </si>
  <si>
    <t>CODI ESPECIALITAT FORMATIVA</t>
  </si>
  <si>
    <t>2.</t>
  </si>
  <si>
    <t>12</t>
  </si>
  <si>
    <t>13</t>
  </si>
  <si>
    <t>14</t>
  </si>
  <si>
    <t>15</t>
  </si>
  <si>
    <t>ELE</t>
  </si>
  <si>
    <t>16</t>
  </si>
  <si>
    <t>TIPUS DE L'ESPECIALITAT FORMATIVA</t>
  </si>
  <si>
    <t>DEL CURS</t>
  </si>
  <si>
    <t>17</t>
  </si>
  <si>
    <t>NO conduent a un certificat de professionalitat</t>
  </si>
  <si>
    <t>NOM DE L'ESPECIALITAT FORMATIVA</t>
  </si>
  <si>
    <t>18</t>
  </si>
  <si>
    <t>PRESSUPOST PROGRAMAT  DE L'ACTIVITAT FORMATIVA:</t>
  </si>
  <si>
    <t>3.</t>
  </si>
  <si>
    <t>HORES TEÒRIQUES PROGRAMADES</t>
  </si>
  <si>
    <t>ALUMNES PROGRAMATS</t>
  </si>
  <si>
    <t>MÒDUL A</t>
  </si>
  <si>
    <t>PRESSUPOST PROGRAMAT</t>
  </si>
  <si>
    <t>PRESSUPOST</t>
  </si>
  <si>
    <t>BLOC A: RETRIBUCIONS DEL PERSONAL FORMADOR:</t>
  </si>
  <si>
    <t>22</t>
  </si>
  <si>
    <t>PROGRAMAT</t>
  </si>
  <si>
    <t>preu hora formador</t>
  </si>
  <si>
    <t>BLOC B: ALTRES DESPESES</t>
  </si>
  <si>
    <t>23</t>
  </si>
  <si>
    <t>HORES PROGRAMADES PER COL·LECTIUS VULNERABLES</t>
  </si>
  <si>
    <t>BLOC C: PERSONAL ESPECIALITZAT EN COL·LECTIUS VULNERABLES</t>
  </si>
  <si>
    <t>25</t>
  </si>
  <si>
    <t>PRESSUPOST TOTAL PROGRAMAT (22+23+25)</t>
  </si>
  <si>
    <t>26</t>
  </si>
  <si>
    <t>DESPESES  DE L'ACTIVITAT FORMATIVA:</t>
  </si>
  <si>
    <t>4.</t>
  </si>
  <si>
    <t>DESGLOSSAMENT DE LES DESPESES DEL CURS</t>
  </si>
  <si>
    <t>DESPESES BLOC A: RETRIBUCIONS DEL PERSONAL FORMADOR</t>
  </si>
  <si>
    <t>Cost docent</t>
  </si>
  <si>
    <t>27</t>
  </si>
  <si>
    <t>Cost tutor</t>
  </si>
  <si>
    <t>28</t>
  </si>
  <si>
    <t>Suma despeses Bloc A  (27 + 28)</t>
  </si>
  <si>
    <t>29</t>
  </si>
  <si>
    <t>DESPESES BLOC B: ALTRES DESPESES</t>
  </si>
  <si>
    <r>
      <rPr>
        <b/>
        <sz val="14"/>
        <rFont val="Arial"/>
        <family val="2"/>
        <charset val="1"/>
      </rPr>
      <t>Altres despeses (</t>
    </r>
    <r>
      <rPr>
        <b/>
        <sz val="12"/>
        <rFont val="Arial"/>
        <family val="2"/>
        <charset val="1"/>
      </rPr>
      <t>40 % de l'import liquidat del bloc A)</t>
    </r>
  </si>
  <si>
    <t>30</t>
  </si>
  <si>
    <t>DESPESES BLOC C: PERSONAL ESPECIALITZAT EN COL·LECTIUS VULNERABLES</t>
  </si>
  <si>
    <t>Cost personal especialitzat</t>
  </si>
  <si>
    <t>31</t>
  </si>
  <si>
    <t>TOTAL DESPESES (29+30+31)</t>
  </si>
  <si>
    <t>32</t>
  </si>
  <si>
    <t>El Sr/Sra………………………………………………………………………………………………, com a representant legal del centre, manifesta que  totes les dades consignades en aquest document es corresponen amb despeses realitzades efectivament i pagades, relacionades a la relació de justificants de despeses que figuren registrades en els llibres comptables, en comptabilitat separada i que es troben en poder seu.</t>
  </si>
  <si>
    <t>,</t>
  </si>
  <si>
    <t>de</t>
  </si>
  <si>
    <t>Segell centre col·laborador</t>
  </si>
  <si>
    <t>(Signatura)</t>
  </si>
  <si>
    <r>
      <rPr>
        <sz val="14"/>
        <rFont val="Arial Black"/>
        <family val="2"/>
        <charset val="1"/>
      </rPr>
      <t xml:space="preserve">L-1 Liquidació final de l'especialitat formativa </t>
    </r>
    <r>
      <rPr>
        <sz val="14"/>
        <color rgb="FFFF0000"/>
        <rFont val="Arial Black"/>
        <family val="2"/>
        <charset val="1"/>
      </rPr>
      <t>XX/21</t>
    </r>
  </si>
  <si>
    <t>Programes específics de formació adreçada prioritàriament a treballadors i treballadores desocupats
(RD 694/2017 de 3 de juliol, BOE 159 de 5 de juliol de 2017. ORDRE TMS/368/2019 de 28 de març, BOE núm. 78 d'1 d'abril de 2019).</t>
  </si>
  <si>
    <r>
      <rPr>
        <sz val="10"/>
        <rFont val="Arial"/>
        <family val="2"/>
        <charset val="1"/>
      </rPr>
      <t xml:space="preserve">Resultats de les accions formatives d'impartició </t>
    </r>
    <r>
      <rPr>
        <sz val="10"/>
        <rFont val="Arial Black"/>
        <family val="2"/>
        <charset val="1"/>
      </rPr>
      <t>(exclosa l'acció formativa de pràctiques no laborals en empreses)</t>
    </r>
  </si>
  <si>
    <t>Número de l'acció formativa d'impartició (mòduls teòrics)</t>
  </si>
  <si>
    <t>Hores impartides</t>
  </si>
  <si>
    <t>Alumnes computables (tenint en compte a més, en cas d'abandonaments, els alumnes de desviació fins al 15% dels inicials) (punt 19.4 Annex 1 convocatòria)</t>
  </si>
  <si>
    <t>Hores totals realitzades</t>
  </si>
  <si>
    <t>Especialitat formativa</t>
  </si>
  <si>
    <t>TOTALS</t>
  </si>
  <si>
    <t>ALUMNES
 COMPUTABLES</t>
  </si>
  <si>
    <t>Hores programades</t>
  </si>
  <si>
    <t>Alumnes programats</t>
  </si>
  <si>
    <t>Subvenció màxima</t>
  </si>
  <si>
    <t>Import subvencionable una vegada aplicades les penalitzacions per baixes d'alumnes</t>
  </si>
  <si>
    <t>Bloc A</t>
  </si>
  <si>
    <t>Bloc B</t>
  </si>
  <si>
    <t>n</t>
  </si>
  <si>
    <t>MÒDUL ECONÒMIC MÀXIM</t>
  </si>
  <si>
    <t>Bloc D</t>
  </si>
  <si>
    <t xml:space="preserve">Total subvenció per percebre
</t>
  </si>
  <si>
    <t>(1) Número d'hores que, en total, han realitzat entre tots els alumnes en pràctiques.</t>
  </si>
  <si>
    <t>% bestreta amb càrrec a la subvenció total</t>
  </si>
  <si>
    <t>Resta per percebre (casella 59 - casella 60)</t>
  </si>
  <si>
    <t>Import a reintegrar (casella 60 - casella 59)</t>
  </si>
  <si>
    <t xml:space="preserve">El Sr./Sra. ............................................................................................, com a representant legal del centre col·laborador declarant, sol·licita que li sigui abonada la liquidació que s'assenyala en aquest document.
                                                                     __________, ___ de __________ de ______ 
Segell del centre col·laborador       (Signatura)
</t>
  </si>
  <si>
    <t>INSTRUCCIONS</t>
  </si>
  <si>
    <t>Model que han d'utilizar les entitas amb caràcter de centre de Formació d'oferta adreçada</t>
  </si>
  <si>
    <t>prioritàriament a treballadores i treballadors desocupats, en sol·licitar a la Dirección del Servei d'Ocupació de les Illes</t>
  </si>
  <si>
    <t>Balears la liquidació final de subvenció a cada curs (imprès CC3-E).</t>
  </si>
  <si>
    <t>2. IDENTIFICACIÓ DEL CURS</t>
  </si>
  <si>
    <t>Indicar la família professional a la que pertany el curs, la qual marca l'import del valor del mòduls A i B.</t>
  </si>
  <si>
    <t>3. PRESSUPOST PROGRAMAT</t>
  </si>
  <si>
    <t>19</t>
  </si>
  <si>
    <t>20</t>
  </si>
  <si>
    <t xml:space="preserve">Les hores i alumnes programats han de coincidir amb les hores i alumnes indicats a la resolució de concessió de la </t>
  </si>
  <si>
    <t>subvenció, per la qual s’aprova l’execució i el finançament de l'acció formativa</t>
  </si>
  <si>
    <t>24</t>
  </si>
  <si>
    <t xml:space="preserve">Les hores programades de col·lectius vulnerables programats han de coincidir amb les hores indicades a la resolució de concessió de la </t>
  </si>
  <si>
    <t>4. DESGLOSSAMENT DE LES DESPESES DEL CURS</t>
  </si>
  <si>
    <t xml:space="preserve">Cel·les automàtiques que recullen els imports indicats en la Relació classificada de despeses, d'acord amb </t>
  </si>
  <si>
    <t xml:space="preserve">les justificacions de despeses presentades, i les minoracions indicades </t>
  </si>
  <si>
    <t>Cel·la automàtica que, d'acord amb la convocatòria de la subvenció, és igual al 40% de les despeses liquidades al Bloc A.</t>
  </si>
  <si>
    <t>Total de Despeses justificat d'acord amb els límits del pressupost programat abans d'aplicar les penalitzacions per baixes d'alumnes.</t>
  </si>
  <si>
    <t>Cost/h màxim formadors i tutors (euros)</t>
  </si>
  <si>
    <t xml:space="preserve">Mòdul A </t>
  </si>
  <si>
    <t>Seleccionar</t>
  </si>
  <si>
    <t>ADG</t>
  </si>
  <si>
    <t>Conduent a un certificat de professionalitat</t>
  </si>
  <si>
    <t>AFD</t>
  </si>
  <si>
    <t>AGA</t>
  </si>
  <si>
    <t>ARG</t>
  </si>
  <si>
    <t>COM</t>
  </si>
  <si>
    <t>ENA</t>
  </si>
  <si>
    <t>EOC</t>
  </si>
  <si>
    <t>FCO</t>
  </si>
  <si>
    <t>PERSONAL ESPECIALITZAT EN COL·LECTIUS VULNERABLES</t>
  </si>
  <si>
    <t>FME</t>
  </si>
  <si>
    <t>HOT</t>
  </si>
  <si>
    <t>IFC</t>
  </si>
  <si>
    <t>IMA</t>
  </si>
  <si>
    <t>IMP</t>
  </si>
  <si>
    <t>IMS</t>
  </si>
  <si>
    <t>INA</t>
  </si>
  <si>
    <t>MAM</t>
  </si>
  <si>
    <t>MAP</t>
  </si>
  <si>
    <t>SAN</t>
  </si>
  <si>
    <t>SEA</t>
  </si>
  <si>
    <t>SSC</t>
  </si>
  <si>
    <t>TCP</t>
  </si>
  <si>
    <t>TMV</t>
  </si>
  <si>
    <t>Segons la Resolució de la Directora del SOIB de 12 de març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</si>
</sst>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quot; €&quot;_-;\-* #,##0.00&quot; €&quot;_-;_-* \-??&quot; €&quot;_-;_-@_-"/>
    <numFmt numFmtId="165" formatCode="_-* #,##0.00\ _€_-;\-* #,##0.00\ _€_-;_-* \-??\ _€_-;_-@_-"/>
    <numFmt numFmtId="166" formatCode="0\ %"/>
    <numFmt numFmtId="167" formatCode="dd/mm/yyyy;@"/>
    <numFmt numFmtId="168" formatCode="dd/mm/yy"/>
    <numFmt numFmtId="169" formatCode="0.00\ %"/>
    <numFmt numFmtId="170" formatCode="_-* #,##0.00\ [$€-C0A]_-;\-* #,##0.00\ [$€-C0A]_-;_-* \-??\ [$€-C0A]_-;_-@_-"/>
    <numFmt numFmtId="171" formatCode="00000"/>
    <numFmt numFmtId="172" formatCode="00"/>
    <numFmt numFmtId="173" formatCode="#,##0.00_ ;\-#,##0.00\ "/>
    <numFmt numFmtId="174" formatCode="#,##0.00&quot; €&quot;;\-#,##0.00&quot; €&quot;"/>
    <numFmt numFmtId="175" formatCode="0.000"/>
  </numFmts>
  <fonts count="82">
    <font>
      <sz val="11"/>
      <color rgb="FF000000"/>
      <name val="Calibri"/>
      <family val="2"/>
      <charset val="1"/>
    </font>
    <font>
      <sz val="11"/>
      <color rgb="FF000000"/>
      <name val="LegacySanITCBoo"/>
      <family val="2"/>
      <charset val="1"/>
    </font>
    <font>
      <sz val="12"/>
      <color rgb="FF000000"/>
      <name val="LegacySanITCBoo"/>
      <family val="2"/>
      <charset val="1"/>
    </font>
    <font>
      <b/>
      <sz val="12"/>
      <name val="LegacySanITCBoo"/>
      <family val="2"/>
      <charset val="1"/>
    </font>
    <font>
      <b/>
      <sz val="10"/>
      <name val="LegacySanITCBoo"/>
      <family val="2"/>
      <charset val="1"/>
    </font>
    <font>
      <b/>
      <sz val="11"/>
      <color rgb="FFFF0000"/>
      <name val="LegacySanITCBoo"/>
      <family val="2"/>
      <charset val="1"/>
    </font>
    <font>
      <sz val="8"/>
      <name val="Arial"/>
      <family val="2"/>
      <charset val="1"/>
    </font>
    <font>
      <b/>
      <i/>
      <sz val="10"/>
      <name val="LegacySanITCBoo"/>
      <family val="2"/>
      <charset val="1"/>
    </font>
    <font>
      <sz val="11"/>
      <color rgb="FFFF0000"/>
      <name val="Calibri"/>
      <family val="2"/>
      <charset val="1"/>
    </font>
    <font>
      <b/>
      <sz val="10"/>
      <name val="LegacySanITCBoo"/>
      <charset val="1"/>
    </font>
    <font>
      <sz val="12"/>
      <color rgb="FF000000"/>
      <name val="Calibri"/>
      <family val="2"/>
      <charset val="1"/>
    </font>
    <font>
      <sz val="12"/>
      <color rgb="FF000000"/>
      <name val="Tahoma"/>
      <family val="2"/>
      <charset val="1"/>
    </font>
    <font>
      <b/>
      <sz val="11"/>
      <color rgb="FF000000"/>
      <name val="LegacySanITCBoo"/>
      <charset val="1"/>
    </font>
    <font>
      <sz val="11"/>
      <color rgb="FF000000"/>
      <name val="LegacySanITCBoo"/>
      <charset val="1"/>
    </font>
    <font>
      <sz val="11"/>
      <name val="LegacySanITCBoo"/>
      <charset val="1"/>
    </font>
    <font>
      <b/>
      <sz val="11"/>
      <name val="LegacySanITCBoo"/>
      <family val="2"/>
      <charset val="1"/>
    </font>
    <font>
      <sz val="11"/>
      <name val="LegacySanITCBoo"/>
      <family val="2"/>
      <charset val="1"/>
    </font>
    <font>
      <b/>
      <sz val="11"/>
      <color rgb="FF000000"/>
      <name val="LegacySanITCBoo"/>
      <family val="2"/>
      <charset val="1"/>
    </font>
    <font>
      <sz val="9"/>
      <color rgb="FFFFFFFF"/>
      <name val="LegacySanITCBoo"/>
      <family val="2"/>
      <charset val="1"/>
    </font>
    <font>
      <sz val="11"/>
      <color rgb="FFFFFFFF"/>
      <name val="LegacySanITCBoo"/>
      <family val="2"/>
      <charset val="1"/>
    </font>
    <font>
      <sz val="14"/>
      <name val="Arial Black"/>
      <family val="2"/>
      <charset val="1"/>
    </font>
    <font>
      <b/>
      <sz val="10"/>
      <name val="Arial"/>
      <family val="2"/>
      <charset val="1"/>
    </font>
    <font>
      <b/>
      <sz val="11"/>
      <name val="Arial"/>
      <family val="2"/>
      <charset val="1"/>
    </font>
    <font>
      <sz val="12"/>
      <color rgb="FF000000"/>
      <name val="Times New Roman"/>
      <family val="1"/>
      <charset val="1"/>
    </font>
    <font>
      <sz val="11"/>
      <name val="Arial"/>
      <family val="2"/>
      <charset val="1"/>
    </font>
    <font>
      <sz val="9"/>
      <name val="Arial"/>
      <family val="2"/>
      <charset val="1"/>
    </font>
    <font>
      <b/>
      <sz val="9"/>
      <name val="LegacySanITCBoo"/>
      <family val="2"/>
      <charset val="1"/>
    </font>
    <font>
      <b/>
      <sz val="14"/>
      <name val="Arial Black"/>
      <family val="2"/>
      <charset val="1"/>
    </font>
    <font>
      <b/>
      <sz val="16"/>
      <name val="Arial Black"/>
      <family val="2"/>
      <charset val="1"/>
    </font>
    <font>
      <b/>
      <sz val="16"/>
      <name val="Arial"/>
      <family val="2"/>
      <charset val="1"/>
    </font>
    <font>
      <b/>
      <sz val="16"/>
      <name val="LegacySanITCBoo"/>
      <family val="2"/>
      <charset val="1"/>
    </font>
    <font>
      <b/>
      <sz val="10"/>
      <name val="Arial Black"/>
      <family val="2"/>
      <charset val="1"/>
    </font>
    <font>
      <sz val="10"/>
      <name val="Arial"/>
      <family val="2"/>
      <charset val="1"/>
    </font>
    <font>
      <b/>
      <sz val="18"/>
      <name val="Arial Black"/>
      <family val="2"/>
      <charset val="1"/>
    </font>
    <font>
      <b/>
      <sz val="15"/>
      <color rgb="FFFFFFFF"/>
      <name val="Arial"/>
      <family val="2"/>
      <charset val="1"/>
    </font>
    <font>
      <b/>
      <sz val="18"/>
      <name val="Arial"/>
      <family val="2"/>
      <charset val="1"/>
    </font>
    <font>
      <sz val="18"/>
      <name val="Arial"/>
      <family val="2"/>
      <charset val="1"/>
    </font>
    <font>
      <b/>
      <sz val="8"/>
      <name val="Arial"/>
      <family val="2"/>
      <charset val="1"/>
    </font>
    <font>
      <sz val="8"/>
      <color rgb="FFFF0000"/>
      <name val="Arial"/>
      <family val="2"/>
      <charset val="1"/>
    </font>
    <font>
      <b/>
      <sz val="12"/>
      <color rgb="FFFFFFFF"/>
      <name val="Arial Black"/>
      <family val="2"/>
      <charset val="1"/>
    </font>
    <font>
      <sz val="8"/>
      <color rgb="FFFFFFFF"/>
      <name val="Arial"/>
      <family val="2"/>
      <charset val="1"/>
    </font>
    <font>
      <sz val="14"/>
      <name val="Arial"/>
      <family val="2"/>
      <charset val="1"/>
    </font>
    <font>
      <b/>
      <sz val="14"/>
      <name val="Arial"/>
      <family val="2"/>
      <charset val="1"/>
    </font>
    <font>
      <b/>
      <sz val="11"/>
      <color rgb="FFFF0000"/>
      <name val="Calibri"/>
      <family val="2"/>
      <charset val="1"/>
    </font>
    <font>
      <b/>
      <sz val="12"/>
      <color rgb="FFFF0000"/>
      <name val="Arial Black"/>
      <family val="2"/>
      <charset val="1"/>
    </font>
    <font>
      <b/>
      <sz val="9"/>
      <name val="Arial"/>
      <family val="2"/>
      <charset val="1"/>
    </font>
    <font>
      <sz val="9"/>
      <color rgb="FFFFFFFF"/>
      <name val="Arial"/>
      <family val="2"/>
      <charset val="1"/>
    </font>
    <font>
      <sz val="11"/>
      <color rgb="FFFFFFFF"/>
      <name val="Calibri"/>
      <family val="2"/>
      <charset val="1"/>
    </font>
    <font>
      <b/>
      <sz val="12"/>
      <name val="Arial"/>
      <family val="2"/>
      <charset val="1"/>
    </font>
    <font>
      <sz val="16"/>
      <name val="Arial"/>
      <family val="2"/>
      <charset val="1"/>
    </font>
    <font>
      <sz val="11"/>
      <name val="Calibri"/>
      <family val="2"/>
      <charset val="1"/>
    </font>
    <font>
      <sz val="18"/>
      <color rgb="FFFFFFFF"/>
      <name val="Arial"/>
      <family val="2"/>
      <charset val="1"/>
    </font>
    <font>
      <b/>
      <sz val="15"/>
      <color rgb="FFFF0000"/>
      <name val="Arial"/>
      <family val="2"/>
      <charset val="1"/>
    </font>
    <font>
      <b/>
      <sz val="16"/>
      <color rgb="FFFFFFFF"/>
      <name val="Arial"/>
      <family val="2"/>
      <charset val="1"/>
    </font>
    <font>
      <sz val="14"/>
      <color rgb="FFFFFFFF"/>
      <name val="Arial"/>
      <family val="2"/>
      <charset val="1"/>
    </font>
    <font>
      <sz val="14"/>
      <color rgb="FFFF0000"/>
      <name val="Arial"/>
      <family val="2"/>
      <charset val="1"/>
    </font>
    <font>
      <sz val="18"/>
      <color rgb="FFFF0000"/>
      <name val="Arial"/>
      <family val="2"/>
      <charset val="1"/>
    </font>
    <font>
      <sz val="16"/>
      <color rgb="FFFFFFFF"/>
      <name val="Arial"/>
      <family val="2"/>
      <charset val="1"/>
    </font>
    <font>
      <b/>
      <sz val="14"/>
      <color rgb="FFFF0000"/>
      <name val="Arial"/>
      <family val="2"/>
      <charset val="1"/>
    </font>
    <font>
      <b/>
      <sz val="15"/>
      <name val="Arial"/>
      <family val="2"/>
      <charset val="1"/>
    </font>
    <font>
      <b/>
      <sz val="16"/>
      <color rgb="FFFF0000"/>
      <name val="Arial"/>
      <family val="2"/>
      <charset val="1"/>
    </font>
    <font>
      <sz val="14"/>
      <name val="Calibri"/>
      <family val="2"/>
      <charset val="1"/>
    </font>
    <font>
      <sz val="14"/>
      <color rgb="FFFF0000"/>
      <name val="Calibri"/>
      <family val="2"/>
      <charset val="1"/>
    </font>
    <font>
      <sz val="11"/>
      <color rgb="FFA6A6A6"/>
      <name val="Calibri"/>
      <family val="2"/>
      <charset val="1"/>
    </font>
    <font>
      <sz val="12"/>
      <name val="Arial Black"/>
      <family val="2"/>
      <charset val="1"/>
    </font>
    <font>
      <sz val="12"/>
      <name val="Arial"/>
      <family val="2"/>
      <charset val="1"/>
    </font>
    <font>
      <b/>
      <sz val="13"/>
      <name val="Arial Black"/>
      <family val="2"/>
      <charset val="1"/>
    </font>
    <font>
      <b/>
      <sz val="20"/>
      <name val="Arial"/>
      <family val="2"/>
      <charset val="1"/>
    </font>
    <font>
      <sz val="14"/>
      <color rgb="FF000000"/>
      <name val="Arial"/>
      <family val="2"/>
      <charset val="1"/>
    </font>
    <font>
      <sz val="14"/>
      <color rgb="FF000000"/>
      <name val="Calibri"/>
      <family val="2"/>
      <charset val="1"/>
    </font>
    <font>
      <sz val="14"/>
      <color rgb="FFFF0000"/>
      <name val="Arial Black"/>
      <family val="2"/>
      <charset val="1"/>
    </font>
    <font>
      <sz val="10"/>
      <name val="Arial Black"/>
      <family val="2"/>
      <charset val="1"/>
    </font>
    <font>
      <b/>
      <sz val="11"/>
      <color rgb="FFFFFFFF"/>
      <name val="Calibri"/>
      <family val="2"/>
      <charset val="1"/>
    </font>
    <font>
      <b/>
      <sz val="11"/>
      <name val="Calibri"/>
      <family val="2"/>
      <charset val="1"/>
    </font>
    <font>
      <sz val="4"/>
      <name val="Calibri"/>
      <family val="2"/>
      <charset val="1"/>
    </font>
    <font>
      <sz val="8"/>
      <color rgb="FFFFFFFF"/>
      <name val="Calibri"/>
      <family val="2"/>
      <charset val="1"/>
    </font>
    <font>
      <sz val="12"/>
      <color rgb="FFFF0000"/>
      <name val="Arial"/>
      <family val="2"/>
      <charset val="1"/>
    </font>
    <font>
      <sz val="12"/>
      <color rgb="FF000000"/>
      <name val="Arial"/>
      <family val="2"/>
      <charset val="1"/>
    </font>
    <font>
      <sz val="12"/>
      <name val="Calibri"/>
      <family val="2"/>
      <charset val="1"/>
    </font>
    <font>
      <sz val="11"/>
      <color rgb="FF000000"/>
      <name val="Calibri"/>
      <family val="2"/>
      <charset val="1"/>
    </font>
    <font>
      <sz val="11"/>
      <color theme="0"/>
      <name val="Calibri"/>
      <family val="2"/>
      <charset val="1"/>
    </font>
    <font>
      <sz val="6"/>
      <color theme="0"/>
      <name val="Calibri"/>
      <family val="2"/>
      <charset val="1"/>
    </font>
  </fonts>
  <fills count="8">
    <fill>
      <patternFill patternType="none"/>
    </fill>
    <fill>
      <patternFill patternType="gray125"/>
    </fill>
    <fill>
      <patternFill patternType="solid">
        <fgColor rgb="FF93CDDD"/>
        <bgColor rgb="FFBFBFBF"/>
      </patternFill>
    </fill>
    <fill>
      <patternFill patternType="solid">
        <fgColor rgb="FFD9D9D9"/>
        <bgColor rgb="FFC0C0C0"/>
      </patternFill>
    </fill>
    <fill>
      <patternFill patternType="solid">
        <fgColor rgb="FFFFFFFF"/>
        <bgColor rgb="FFFFFFCC"/>
      </patternFill>
    </fill>
    <fill>
      <patternFill patternType="solid">
        <fgColor rgb="FF000000"/>
        <bgColor rgb="FF003300"/>
      </patternFill>
    </fill>
    <fill>
      <patternFill patternType="solid">
        <fgColor rgb="FFBFBFBF"/>
        <bgColor rgb="FFC0C0C0"/>
      </patternFill>
    </fill>
    <fill>
      <patternFill patternType="solid">
        <fgColor rgb="FFC0C0C0"/>
        <bgColor rgb="FFBFBFBF"/>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rgb="FF666699"/>
      </left>
      <right style="thin">
        <color auto="1"/>
      </right>
      <top style="thin">
        <color auto="1"/>
      </top>
      <bottom style="thin">
        <color rgb="FF666699"/>
      </bottom>
      <diagonal/>
    </border>
    <border>
      <left style="thin">
        <color rgb="FF666699"/>
      </left>
      <right/>
      <top/>
      <bottom style="thin">
        <color rgb="FF666699"/>
      </bottom>
      <diagonal/>
    </border>
    <border>
      <left/>
      <right style="thin">
        <color auto="1"/>
      </right>
      <top/>
      <bottom style="thin">
        <color rgb="FF666699"/>
      </bottom>
      <diagonal/>
    </border>
    <border>
      <left style="thin">
        <color auto="1"/>
      </left>
      <right style="thin">
        <color auto="1"/>
      </right>
      <top/>
      <bottom style="thin">
        <color auto="1"/>
      </bottom>
      <diagonal/>
    </border>
    <border>
      <left style="thin">
        <color rgb="FF666699"/>
      </left>
      <right style="thin">
        <color auto="1"/>
      </right>
      <top style="thin">
        <color rgb="FF666699"/>
      </top>
      <bottom style="thin">
        <color auto="1"/>
      </bottom>
      <diagonal/>
    </border>
    <border>
      <left style="thin">
        <color auto="1"/>
      </left>
      <right style="thin">
        <color auto="1"/>
      </right>
      <top style="thin">
        <color auto="1"/>
      </top>
      <bottom/>
      <diagonal/>
    </border>
    <border>
      <left style="thin">
        <color rgb="FF666699"/>
      </left>
      <right style="thin">
        <color auto="1"/>
      </right>
      <top style="thin">
        <color rgb="FF666699"/>
      </top>
      <bottom style="thin">
        <color rgb="FF666699"/>
      </bottom>
      <diagonal/>
    </border>
    <border>
      <left style="thin">
        <color rgb="FF666699"/>
      </left>
      <right/>
      <top style="thin">
        <color rgb="FF666699"/>
      </top>
      <bottom/>
      <diagonal/>
    </border>
    <border>
      <left/>
      <right style="thin">
        <color auto="1"/>
      </right>
      <top style="thin">
        <color rgb="FF666699"/>
      </top>
      <bottom/>
      <diagonal/>
    </border>
    <border>
      <left/>
      <right style="thin">
        <color auto="1"/>
      </right>
      <top style="thin">
        <color rgb="FF666699"/>
      </top>
      <bottom style="thin">
        <color auto="1"/>
      </bottom>
      <diagonal/>
    </border>
    <border>
      <left/>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double">
        <color auto="1"/>
      </left>
      <right style="double">
        <color auto="1"/>
      </right>
      <top style="double">
        <color auto="1"/>
      </top>
      <bottom style="double">
        <color auto="1"/>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n">
        <color auto="1"/>
      </right>
      <top/>
      <bottom/>
      <diagonal/>
    </border>
    <border>
      <left style="thin">
        <color auto="1"/>
      </left>
      <right style="thick">
        <color auto="1"/>
      </right>
      <top/>
      <bottom/>
      <diagonal/>
    </border>
    <border>
      <left style="thick">
        <color auto="1"/>
      </left>
      <right/>
      <top style="thin">
        <color auto="1"/>
      </top>
      <bottom style="thin">
        <color auto="1"/>
      </bottom>
      <diagonal/>
    </border>
    <border>
      <left style="thick">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n">
        <color auto="1"/>
      </left>
      <right style="thick">
        <color auto="1"/>
      </right>
      <top style="thin">
        <color auto="1"/>
      </top>
      <bottom/>
      <diagonal/>
    </border>
    <border>
      <left style="thin">
        <color auto="1"/>
      </left>
      <right style="thick">
        <color auto="1"/>
      </right>
      <top/>
      <bottom style="thin">
        <color auto="1"/>
      </bottom>
      <diagonal/>
    </border>
    <border>
      <left/>
      <right style="thin">
        <color auto="1"/>
      </right>
      <top style="thin">
        <color auto="1"/>
      </top>
      <bottom/>
      <diagonal/>
    </border>
  </borders>
  <cellStyleXfs count="15">
    <xf numFmtId="0" fontId="0" fillId="0" borderId="0"/>
    <xf numFmtId="164" fontId="79" fillId="0" borderId="0" applyBorder="0" applyProtection="0"/>
    <xf numFmtId="164" fontId="79" fillId="0" borderId="0" applyBorder="0" applyProtection="0"/>
    <xf numFmtId="165" fontId="79" fillId="0" borderId="0" applyBorder="0" applyProtection="0"/>
    <xf numFmtId="165" fontId="79" fillId="0" borderId="0" applyBorder="0" applyProtection="0"/>
    <xf numFmtId="165" fontId="79" fillId="0" borderId="0" applyBorder="0" applyProtection="0"/>
    <xf numFmtId="165" fontId="79" fillId="0" borderId="0" applyBorder="0" applyProtection="0"/>
    <xf numFmtId="165" fontId="79" fillId="0" borderId="0" applyBorder="0" applyProtection="0"/>
    <xf numFmtId="164" fontId="79" fillId="0" borderId="0" applyBorder="0" applyProtection="0"/>
    <xf numFmtId="0" fontId="79" fillId="0" borderId="0"/>
    <xf numFmtId="0" fontId="79" fillId="0" borderId="0"/>
    <xf numFmtId="166" fontId="79" fillId="0" borderId="0" applyBorder="0" applyProtection="0"/>
    <xf numFmtId="166" fontId="79" fillId="0" borderId="0" applyBorder="0" applyProtection="0"/>
    <xf numFmtId="166" fontId="79" fillId="0" borderId="0" applyBorder="0" applyProtection="0"/>
    <xf numFmtId="0" fontId="79" fillId="0" borderId="0"/>
  </cellStyleXfs>
  <cellXfs count="550">
    <xf numFmtId="0" fontId="0" fillId="0" borderId="0" xfId="0"/>
    <xf numFmtId="0" fontId="1" fillId="0" borderId="0" xfId="0" applyFont="1" applyProtection="1">
      <protection locked="0"/>
    </xf>
    <xf numFmtId="1" fontId="1" fillId="0" borderId="0" xfId="0" applyNumberFormat="1" applyFont="1" applyProtection="1">
      <protection locked="0"/>
    </xf>
    <xf numFmtId="0" fontId="1" fillId="0" borderId="0" xfId="0" applyFont="1" applyProtection="1">
      <protection locked="0"/>
    </xf>
    <xf numFmtId="1" fontId="2" fillId="0" borderId="0" xfId="0" applyNumberFormat="1" applyFont="1" applyProtection="1">
      <protection locked="0"/>
    </xf>
    <xf numFmtId="0" fontId="2" fillId="0" borderId="0" xfId="0" applyFont="1" applyProtection="1">
      <protection locked="0"/>
    </xf>
    <xf numFmtId="1" fontId="1" fillId="0" borderId="0" xfId="0" applyNumberFormat="1" applyFont="1" applyProtection="1">
      <protection locked="0"/>
    </xf>
    <xf numFmtId="167" fontId="1" fillId="0" borderId="0" xfId="0" applyNumberFormat="1" applyFont="1" applyProtection="1">
      <protection locked="0"/>
    </xf>
    <xf numFmtId="14" fontId="1" fillId="0" borderId="0" xfId="0" applyNumberFormat="1" applyFont="1" applyAlignment="1" applyProtection="1">
      <alignment horizontal="left"/>
      <protection locked="0"/>
    </xf>
    <xf numFmtId="1" fontId="3" fillId="0" borderId="0" xfId="0" applyNumberFormat="1" applyFont="1" applyAlignment="1" applyProtection="1">
      <protection locked="0"/>
    </xf>
    <xf numFmtId="0" fontId="3" fillId="0" borderId="0" xfId="0" applyFont="1" applyAlignment="1" applyProtection="1">
      <protection locked="0"/>
    </xf>
    <xf numFmtId="0" fontId="2" fillId="0" borderId="0" xfId="0" applyFont="1" applyAlignment="1" applyProtection="1">
      <protection locked="0"/>
    </xf>
    <xf numFmtId="1" fontId="4" fillId="0" borderId="0" xfId="0" applyNumberFormat="1" applyFont="1" applyProtection="1">
      <protection locked="0"/>
    </xf>
    <xf numFmtId="0" fontId="4" fillId="0" borderId="0" xfId="0" applyFont="1" applyProtection="1">
      <protection locked="0"/>
    </xf>
    <xf numFmtId="0" fontId="0" fillId="0" borderId="0" xfId="0" applyProtection="1">
      <protection locked="0"/>
    </xf>
    <xf numFmtId="1" fontId="4" fillId="2" borderId="0" xfId="0" applyNumberFormat="1" applyFont="1" applyFill="1" applyProtection="1">
      <protection locked="0"/>
    </xf>
    <xf numFmtId="0" fontId="4" fillId="2" borderId="0" xfId="0" applyFont="1" applyFill="1" applyProtection="1">
      <protection locked="0"/>
    </xf>
    <xf numFmtId="0" fontId="1" fillId="2" borderId="0" xfId="0" applyFont="1" applyFill="1" applyProtection="1">
      <protection locked="0"/>
    </xf>
    <xf numFmtId="0" fontId="1" fillId="2" borderId="0" xfId="0" applyFont="1" applyFill="1" applyAlignment="1" applyProtection="1">
      <protection locked="0"/>
    </xf>
    <xf numFmtId="1" fontId="0" fillId="2" borderId="1" xfId="0" applyNumberFormat="1" applyFont="1" applyFill="1" applyBorder="1" applyAlignment="1" applyProtection="1">
      <alignment horizontal="center" vertical="center" wrapText="1"/>
      <protection locked="0"/>
    </xf>
    <xf numFmtId="0" fontId="0" fillId="2" borderId="1"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wrapText="1"/>
      <protection locked="0"/>
    </xf>
    <xf numFmtId="168" fontId="4" fillId="0" borderId="2" xfId="0" applyNumberFormat="1" applyFont="1" applyBorder="1" applyAlignment="1" applyProtection="1">
      <protection locked="0"/>
    </xf>
    <xf numFmtId="168" fontId="4" fillId="0" borderId="3" xfId="0" applyNumberFormat="1" applyFont="1" applyBorder="1" applyAlignment="1" applyProtection="1">
      <protection locked="0"/>
    </xf>
    <xf numFmtId="164" fontId="4" fillId="0" borderId="1" xfId="0" applyNumberFormat="1" applyFont="1" applyBorder="1" applyProtection="1">
      <protection locked="0"/>
    </xf>
    <xf numFmtId="164" fontId="4" fillId="3" borderId="1" xfId="0" applyNumberFormat="1" applyFont="1" applyFill="1" applyBorder="1" applyProtection="1">
      <protection locked="0"/>
    </xf>
    <xf numFmtId="1" fontId="1" fillId="0" borderId="5" xfId="0" applyNumberFormat="1" applyFont="1" applyBorder="1" applyProtection="1">
      <protection locked="0"/>
    </xf>
    <xf numFmtId="168" fontId="1" fillId="0" borderId="5" xfId="0" applyNumberFormat="1" applyFont="1" applyBorder="1" applyProtection="1">
      <protection locked="0"/>
    </xf>
    <xf numFmtId="0" fontId="1" fillId="0" borderId="5" xfId="0" applyFont="1" applyBorder="1" applyProtection="1">
      <protection locked="0"/>
    </xf>
    <xf numFmtId="167" fontId="1" fillId="0" borderId="5" xfId="0" applyNumberFormat="1" applyFont="1" applyBorder="1" applyProtection="1">
      <protection locked="0"/>
    </xf>
    <xf numFmtId="164" fontId="1" fillId="0" borderId="6" xfId="0" applyNumberFormat="1" applyFont="1" applyBorder="1" applyProtection="1">
      <protection locked="0"/>
    </xf>
    <xf numFmtId="164" fontId="1" fillId="0" borderId="5" xfId="0" applyNumberFormat="1" applyFont="1" applyBorder="1" applyProtection="1">
      <protection locked="0"/>
    </xf>
    <xf numFmtId="164" fontId="1" fillId="3" borderId="5" xfId="0" applyNumberFormat="1" applyFont="1" applyFill="1" applyBorder="1" applyProtection="1">
      <protection locked="0"/>
    </xf>
    <xf numFmtId="0" fontId="6" fillId="3" borderId="8" xfId="14" applyFont="1" applyFill="1" applyBorder="1" applyAlignment="1" applyProtection="1">
      <alignment horizontal="left" vertical="center"/>
      <protection locked="0"/>
    </xf>
    <xf numFmtId="0" fontId="6" fillId="3" borderId="9" xfId="14" applyFont="1" applyFill="1" applyBorder="1" applyAlignment="1" applyProtection="1">
      <alignment horizontal="left" vertical="center"/>
      <protection locked="0"/>
    </xf>
    <xf numFmtId="164" fontId="1" fillId="0" borderId="10" xfId="0" applyNumberFormat="1" applyFont="1" applyBorder="1" applyProtection="1">
      <protection locked="0"/>
    </xf>
    <xf numFmtId="164" fontId="1" fillId="0" borderId="12" xfId="0" applyNumberFormat="1" applyFont="1" applyBorder="1" applyProtection="1">
      <protection locked="0"/>
    </xf>
    <xf numFmtId="0" fontId="6" fillId="3" borderId="14" xfId="14" applyFont="1" applyFill="1" applyBorder="1" applyAlignment="1" applyProtection="1">
      <alignment horizontal="left" vertical="center"/>
      <protection locked="0"/>
    </xf>
    <xf numFmtId="0" fontId="6" fillId="3" borderId="15" xfId="14" applyFont="1" applyFill="1" applyBorder="1" applyAlignment="1" applyProtection="1">
      <alignment horizontal="left" vertical="center"/>
      <protection locked="0"/>
    </xf>
    <xf numFmtId="1" fontId="1" fillId="0" borderId="5" xfId="0" applyNumberFormat="1" applyFont="1" applyBorder="1" applyProtection="1">
      <protection locked="0"/>
    </xf>
    <xf numFmtId="168" fontId="1" fillId="0" borderId="5" xfId="0" applyNumberFormat="1" applyFont="1" applyBorder="1" applyProtection="1">
      <protection locked="0"/>
    </xf>
    <xf numFmtId="0" fontId="1" fillId="0" borderId="5" xfId="0" applyFont="1" applyBorder="1" applyProtection="1">
      <protection locked="0"/>
    </xf>
    <xf numFmtId="164" fontId="1" fillId="0" borderId="5" xfId="0" applyNumberFormat="1" applyFont="1" applyBorder="1" applyProtection="1">
      <protection locked="0"/>
    </xf>
    <xf numFmtId="164" fontId="1" fillId="0" borderId="10" xfId="0" applyNumberFormat="1" applyFont="1" applyBorder="1" applyProtection="1">
      <protection locked="0"/>
    </xf>
    <xf numFmtId="1" fontId="4" fillId="0" borderId="2" xfId="0" applyNumberFormat="1" applyFont="1" applyBorder="1" applyProtection="1">
      <protection locked="0"/>
    </xf>
    <xf numFmtId="0" fontId="4" fillId="0" borderId="3" xfId="0" applyFont="1" applyBorder="1" applyProtection="1">
      <protection locked="0"/>
    </xf>
    <xf numFmtId="164" fontId="4" fillId="0" borderId="1" xfId="0" applyNumberFormat="1" applyFont="1" applyBorder="1" applyProtection="1">
      <protection locked="0"/>
    </xf>
    <xf numFmtId="164" fontId="7" fillId="3" borderId="1" xfId="0" applyNumberFormat="1" applyFont="1" applyFill="1" applyBorder="1" applyProtection="1">
      <protection locked="0"/>
    </xf>
    <xf numFmtId="1" fontId="4" fillId="0" borderId="0" xfId="0" applyNumberFormat="1" applyFont="1" applyProtection="1">
      <protection locked="0"/>
    </xf>
    <xf numFmtId="0" fontId="4" fillId="0" borderId="0" xfId="0" applyFont="1" applyProtection="1">
      <protection locked="0"/>
    </xf>
    <xf numFmtId="0" fontId="8" fillId="0" borderId="0" xfId="0" applyFont="1" applyAlignment="1" applyProtection="1">
      <alignment vertical="center" wrapText="1"/>
      <protection locked="0"/>
    </xf>
    <xf numFmtId="0" fontId="0" fillId="2" borderId="2" xfId="0" applyFont="1" applyFill="1" applyBorder="1" applyAlignment="1" applyProtection="1">
      <alignment vertical="center"/>
      <protection locked="0"/>
    </xf>
    <xf numFmtId="168" fontId="4" fillId="0" borderId="3" xfId="0" applyNumberFormat="1" applyFont="1" applyBorder="1" applyProtection="1">
      <protection locked="0"/>
    </xf>
    <xf numFmtId="1" fontId="4" fillId="0" borderId="3" xfId="0" applyNumberFormat="1" applyFont="1" applyBorder="1" applyProtection="1">
      <protection locked="0"/>
    </xf>
    <xf numFmtId="0" fontId="4" fillId="0" borderId="17" xfId="0" applyFont="1" applyBorder="1" applyProtection="1">
      <protection locked="0"/>
    </xf>
    <xf numFmtId="4" fontId="4" fillId="0" borderId="3" xfId="0" applyNumberFormat="1" applyFont="1" applyBorder="1" applyProtection="1">
      <protection locked="0"/>
    </xf>
    <xf numFmtId="169" fontId="4" fillId="0" borderId="3" xfId="0" applyNumberFormat="1" applyFont="1" applyBorder="1" applyProtection="1">
      <protection locked="0"/>
    </xf>
    <xf numFmtId="0" fontId="1" fillId="0" borderId="18" xfId="0" applyFont="1" applyBorder="1" applyAlignment="1" applyProtection="1">
      <protection locked="0"/>
    </xf>
    <xf numFmtId="164" fontId="1" fillId="3" borderId="19" xfId="0" applyNumberFormat="1" applyFont="1" applyFill="1" applyBorder="1" applyProtection="1">
      <protection locked="0"/>
    </xf>
    <xf numFmtId="0" fontId="1" fillId="0" borderId="6" xfId="0" applyFont="1" applyBorder="1" applyAlignment="1" applyProtection="1">
      <protection locked="0"/>
    </xf>
    <xf numFmtId="0" fontId="1" fillId="0" borderId="20" xfId="0" applyFont="1" applyBorder="1" applyAlignment="1" applyProtection="1">
      <protection locked="0"/>
    </xf>
    <xf numFmtId="0" fontId="4" fillId="0" borderId="21" xfId="0" applyFont="1" applyBorder="1" applyProtection="1">
      <protection locked="0"/>
    </xf>
    <xf numFmtId="164" fontId="9" fillId="0" borderId="1" xfId="0" applyNumberFormat="1" applyFont="1" applyBorder="1" applyProtection="1">
      <protection locked="0"/>
    </xf>
    <xf numFmtId="1" fontId="4" fillId="0" borderId="0" xfId="0" applyNumberFormat="1" applyFont="1" applyBorder="1" applyProtection="1">
      <protection locked="0"/>
    </xf>
    <xf numFmtId="0" fontId="4" fillId="0" borderId="0" xfId="0" applyFont="1" applyBorder="1" applyProtection="1">
      <protection locked="0"/>
    </xf>
    <xf numFmtId="167" fontId="4" fillId="0" borderId="0" xfId="0" applyNumberFormat="1" applyFont="1" applyBorder="1" applyProtection="1">
      <protection locked="0"/>
    </xf>
    <xf numFmtId="0" fontId="1" fillId="0" borderId="0" xfId="0" applyFont="1" applyBorder="1" applyProtection="1">
      <protection locked="0"/>
    </xf>
    <xf numFmtId="0" fontId="1" fillId="0" borderId="0" xfId="0" applyFont="1" applyProtection="1"/>
    <xf numFmtId="1" fontId="2" fillId="0" borderId="0" xfId="0" applyNumberFormat="1" applyFont="1" applyProtection="1"/>
    <xf numFmtId="0" fontId="2" fillId="0" borderId="0" xfId="0" applyFont="1" applyBorder="1" applyProtection="1"/>
    <xf numFmtId="0" fontId="1" fillId="0" borderId="0" xfId="0" applyFont="1" applyBorder="1" applyProtection="1"/>
    <xf numFmtId="0" fontId="1" fillId="0" borderId="0" xfId="0" applyFont="1" applyBorder="1" applyProtection="1"/>
    <xf numFmtId="0" fontId="1" fillId="0" borderId="0" xfId="0" applyFont="1" applyProtection="1"/>
    <xf numFmtId="1" fontId="1" fillId="0" borderId="0" xfId="0" applyNumberFormat="1" applyFont="1" applyProtection="1"/>
    <xf numFmtId="1" fontId="1" fillId="0" borderId="0" xfId="0" applyNumberFormat="1" applyFont="1" applyProtection="1"/>
    <xf numFmtId="1" fontId="1" fillId="3" borderId="0" xfId="0" applyNumberFormat="1" applyFont="1" applyFill="1" applyBorder="1" applyProtection="1"/>
    <xf numFmtId="0" fontId="1" fillId="3" borderId="0" xfId="0" applyFont="1" applyFill="1" applyBorder="1" applyProtection="1"/>
    <xf numFmtId="1" fontId="3" fillId="0" borderId="0" xfId="0" applyNumberFormat="1" applyFont="1" applyBorder="1" applyAlignment="1" applyProtection="1"/>
    <xf numFmtId="0" fontId="12" fillId="0" borderId="0" xfId="0" applyFont="1" applyBorder="1" applyProtection="1"/>
    <xf numFmtId="0" fontId="13" fillId="0" borderId="0" xfId="0" applyFont="1" applyBorder="1" applyProtection="1"/>
    <xf numFmtId="167" fontId="1" fillId="0" borderId="0" xfId="0" applyNumberFormat="1" applyFont="1" applyBorder="1" applyProtection="1"/>
    <xf numFmtId="14" fontId="1" fillId="0" borderId="0" xfId="0" applyNumberFormat="1" applyFont="1" applyBorder="1" applyAlignment="1" applyProtection="1">
      <alignment horizontal="left"/>
    </xf>
    <xf numFmtId="167" fontId="1" fillId="0" borderId="0" xfId="0" applyNumberFormat="1" applyFont="1" applyProtection="1"/>
    <xf numFmtId="1" fontId="3" fillId="0" borderId="0" xfId="0" applyNumberFormat="1" applyFont="1" applyAlignment="1" applyProtection="1"/>
    <xf numFmtId="0" fontId="14" fillId="0" borderId="0" xfId="0" applyFont="1" applyBorder="1" applyAlignment="1" applyProtection="1"/>
    <xf numFmtId="0" fontId="2" fillId="0" borderId="0" xfId="0" applyFont="1" applyBorder="1" applyAlignment="1" applyProtection="1"/>
    <xf numFmtId="0" fontId="2" fillId="0" borderId="0" xfId="0" applyFont="1" applyAlignment="1" applyProtection="1"/>
    <xf numFmtId="1" fontId="4" fillId="0" borderId="0" xfId="0" applyNumberFormat="1" applyFont="1" applyProtection="1"/>
    <xf numFmtId="0" fontId="14" fillId="0" borderId="0" xfId="0" applyFont="1" applyBorder="1" applyProtection="1"/>
    <xf numFmtId="0" fontId="1" fillId="2" borderId="12" xfId="0" applyFont="1" applyFill="1" applyBorder="1" applyAlignment="1" applyProtection="1">
      <alignment horizontal="center" vertical="center" wrapText="1"/>
    </xf>
    <xf numFmtId="170" fontId="1" fillId="0" borderId="5" xfId="0" applyNumberFormat="1" applyFont="1" applyBorder="1" applyAlignment="1" applyProtection="1">
      <alignment horizontal="center"/>
      <protection locked="0"/>
    </xf>
    <xf numFmtId="2" fontId="1" fillId="0" borderId="5" xfId="0" applyNumberFormat="1" applyFont="1" applyBorder="1" applyAlignment="1" applyProtection="1">
      <alignment horizontal="center"/>
      <protection locked="0"/>
    </xf>
    <xf numFmtId="2" fontId="1" fillId="3" borderId="5" xfId="0" applyNumberFormat="1" applyFont="1" applyFill="1" applyBorder="1" applyAlignment="1" applyProtection="1">
      <alignment horizontal="center"/>
    </xf>
    <xf numFmtId="0" fontId="1" fillId="3" borderId="5" xfId="0" applyFont="1" applyFill="1" applyBorder="1" applyAlignment="1" applyProtection="1">
      <alignment horizontal="center"/>
    </xf>
    <xf numFmtId="170" fontId="1" fillId="3" borderId="5" xfId="0" applyNumberFormat="1" applyFont="1" applyFill="1" applyBorder="1" applyAlignment="1" applyProtection="1">
      <alignment horizontal="center"/>
    </xf>
    <xf numFmtId="170" fontId="1" fillId="0" borderId="0" xfId="0" applyNumberFormat="1" applyFont="1" applyProtection="1"/>
    <xf numFmtId="2" fontId="1" fillId="0" borderId="0" xfId="0" applyNumberFormat="1" applyFont="1" applyProtection="1"/>
    <xf numFmtId="166" fontId="1" fillId="0" borderId="0" xfId="0" applyNumberFormat="1" applyFont="1" applyProtection="1"/>
    <xf numFmtId="168" fontId="15" fillId="0" borderId="10" xfId="0" applyNumberFormat="1" applyFont="1" applyBorder="1" applyAlignment="1" applyProtection="1">
      <alignment vertical="top" wrapText="1"/>
    </xf>
    <xf numFmtId="170" fontId="17" fillId="3" borderId="10" xfId="0" applyNumberFormat="1" applyFont="1" applyFill="1" applyBorder="1" applyAlignment="1" applyProtection="1">
      <alignment horizontal="center" vertical="center"/>
    </xf>
    <xf numFmtId="2" fontId="1" fillId="0" borderId="10" xfId="0" applyNumberFormat="1" applyFont="1" applyBorder="1" applyProtection="1"/>
    <xf numFmtId="0" fontId="1" fillId="0" borderId="10" xfId="0" applyFont="1" applyBorder="1" applyProtection="1"/>
    <xf numFmtId="0" fontId="5" fillId="0" borderId="0" xfId="0" applyFont="1" applyBorder="1" applyAlignment="1" applyProtection="1">
      <alignment horizontal="left"/>
    </xf>
    <xf numFmtId="0" fontId="18" fillId="0" borderId="10" xfId="0" applyFont="1" applyBorder="1" applyProtection="1"/>
    <xf numFmtId="0" fontId="14" fillId="0" borderId="0" xfId="0" applyFont="1" applyBorder="1" applyAlignment="1" applyProtection="1">
      <alignment vertical="center" wrapText="1"/>
    </xf>
    <xf numFmtId="0" fontId="8" fillId="0" borderId="0" xfId="0" applyFont="1" applyBorder="1" applyAlignment="1" applyProtection="1">
      <alignment vertical="center" wrapText="1"/>
    </xf>
    <xf numFmtId="0" fontId="8" fillId="0" borderId="0" xfId="0" applyFont="1" applyAlignment="1" applyProtection="1">
      <alignment vertical="center" wrapText="1"/>
    </xf>
    <xf numFmtId="0" fontId="19" fillId="0" borderId="0" xfId="0" applyFont="1" applyAlignment="1" applyProtection="1">
      <alignment wrapText="1"/>
    </xf>
    <xf numFmtId="0" fontId="0" fillId="0" borderId="0" xfId="0" applyProtection="1"/>
    <xf numFmtId="0" fontId="20" fillId="0" borderId="0" xfId="0" applyFont="1" applyAlignment="1" applyProtection="1">
      <alignment vertical="center"/>
    </xf>
    <xf numFmtId="0" fontId="0" fillId="0" borderId="0" xfId="0" applyAlignment="1" applyProtection="1">
      <alignment vertical="center"/>
    </xf>
    <xf numFmtId="0" fontId="21" fillId="0" borderId="0" xfId="0" applyFont="1" applyAlignment="1" applyProtection="1">
      <alignment vertical="center"/>
    </xf>
    <xf numFmtId="0" fontId="22" fillId="0" borderId="0" xfId="0" applyFont="1" applyAlignment="1" applyProtection="1">
      <alignment horizontal="center" vertical="center"/>
    </xf>
    <xf numFmtId="0" fontId="22" fillId="0" borderId="0" xfId="0" applyFont="1" applyAlignment="1" applyProtection="1">
      <alignment horizontal="left" vertical="center"/>
    </xf>
    <xf numFmtId="0" fontId="0" fillId="0" borderId="0" xfId="0" applyAlignment="1" applyProtection="1">
      <alignment vertical="center"/>
    </xf>
    <xf numFmtId="0" fontId="23" fillId="4" borderId="0" xfId="0" applyFont="1" applyFill="1" applyAlignment="1" applyProtection="1">
      <alignment vertical="top" wrapText="1"/>
    </xf>
    <xf numFmtId="0" fontId="0" fillId="0" borderId="0" xfId="0" applyAlignment="1" applyProtection="1">
      <alignment horizontal="center" vertical="center"/>
    </xf>
    <xf numFmtId="0" fontId="24" fillId="0" borderId="0" xfId="0" applyFont="1" applyAlignment="1" applyProtection="1">
      <alignment vertical="center"/>
    </xf>
    <xf numFmtId="0" fontId="25" fillId="0" borderId="0" xfId="0" applyFont="1" applyAlignment="1" applyProtection="1">
      <alignment vertical="center"/>
    </xf>
    <xf numFmtId="0" fontId="26" fillId="0" borderId="0" xfId="0" applyFont="1" applyBorder="1" applyAlignment="1" applyProtection="1"/>
    <xf numFmtId="0" fontId="22" fillId="0" borderId="0" xfId="0" applyFont="1" applyAlignment="1" applyProtection="1">
      <alignment horizontal="center" vertical="center"/>
    </xf>
    <xf numFmtId="0" fontId="0" fillId="0" borderId="0" xfId="0" applyAlignment="1" applyProtection="1">
      <alignment horizontal="center" vertical="center"/>
    </xf>
    <xf numFmtId="0" fontId="27" fillId="0" borderId="0" xfId="0" applyFont="1" applyAlignment="1" applyProtection="1">
      <alignment vertical="center"/>
    </xf>
    <xf numFmtId="0" fontId="22" fillId="0" borderId="0" xfId="0" applyFont="1" applyAlignment="1" applyProtection="1">
      <alignment vertical="center"/>
    </xf>
    <xf numFmtId="0" fontId="22" fillId="0" borderId="0" xfId="0" applyFont="1" applyBorder="1" applyAlignment="1" applyProtection="1">
      <alignment vertical="center"/>
    </xf>
    <xf numFmtId="0" fontId="28" fillId="0" borderId="0" xfId="0" applyFont="1" applyBorder="1" applyAlignment="1" applyProtection="1">
      <alignment horizontal="center" vertical="center"/>
    </xf>
    <xf numFmtId="0" fontId="22" fillId="0" borderId="0" xfId="0" applyFont="1" applyAlignment="1" applyProtection="1">
      <alignment vertical="center"/>
    </xf>
    <xf numFmtId="0" fontId="28" fillId="0" borderId="0" xfId="0" applyFont="1" applyBorder="1" applyAlignment="1" applyProtection="1">
      <alignment vertical="center"/>
    </xf>
    <xf numFmtId="0" fontId="22" fillId="0" borderId="0" xfId="0" applyFont="1" applyAlignment="1" applyProtection="1">
      <alignment horizontal="left" vertical="center"/>
    </xf>
    <xf numFmtId="0" fontId="27" fillId="0" borderId="0" xfId="0" applyFont="1" applyAlignment="1" applyProtection="1">
      <alignment vertical="center"/>
    </xf>
    <xf numFmtId="0" fontId="26" fillId="0" borderId="0" xfId="0" applyFont="1" applyBorder="1" applyAlignment="1" applyProtection="1">
      <alignment horizontal="left"/>
    </xf>
    <xf numFmtId="0" fontId="31" fillId="0" borderId="23" xfId="0" applyFont="1" applyBorder="1" applyAlignment="1" applyProtection="1">
      <alignment vertical="center"/>
    </xf>
    <xf numFmtId="0" fontId="32" fillId="0" borderId="24" xfId="0" applyFont="1" applyBorder="1" applyAlignment="1" applyProtection="1">
      <alignment vertical="center"/>
    </xf>
    <xf numFmtId="0" fontId="32" fillId="0" borderId="25" xfId="0" applyFont="1" applyBorder="1" applyAlignment="1" applyProtection="1">
      <alignment vertical="center"/>
    </xf>
    <xf numFmtId="0" fontId="32" fillId="0" borderId="0" xfId="0" applyFont="1" applyAlignment="1" applyProtection="1">
      <alignment vertical="center"/>
    </xf>
    <xf numFmtId="0" fontId="33" fillId="0" borderId="26" xfId="0" applyFont="1" applyBorder="1" applyAlignment="1" applyProtection="1">
      <alignment vertical="center"/>
    </xf>
    <xf numFmtId="49" fontId="34" fillId="5" borderId="0" xfId="0" applyNumberFormat="1" applyFont="1" applyFill="1" applyBorder="1" applyAlignment="1" applyProtection="1">
      <alignment horizontal="center" vertical="center"/>
    </xf>
    <xf numFmtId="0" fontId="36" fillId="0" borderId="0" xfId="0" applyFont="1" applyBorder="1" applyAlignment="1" applyProtection="1">
      <alignment vertical="center"/>
    </xf>
    <xf numFmtId="0" fontId="36" fillId="0" borderId="0" xfId="0" applyFont="1" applyAlignment="1" applyProtection="1">
      <alignment vertical="center"/>
    </xf>
    <xf numFmtId="0" fontId="36" fillId="0" borderId="27" xfId="0" applyFont="1" applyBorder="1" applyAlignment="1" applyProtection="1">
      <alignment vertical="center"/>
    </xf>
    <xf numFmtId="0" fontId="27" fillId="0" borderId="26" xfId="0" applyFont="1" applyBorder="1" applyAlignment="1" applyProtection="1">
      <alignment vertical="center"/>
    </xf>
    <xf numFmtId="0" fontId="0" fillId="0" borderId="0" xfId="0" applyBorder="1" applyAlignment="1" applyProtection="1">
      <alignment vertical="center"/>
    </xf>
    <xf numFmtId="0" fontId="0" fillId="0" borderId="27" xfId="0" applyBorder="1" applyAlignment="1" applyProtection="1">
      <alignment vertical="center"/>
    </xf>
    <xf numFmtId="0" fontId="31" fillId="0" borderId="26" xfId="0" applyFont="1" applyBorder="1" applyAlignment="1" applyProtection="1">
      <alignment vertical="center"/>
    </xf>
    <xf numFmtId="0" fontId="32" fillId="0" borderId="0" xfId="0" applyFont="1" applyBorder="1" applyAlignment="1" applyProtection="1">
      <alignment vertical="center"/>
    </xf>
    <xf numFmtId="0" fontId="32" fillId="0" borderId="27" xfId="0" applyFont="1" applyBorder="1" applyAlignment="1" applyProtection="1">
      <alignment vertical="center"/>
    </xf>
    <xf numFmtId="0" fontId="32" fillId="0" borderId="26" xfId="0" applyFont="1" applyBorder="1" applyAlignment="1" applyProtection="1">
      <alignment vertical="center"/>
    </xf>
    <xf numFmtId="0" fontId="36" fillId="0" borderId="26" xfId="0" applyFont="1" applyBorder="1" applyAlignment="1" applyProtection="1">
      <alignment vertical="center"/>
    </xf>
    <xf numFmtId="0" fontId="35" fillId="0" borderId="0" xfId="0" applyFont="1" applyBorder="1" applyAlignment="1" applyProtection="1">
      <alignment vertical="center"/>
    </xf>
    <xf numFmtId="0" fontId="35" fillId="0" borderId="27" xfId="0" applyFont="1" applyBorder="1" applyAlignment="1" applyProtection="1">
      <alignment vertical="center"/>
    </xf>
    <xf numFmtId="0" fontId="35" fillId="0" borderId="0" xfId="0" applyFont="1" applyAlignment="1" applyProtection="1">
      <alignment vertical="center"/>
    </xf>
    <xf numFmtId="0" fontId="0" fillId="0" borderId="26" xfId="0" applyBorder="1" applyAlignment="1" applyProtection="1">
      <alignment vertical="center"/>
    </xf>
    <xf numFmtId="0" fontId="0" fillId="0" borderId="31" xfId="0" applyBorder="1" applyAlignment="1" applyProtection="1">
      <alignment vertical="center"/>
    </xf>
    <xf numFmtId="0" fontId="0" fillId="0" borderId="32" xfId="0" applyBorder="1" applyAlignment="1" applyProtection="1">
      <alignment vertical="center"/>
    </xf>
    <xf numFmtId="0" fontId="0" fillId="0" borderId="33" xfId="0" applyBorder="1" applyAlignment="1" applyProtection="1">
      <alignment vertical="center"/>
    </xf>
    <xf numFmtId="0" fontId="32" fillId="0" borderId="23" xfId="0" applyFont="1" applyBorder="1" applyAlignment="1" applyProtection="1">
      <alignment vertical="center"/>
    </xf>
    <xf numFmtId="0" fontId="32" fillId="0" borderId="0" xfId="0" applyFont="1" applyBorder="1" applyAlignment="1" applyProtection="1">
      <alignment vertical="center"/>
    </xf>
    <xf numFmtId="0" fontId="35" fillId="0" borderId="0" xfId="0" applyFont="1" applyBorder="1" applyAlignment="1" applyProtection="1">
      <alignment vertical="center"/>
    </xf>
    <xf numFmtId="49" fontId="34" fillId="0" borderId="0" xfId="0" applyNumberFormat="1" applyFont="1" applyBorder="1" applyAlignment="1" applyProtection="1">
      <alignment horizontal="center" vertical="center"/>
    </xf>
    <xf numFmtId="0" fontId="0" fillId="0" borderId="23" xfId="0" applyBorder="1" applyAlignment="1" applyProtection="1">
      <alignment vertical="center"/>
    </xf>
    <xf numFmtId="0" fontId="6" fillId="0" borderId="24" xfId="0" applyFont="1" applyBorder="1" applyAlignment="1" applyProtection="1">
      <alignment vertical="center"/>
    </xf>
    <xf numFmtId="0" fontId="25" fillId="0" borderId="24" xfId="0" applyFont="1" applyBorder="1" applyAlignment="1" applyProtection="1">
      <alignment vertical="center"/>
    </xf>
    <xf numFmtId="0" fontId="37" fillId="0" borderId="24" xfId="0" applyFont="1" applyBorder="1" applyAlignment="1" applyProtection="1">
      <alignment horizontal="center" vertical="center"/>
    </xf>
    <xf numFmtId="0" fontId="38" fillId="0" borderId="24" xfId="0" applyFont="1" applyBorder="1" applyAlignment="1" applyProtection="1">
      <alignment vertical="center"/>
    </xf>
    <xf numFmtId="0" fontId="6" fillId="0" borderId="25" xfId="0" applyFont="1" applyBorder="1" applyAlignment="1" applyProtection="1">
      <alignment vertical="center"/>
    </xf>
    <xf numFmtId="0" fontId="25" fillId="0" borderId="35" xfId="0" applyFont="1" applyBorder="1" applyAlignment="1" applyProtection="1">
      <alignment horizontal="center" vertical="center" wrapText="1"/>
    </xf>
    <xf numFmtId="0" fontId="39" fillId="5" borderId="0" xfId="0" applyFont="1" applyFill="1" applyBorder="1" applyAlignment="1" applyProtection="1">
      <alignment horizontal="left" vertical="center"/>
    </xf>
    <xf numFmtId="0" fontId="6" fillId="0" borderId="0" xfId="0" applyFont="1" applyBorder="1" applyAlignment="1" applyProtection="1">
      <alignment vertical="center"/>
    </xf>
    <xf numFmtId="0" fontId="25" fillId="0" borderId="0" xfId="0" applyFont="1" applyBorder="1" applyAlignment="1" applyProtection="1">
      <alignment vertical="center"/>
    </xf>
    <xf numFmtId="0" fontId="40" fillId="0" borderId="0" xfId="0" applyFont="1" applyBorder="1" applyAlignment="1" applyProtection="1">
      <alignment vertical="center"/>
    </xf>
    <xf numFmtId="0" fontId="41" fillId="0" borderId="0" xfId="0" applyFont="1" applyBorder="1" applyAlignment="1" applyProtection="1">
      <alignment horizontal="right" vertical="center"/>
    </xf>
    <xf numFmtId="0" fontId="41" fillId="0" borderId="0" xfId="0" applyFont="1" applyBorder="1" applyAlignment="1" applyProtection="1">
      <alignment vertical="center"/>
    </xf>
    <xf numFmtId="0" fontId="6" fillId="0" borderId="27" xfId="0" applyFont="1" applyBorder="1" applyAlignment="1" applyProtection="1">
      <alignment vertical="center"/>
    </xf>
    <xf numFmtId="0" fontId="42" fillId="0" borderId="0" xfId="0" applyFont="1" applyBorder="1" applyAlignment="1" applyProtection="1">
      <alignment vertical="center"/>
    </xf>
    <xf numFmtId="169" fontId="43" fillId="0" borderId="0" xfId="11" applyNumberFormat="1" applyFont="1" applyBorder="1" applyAlignment="1" applyProtection="1">
      <alignment vertical="center"/>
    </xf>
    <xf numFmtId="4" fontId="0" fillId="0" borderId="0" xfId="0" applyNumberFormat="1" applyBorder="1" applyAlignment="1" applyProtection="1">
      <alignment vertical="center"/>
    </xf>
    <xf numFmtId="0" fontId="38" fillId="0" borderId="0" xfId="0" applyFont="1" applyBorder="1" applyAlignment="1" applyProtection="1">
      <alignment vertical="center"/>
    </xf>
    <xf numFmtId="0" fontId="25" fillId="0" borderId="35"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6" fillId="0" borderId="0" xfId="0" applyFont="1" applyBorder="1" applyAlignment="1" applyProtection="1">
      <alignment vertical="center"/>
    </xf>
    <xf numFmtId="0" fontId="25" fillId="0" borderId="0" xfId="0" applyFont="1" applyBorder="1" applyAlignment="1" applyProtection="1">
      <alignment vertical="center"/>
    </xf>
    <xf numFmtId="0" fontId="37" fillId="0" borderId="0" xfId="0" applyFont="1" applyBorder="1" applyAlignment="1" applyProtection="1">
      <alignment horizontal="center" vertical="center"/>
    </xf>
    <xf numFmtId="0" fontId="39" fillId="0" borderId="0" xfId="0" applyFont="1" applyBorder="1" applyAlignment="1" applyProtection="1">
      <alignment horizontal="left" vertical="center"/>
    </xf>
    <xf numFmtId="0" fontId="44" fillId="0" borderId="0" xfId="0" applyFont="1" applyBorder="1" applyAlignment="1" applyProtection="1">
      <alignment horizontal="left" vertical="center"/>
    </xf>
    <xf numFmtId="0" fontId="38" fillId="0" borderId="0" xfId="0" applyFont="1" applyBorder="1" applyAlignment="1" applyProtection="1">
      <alignment vertical="center"/>
    </xf>
    <xf numFmtId="0" fontId="6" fillId="0" borderId="27" xfId="0" applyFont="1" applyBorder="1" applyAlignment="1" applyProtection="1">
      <alignment vertical="center"/>
    </xf>
    <xf numFmtId="0" fontId="31" fillId="0" borderId="26" xfId="0" applyFont="1" applyBorder="1" applyAlignment="1" applyProtection="1">
      <alignment horizontal="left" vertical="center"/>
    </xf>
    <xf numFmtId="0" fontId="45" fillId="0" borderId="0" xfId="0" applyFont="1" applyBorder="1" applyAlignment="1" applyProtection="1">
      <alignment vertical="center"/>
    </xf>
    <xf numFmtId="0" fontId="36" fillId="0" borderId="0" xfId="0" applyFont="1" applyBorder="1" applyAlignment="1" applyProtection="1">
      <alignment vertical="center" wrapText="1"/>
    </xf>
    <xf numFmtId="0" fontId="45" fillId="0" borderId="0" xfId="0" applyFont="1" applyBorder="1" applyAlignment="1" applyProtection="1">
      <alignment vertical="center"/>
    </xf>
    <xf numFmtId="0" fontId="37" fillId="0" borderId="0" xfId="0" applyFont="1" applyBorder="1" applyAlignment="1" applyProtection="1">
      <alignment horizontal="center" vertical="center"/>
      <protection hidden="1"/>
    </xf>
    <xf numFmtId="0" fontId="37" fillId="0" borderId="0" xfId="0" applyFont="1" applyBorder="1" applyAlignment="1" applyProtection="1">
      <alignment horizontal="center" vertical="center"/>
    </xf>
    <xf numFmtId="0" fontId="21" fillId="0" borderId="0" xfId="0" applyFont="1" applyBorder="1" applyAlignment="1" applyProtection="1">
      <alignment vertical="center"/>
    </xf>
    <xf numFmtId="0" fontId="31" fillId="0" borderId="26" xfId="0" applyFont="1" applyBorder="1" applyAlignment="1" applyProtection="1">
      <alignment vertical="center"/>
    </xf>
    <xf numFmtId="1" fontId="34" fillId="5" borderId="35" xfId="0" applyNumberFormat="1" applyFont="1" applyFill="1" applyBorder="1" applyAlignment="1" applyProtection="1">
      <alignment horizontal="center" vertical="center"/>
    </xf>
    <xf numFmtId="0" fontId="36" fillId="0" borderId="0" xfId="0" applyFont="1" applyBorder="1" applyAlignment="1" applyProtection="1">
      <alignment vertical="center" wrapText="1"/>
    </xf>
    <xf numFmtId="1" fontId="34" fillId="5" borderId="0" xfId="0" applyNumberFormat="1" applyFont="1" applyFill="1" applyBorder="1" applyAlignment="1" applyProtection="1">
      <alignment horizontal="center" vertical="center"/>
    </xf>
    <xf numFmtId="1" fontId="34" fillId="5" borderId="0" xfId="0" applyNumberFormat="1" applyFont="1" applyFill="1" applyBorder="1" applyAlignment="1" applyProtection="1">
      <alignment horizontal="center" vertical="center" wrapText="1"/>
    </xf>
    <xf numFmtId="4" fontId="36" fillId="0" borderId="0" xfId="0" applyNumberFormat="1" applyFont="1" applyBorder="1" applyAlignment="1" applyProtection="1">
      <alignment vertical="center" wrapText="1"/>
    </xf>
    <xf numFmtId="0" fontId="36" fillId="0" borderId="27" xfId="0" applyFont="1" applyBorder="1" applyAlignment="1" applyProtection="1">
      <alignment vertical="center" wrapText="1"/>
    </xf>
    <xf numFmtId="0" fontId="46" fillId="0" borderId="35" xfId="0" applyFont="1" applyBorder="1" applyAlignment="1" applyProtection="1">
      <alignment vertical="center" wrapText="1"/>
    </xf>
    <xf numFmtId="0" fontId="46" fillId="0" borderId="0" xfId="0" applyFont="1" applyBorder="1" applyAlignment="1" applyProtection="1">
      <alignment vertical="center" wrapText="1"/>
    </xf>
    <xf numFmtId="0" fontId="25" fillId="0" borderId="0" xfId="0" applyFont="1" applyBorder="1" applyAlignment="1" applyProtection="1">
      <alignment vertical="center" wrapText="1"/>
      <protection hidden="1"/>
    </xf>
    <xf numFmtId="0" fontId="25" fillId="0" borderId="0" xfId="0" applyFont="1" applyBorder="1" applyAlignment="1" applyProtection="1">
      <alignment vertical="center" wrapText="1"/>
    </xf>
    <xf numFmtId="0" fontId="6" fillId="0" borderId="0" xfId="0" applyFont="1" applyBorder="1" applyAlignment="1" applyProtection="1"/>
    <xf numFmtId="0" fontId="0" fillId="0" borderId="0" xfId="0" applyBorder="1" applyProtection="1"/>
    <xf numFmtId="4" fontId="6" fillId="0" borderId="0" xfId="0" applyNumberFormat="1" applyFont="1" applyBorder="1" applyAlignment="1" applyProtection="1">
      <alignment vertical="center"/>
    </xf>
    <xf numFmtId="4" fontId="36" fillId="0" borderId="0" xfId="0" applyNumberFormat="1" applyFont="1" applyBorder="1" applyAlignment="1" applyProtection="1">
      <alignment horizontal="right" vertical="center"/>
      <protection hidden="1"/>
    </xf>
    <xf numFmtId="4" fontId="6" fillId="0" borderId="0" xfId="0" applyNumberFormat="1" applyFont="1" applyBorder="1" applyAlignment="1" applyProtection="1">
      <alignment vertical="center"/>
      <protection hidden="1"/>
    </xf>
    <xf numFmtId="0" fontId="31" fillId="0" borderId="26" xfId="0" applyFont="1" applyBorder="1" applyAlignment="1" applyProtection="1">
      <alignment horizontal="justify" vertical="center" wrapText="1"/>
    </xf>
    <xf numFmtId="0" fontId="47" fillId="0" borderId="0" xfId="0" applyFont="1" applyBorder="1" applyAlignment="1" applyProtection="1">
      <alignment horizontal="left"/>
    </xf>
    <xf numFmtId="0" fontId="46" fillId="0" borderId="0" xfId="0" applyFont="1" applyBorder="1" applyAlignment="1" applyProtection="1">
      <alignment vertical="center"/>
    </xf>
    <xf numFmtId="0" fontId="0" fillId="0" borderId="0" xfId="0" applyBorder="1" applyProtection="1">
      <protection hidden="1"/>
    </xf>
    <xf numFmtId="0" fontId="31" fillId="0" borderId="26" xfId="0" applyFont="1" applyBorder="1" applyAlignment="1" applyProtection="1">
      <alignment vertical="top"/>
    </xf>
    <xf numFmtId="0" fontId="0" fillId="0" borderId="0" xfId="0" applyFont="1" applyProtection="1"/>
    <xf numFmtId="0" fontId="36" fillId="0" borderId="0" xfId="0" applyFont="1" applyAlignment="1" applyProtection="1">
      <alignment vertical="center" wrapText="1"/>
    </xf>
    <xf numFmtId="0" fontId="29" fillId="0" borderId="0" xfId="0" applyFont="1" applyBorder="1" applyAlignment="1" applyProtection="1">
      <alignment horizontal="center"/>
    </xf>
    <xf numFmtId="0" fontId="29" fillId="0" borderId="0" xfId="0" applyFont="1" applyBorder="1" applyAlignment="1" applyProtection="1">
      <alignment horizontal="center" vertical="center"/>
    </xf>
    <xf numFmtId="0" fontId="48" fillId="0" borderId="0" xfId="0" applyFont="1" applyBorder="1" applyAlignment="1" applyProtection="1">
      <alignment vertical="center"/>
    </xf>
    <xf numFmtId="0" fontId="49" fillId="0" borderId="0" xfId="0" applyFont="1" applyBorder="1" applyAlignment="1" applyProtection="1">
      <alignment vertical="center"/>
    </xf>
    <xf numFmtId="4" fontId="49" fillId="0" borderId="0" xfId="0" applyNumberFormat="1" applyFont="1" applyBorder="1" applyAlignment="1" applyProtection="1">
      <alignment vertical="center"/>
    </xf>
    <xf numFmtId="0" fontId="37" fillId="0" borderId="0" xfId="0" applyFont="1" applyBorder="1" applyAlignment="1" applyProtection="1">
      <alignment vertical="center"/>
    </xf>
    <xf numFmtId="0" fontId="21" fillId="0" borderId="0" xfId="0" applyFont="1" applyBorder="1" applyAlignment="1" applyProtection="1">
      <alignment vertical="center"/>
      <protection hidden="1"/>
    </xf>
    <xf numFmtId="0" fontId="6" fillId="0" borderId="0" xfId="0" applyFont="1" applyBorder="1" applyAlignment="1" applyProtection="1">
      <alignment vertical="center"/>
      <protection hidden="1"/>
    </xf>
    <xf numFmtId="0" fontId="6" fillId="0" borderId="0" xfId="0" applyFont="1" applyBorder="1" applyAlignment="1" applyProtection="1">
      <alignment vertical="center"/>
      <protection hidden="1"/>
    </xf>
    <xf numFmtId="0" fontId="49" fillId="0" borderId="27" xfId="0" applyFont="1" applyBorder="1" applyAlignment="1" applyProtection="1">
      <alignment vertical="center"/>
    </xf>
    <xf numFmtId="0" fontId="49" fillId="0" borderId="26" xfId="0" applyFont="1" applyBorder="1" applyAlignment="1" applyProtection="1">
      <alignment vertical="center"/>
    </xf>
    <xf numFmtId="0" fontId="50" fillId="0" borderId="0" xfId="0" applyFont="1"/>
    <xf numFmtId="49" fontId="34" fillId="0" borderId="0" xfId="0" applyNumberFormat="1" applyFont="1" applyBorder="1" applyAlignment="1" applyProtection="1">
      <alignment horizontal="center" vertical="center" wrapText="1"/>
    </xf>
    <xf numFmtId="0" fontId="39" fillId="5" borderId="0" xfId="0" applyFont="1" applyFill="1" applyBorder="1" applyAlignment="1" applyProtection="1">
      <alignment vertical="center"/>
    </xf>
    <xf numFmtId="0" fontId="41" fillId="0" borderId="0" xfId="0" applyFont="1" applyBorder="1" applyAlignment="1" applyProtection="1">
      <alignment vertical="center" wrapText="1"/>
    </xf>
    <xf numFmtId="0" fontId="49" fillId="0" borderId="27" xfId="0" applyFont="1" applyBorder="1" applyAlignment="1" applyProtection="1">
      <alignment vertical="center"/>
    </xf>
    <xf numFmtId="0" fontId="51" fillId="0" borderId="0" xfId="0" applyFont="1" applyBorder="1" applyAlignment="1" applyProtection="1">
      <alignment vertical="center" wrapText="1"/>
    </xf>
    <xf numFmtId="0" fontId="51" fillId="0" borderId="0" xfId="0" applyFont="1" applyAlignment="1" applyProtection="1">
      <alignment vertical="center" wrapText="1"/>
      <protection hidden="1"/>
    </xf>
    <xf numFmtId="49" fontId="52" fillId="0" borderId="0" xfId="0" applyNumberFormat="1" applyFont="1" applyBorder="1" applyAlignment="1" applyProtection="1">
      <alignment horizontal="center" vertical="center" wrapText="1"/>
    </xf>
    <xf numFmtId="14" fontId="53" fillId="0" borderId="0" xfId="0" applyNumberFormat="1" applyFont="1" applyBorder="1" applyAlignment="1" applyProtection="1">
      <alignment horizontal="center" vertical="center"/>
    </xf>
    <xf numFmtId="0" fontId="53" fillId="0" borderId="0" xfId="0" applyFont="1" applyBorder="1" applyAlignment="1" applyProtection="1">
      <alignment horizontal="center" vertical="center"/>
    </xf>
    <xf numFmtId="2" fontId="53" fillId="0" borderId="0" xfId="0" applyNumberFormat="1" applyFont="1" applyBorder="1" applyAlignment="1" applyProtection="1">
      <alignment horizontal="center" vertical="center"/>
    </xf>
    <xf numFmtId="2" fontId="40" fillId="0" borderId="0" xfId="0" applyNumberFormat="1" applyFont="1" applyBorder="1" applyAlignment="1" applyProtection="1">
      <alignment vertical="center"/>
    </xf>
    <xf numFmtId="2" fontId="54" fillId="0" borderId="0" xfId="0" applyNumberFormat="1" applyFont="1" applyBorder="1" applyAlignment="1" applyProtection="1">
      <alignment vertical="center" wrapText="1"/>
    </xf>
    <xf numFmtId="0" fontId="54" fillId="0" borderId="0" xfId="0" applyFont="1" applyBorder="1" applyAlignment="1" applyProtection="1">
      <alignment vertical="center" wrapText="1"/>
    </xf>
    <xf numFmtId="0" fontId="55" fillId="0" borderId="0" xfId="0" applyFont="1" applyBorder="1" applyAlignment="1" applyProtection="1">
      <alignment vertical="center" wrapText="1"/>
    </xf>
    <xf numFmtId="0" fontId="56" fillId="0" borderId="0" xfId="0" applyFont="1" applyBorder="1" applyAlignment="1" applyProtection="1">
      <alignment vertical="center" wrapText="1"/>
    </xf>
    <xf numFmtId="0" fontId="8" fillId="0" borderId="0" xfId="0" applyFont="1" applyBorder="1" applyProtection="1"/>
    <xf numFmtId="0" fontId="8" fillId="0" borderId="0" xfId="0" applyFont="1" applyBorder="1" applyProtection="1">
      <protection hidden="1"/>
    </xf>
    <xf numFmtId="0" fontId="47" fillId="0" borderId="0" xfId="0" applyFont="1" applyBorder="1" applyProtection="1">
      <protection hidden="1"/>
    </xf>
    <xf numFmtId="0" fontId="57" fillId="0" borderId="27" xfId="0" applyFont="1" applyBorder="1" applyAlignment="1" applyProtection="1">
      <alignment vertical="center"/>
    </xf>
    <xf numFmtId="0" fontId="36" fillId="0" borderId="0" xfId="0" applyFont="1" applyAlignment="1" applyProtection="1">
      <alignment vertical="center" wrapText="1"/>
    </xf>
    <xf numFmtId="0" fontId="0" fillId="0" borderId="26" xfId="0" applyBorder="1" applyProtection="1"/>
    <xf numFmtId="0" fontId="0" fillId="0" borderId="35" xfId="0" applyBorder="1" applyProtection="1"/>
    <xf numFmtId="0" fontId="8" fillId="0" borderId="0" xfId="0" applyFont="1" applyBorder="1" applyProtection="1"/>
    <xf numFmtId="0" fontId="8" fillId="0" borderId="0" xfId="0" applyFont="1" applyBorder="1" applyProtection="1">
      <protection hidden="1"/>
    </xf>
    <xf numFmtId="0" fontId="0" fillId="0" borderId="27" xfId="0" applyBorder="1" applyProtection="1"/>
    <xf numFmtId="0" fontId="58" fillId="0" borderId="0" xfId="0" applyFont="1" applyAlignment="1" applyProtection="1">
      <alignment horizontal="left"/>
    </xf>
    <xf numFmtId="0" fontId="59" fillId="0" borderId="0" xfId="0" applyFont="1" applyBorder="1" applyAlignment="1" applyProtection="1">
      <alignment horizontal="center" vertical="center" wrapText="1"/>
    </xf>
    <xf numFmtId="14" fontId="29" fillId="0" borderId="0" xfId="0" applyNumberFormat="1" applyFont="1" applyBorder="1" applyAlignment="1" applyProtection="1">
      <alignment horizontal="center" vertical="center"/>
    </xf>
    <xf numFmtId="0" fontId="49" fillId="0" borderId="0" xfId="0" applyFont="1" applyBorder="1" applyAlignment="1" applyProtection="1">
      <alignment vertical="center"/>
    </xf>
    <xf numFmtId="0" fontId="50" fillId="0" borderId="35" xfId="0" applyFont="1" applyBorder="1" applyProtection="1"/>
    <xf numFmtId="0" fontId="50" fillId="0" borderId="0" xfId="0" applyFont="1" applyBorder="1" applyProtection="1"/>
    <xf numFmtId="49" fontId="34" fillId="0" borderId="35" xfId="0" applyNumberFormat="1" applyFont="1" applyBorder="1" applyAlignment="1" applyProtection="1">
      <alignment horizontal="center" vertical="center" wrapText="1"/>
    </xf>
    <xf numFmtId="0" fontId="41" fillId="0" borderId="0" xfId="0" applyFont="1" applyBorder="1" applyAlignment="1" applyProtection="1">
      <alignment horizontal="center" vertical="center" wrapText="1"/>
    </xf>
    <xf numFmtId="165" fontId="35" fillId="0" borderId="0" xfId="5" applyFont="1" applyBorder="1" applyAlignment="1" applyProtection="1">
      <alignment horizontal="center" vertical="center"/>
    </xf>
    <xf numFmtId="49" fontId="34" fillId="0" borderId="36" xfId="0" applyNumberFormat="1" applyFont="1" applyBorder="1" applyAlignment="1" applyProtection="1">
      <alignment horizontal="center" vertical="center" wrapText="1"/>
    </xf>
    <xf numFmtId="14" fontId="29" fillId="0" borderId="32" xfId="0" applyNumberFormat="1" applyFont="1" applyBorder="1" applyAlignment="1" applyProtection="1">
      <alignment horizontal="center" vertical="center"/>
    </xf>
    <xf numFmtId="0" fontId="29" fillId="0" borderId="32" xfId="0" applyFont="1" applyBorder="1" applyAlignment="1" applyProtection="1">
      <alignment horizontal="center" vertical="center"/>
    </xf>
    <xf numFmtId="49" fontId="34" fillId="0" borderId="32" xfId="0" applyNumberFormat="1" applyFont="1" applyBorder="1" applyAlignment="1" applyProtection="1">
      <alignment horizontal="center" vertical="center" wrapText="1"/>
    </xf>
    <xf numFmtId="0" fontId="49" fillId="0" borderId="32" xfId="0" applyFont="1" applyBorder="1" applyAlignment="1" applyProtection="1">
      <alignment vertical="center"/>
    </xf>
    <xf numFmtId="0" fontId="41" fillId="0" borderId="32" xfId="0" applyFont="1" applyBorder="1" applyAlignment="1" applyProtection="1">
      <alignment horizontal="center" vertical="center" wrapText="1"/>
    </xf>
    <xf numFmtId="4" fontId="49" fillId="0" borderId="32" xfId="0" applyNumberFormat="1" applyFont="1" applyBorder="1" applyProtection="1"/>
    <xf numFmtId="4" fontId="36" fillId="0" borderId="32" xfId="0" applyNumberFormat="1" applyFont="1" applyBorder="1" applyAlignment="1" applyProtection="1">
      <alignment horizontal="right" vertical="center"/>
    </xf>
    <xf numFmtId="4" fontId="6" fillId="0" borderId="32" xfId="0" applyNumberFormat="1" applyFont="1" applyBorder="1" applyAlignment="1" applyProtection="1">
      <alignment vertical="center"/>
    </xf>
    <xf numFmtId="0" fontId="49" fillId="0" borderId="33" xfId="0" applyFont="1" applyBorder="1" applyAlignment="1" applyProtection="1">
      <alignment vertical="center"/>
    </xf>
    <xf numFmtId="0" fontId="8" fillId="0" borderId="0" xfId="0" applyFont="1" applyBorder="1" applyAlignment="1" applyProtection="1">
      <alignment vertical="center"/>
    </xf>
    <xf numFmtId="0" fontId="39" fillId="0" borderId="0" xfId="0" applyFont="1" applyBorder="1" applyAlignment="1" applyProtection="1">
      <alignment horizontal="center" vertical="center"/>
    </xf>
    <xf numFmtId="0" fontId="8" fillId="0" borderId="0" xfId="0" applyFont="1" applyProtection="1"/>
    <xf numFmtId="0" fontId="0" fillId="0" borderId="35" xfId="0" applyBorder="1" applyAlignment="1" applyProtection="1">
      <alignment vertical="center"/>
    </xf>
    <xf numFmtId="0" fontId="50" fillId="0" borderId="0" xfId="0" applyFont="1" applyProtection="1"/>
    <xf numFmtId="0" fontId="0" fillId="5" borderId="0" xfId="0" applyFill="1" applyBorder="1" applyAlignment="1" applyProtection="1">
      <alignment vertical="center"/>
    </xf>
    <xf numFmtId="4" fontId="0" fillId="0" borderId="0" xfId="0" applyNumberFormat="1" applyBorder="1" applyAlignment="1" applyProtection="1">
      <alignment vertical="center"/>
      <protection hidden="1"/>
    </xf>
    <xf numFmtId="0" fontId="0" fillId="0" borderId="0" xfId="0" applyBorder="1" applyAlignment="1" applyProtection="1">
      <alignment vertical="center"/>
      <protection hidden="1"/>
    </xf>
    <xf numFmtId="0" fontId="42" fillId="0" borderId="0" xfId="0" applyFont="1" applyBorder="1" applyAlignment="1" applyProtection="1">
      <alignment horizontal="left" vertical="center"/>
    </xf>
    <xf numFmtId="0" fontId="0" fillId="0" borderId="0" xfId="0" applyBorder="1" applyAlignment="1" applyProtection="1">
      <alignment horizontal="left" vertical="center"/>
    </xf>
    <xf numFmtId="0" fontId="0" fillId="0" borderId="0" xfId="0" applyBorder="1" applyAlignment="1" applyProtection="1">
      <alignment vertical="center"/>
    </xf>
    <xf numFmtId="0" fontId="50" fillId="0" borderId="0" xfId="0" applyFont="1" applyAlignment="1" applyProtection="1"/>
    <xf numFmtId="165" fontId="0" fillId="0" borderId="0" xfId="5" applyFont="1" applyBorder="1" applyAlignment="1" applyProtection="1">
      <alignment horizontal="center"/>
      <protection hidden="1"/>
    </xf>
    <xf numFmtId="165" fontId="60" fillId="0" borderId="0" xfId="5" applyFont="1" applyBorder="1" applyAlignment="1" applyProtection="1">
      <alignment horizontal="center"/>
      <protection hidden="1"/>
    </xf>
    <xf numFmtId="164" fontId="35" fillId="0" borderId="0" xfId="1" applyFont="1" applyBorder="1" applyAlignment="1" applyProtection="1">
      <alignment horizontal="center" wrapText="1"/>
      <protection hidden="1"/>
    </xf>
    <xf numFmtId="0" fontId="42" fillId="0" borderId="0" xfId="0" applyFont="1" applyAlignment="1">
      <alignment horizontal="left" vertical="center"/>
    </xf>
    <xf numFmtId="0" fontId="58" fillId="0" borderId="0" xfId="0" applyFont="1" applyProtection="1">
      <protection hidden="1"/>
    </xf>
    <xf numFmtId="0" fontId="41" fillId="0" borderId="0" xfId="0" applyFont="1" applyProtection="1">
      <protection hidden="1"/>
    </xf>
    <xf numFmtId="0" fontId="61" fillId="0" borderId="0" xfId="0" applyFont="1" applyProtection="1">
      <protection hidden="1"/>
    </xf>
    <xf numFmtId="0" fontId="50" fillId="0" borderId="0" xfId="0" applyFont="1" applyAlignment="1" applyProtection="1">
      <alignment vertical="center"/>
      <protection hidden="1"/>
    </xf>
    <xf numFmtId="0" fontId="50" fillId="0" borderId="0" xfId="0" applyFont="1" applyAlignment="1" applyProtection="1">
      <protection hidden="1"/>
    </xf>
    <xf numFmtId="0" fontId="50" fillId="0" borderId="0" xfId="0" applyFont="1" applyProtection="1">
      <protection hidden="1"/>
    </xf>
    <xf numFmtId="0" fontId="50" fillId="0" borderId="0" xfId="0" applyFont="1" applyAlignment="1" applyProtection="1">
      <alignment horizontal="right"/>
      <protection hidden="1"/>
    </xf>
    <xf numFmtId="0" fontId="47" fillId="0" borderId="0" xfId="0" applyFont="1" applyProtection="1">
      <protection hidden="1"/>
    </xf>
    <xf numFmtId="0" fontId="0" fillId="0" borderId="0" xfId="0" applyBorder="1" applyAlignment="1" applyProtection="1">
      <alignment vertical="center"/>
      <protection hidden="1"/>
    </xf>
    <xf numFmtId="0" fontId="55" fillId="0" borderId="0" xfId="0" applyFont="1" applyProtection="1">
      <protection hidden="1"/>
    </xf>
    <xf numFmtId="0" fontId="62" fillId="0" borderId="0" xfId="0" applyFont="1" applyAlignment="1" applyProtection="1">
      <alignment vertical="center"/>
      <protection hidden="1"/>
    </xf>
    <xf numFmtId="164" fontId="0" fillId="0" borderId="0" xfId="0" applyNumberFormat="1" applyAlignment="1" applyProtection="1">
      <alignment vertical="center"/>
    </xf>
    <xf numFmtId="0" fontId="39" fillId="5" borderId="0" xfId="0" applyFont="1" applyFill="1" applyBorder="1" applyAlignment="1" applyProtection="1">
      <alignment vertical="center"/>
      <protection hidden="1"/>
    </xf>
    <xf numFmtId="0" fontId="0" fillId="5" borderId="0" xfId="0" applyFill="1" applyBorder="1" applyAlignment="1" applyProtection="1">
      <alignment vertical="center"/>
      <protection hidden="1"/>
    </xf>
    <xf numFmtId="165" fontId="51" fillId="0" borderId="0" xfId="5" applyFont="1" applyBorder="1" applyAlignment="1" applyProtection="1">
      <alignment horizontal="center"/>
      <protection hidden="1"/>
    </xf>
    <xf numFmtId="165" fontId="35" fillId="0" borderId="0" xfId="5" applyFont="1" applyBorder="1" applyAlignment="1" applyProtection="1">
      <alignment horizontal="center" wrapText="1"/>
      <protection hidden="1"/>
    </xf>
    <xf numFmtId="4" fontId="35" fillId="0" borderId="0" xfId="0" applyNumberFormat="1" applyFont="1" applyBorder="1" applyAlignment="1" applyProtection="1">
      <alignment horizontal="right" vertical="center" wrapText="1"/>
    </xf>
    <xf numFmtId="0" fontId="42" fillId="0" borderId="0" xfId="0" applyFont="1" applyProtection="1">
      <protection hidden="1"/>
    </xf>
    <xf numFmtId="0" fontId="31" fillId="0" borderId="26" xfId="0" applyFont="1" applyBorder="1" applyAlignment="1" applyProtection="1">
      <alignment vertical="top" wrapText="1"/>
    </xf>
    <xf numFmtId="165" fontId="51" fillId="5" borderId="0" xfId="5" applyFont="1" applyFill="1" applyBorder="1" applyAlignment="1" applyProtection="1">
      <alignment horizontal="center"/>
      <protection hidden="1"/>
    </xf>
    <xf numFmtId="165" fontId="35" fillId="5" borderId="0" xfId="5" applyFont="1" applyFill="1" applyBorder="1" applyAlignment="1" applyProtection="1">
      <alignment horizontal="center" wrapText="1"/>
      <protection hidden="1"/>
    </xf>
    <xf numFmtId="0" fontId="50" fillId="0" borderId="0" xfId="0" applyFont="1" applyAlignment="1" applyProtection="1">
      <alignment horizontal="right"/>
    </xf>
    <xf numFmtId="0" fontId="64" fillId="0" borderId="0" xfId="0" applyFont="1" applyBorder="1" applyAlignment="1" applyProtection="1">
      <alignment vertical="center"/>
    </xf>
    <xf numFmtId="0" fontId="65" fillId="0" borderId="0" xfId="0" applyFont="1" applyBorder="1" applyAlignment="1" applyProtection="1">
      <alignment vertical="center"/>
    </xf>
    <xf numFmtId="0" fontId="50" fillId="0" borderId="0" xfId="0" applyFont="1" applyBorder="1" applyAlignment="1" applyProtection="1">
      <alignment vertical="center"/>
    </xf>
    <xf numFmtId="0" fontId="66" fillId="0" borderId="0" xfId="0" applyFont="1" applyBorder="1" applyAlignment="1" applyProtection="1">
      <alignment horizontal="right" vertical="center"/>
    </xf>
    <xf numFmtId="49" fontId="59" fillId="0" borderId="0" xfId="0" applyNumberFormat="1" applyFont="1" applyBorder="1" applyAlignment="1" applyProtection="1">
      <alignment horizontal="center" vertical="center"/>
    </xf>
    <xf numFmtId="165" fontId="67" fillId="0" borderId="0" xfId="5" applyFont="1" applyBorder="1" applyAlignment="1" applyProtection="1">
      <alignment horizontal="right" vertical="center" wrapText="1"/>
    </xf>
    <xf numFmtId="0" fontId="60" fillId="0" borderId="0" xfId="0" applyFont="1" applyBorder="1" applyAlignment="1" applyProtection="1">
      <alignment horizontal="right" vertical="center"/>
    </xf>
    <xf numFmtId="0" fontId="58" fillId="0" borderId="0" xfId="0" applyFont="1" applyAlignment="1" applyProtection="1">
      <alignment horizontal="right" vertical="center"/>
      <protection hidden="1"/>
    </xf>
    <xf numFmtId="164" fontId="60" fillId="0" borderId="0" xfId="0" applyNumberFormat="1" applyFont="1" applyAlignment="1" applyProtection="1"/>
    <xf numFmtId="0" fontId="20" fillId="0" borderId="23" xfId="0" applyFont="1" applyBorder="1" applyAlignment="1" applyProtection="1">
      <alignment vertical="center"/>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0" xfId="0" applyBorder="1" applyAlignment="1" applyProtection="1">
      <alignment vertical="center"/>
      <protection locked="0"/>
    </xf>
    <xf numFmtId="0" fontId="68" fillId="0" borderId="0" xfId="0" applyFont="1" applyBorder="1" applyAlignment="1" applyProtection="1">
      <alignment horizontal="left" vertical="top" wrapText="1"/>
      <protection locked="0"/>
    </xf>
    <xf numFmtId="0" fontId="0" fillId="0" borderId="27" xfId="0" applyBorder="1" applyAlignment="1" applyProtection="1">
      <alignment vertical="center"/>
      <protection locked="0"/>
    </xf>
    <xf numFmtId="0" fontId="29" fillId="0" borderId="0" xfId="0" applyFont="1" applyBorder="1" applyAlignment="1" applyProtection="1">
      <alignment horizontal="center" vertical="center"/>
      <protection locked="0"/>
    </xf>
    <xf numFmtId="49" fontId="34" fillId="0" borderId="0" xfId="0" applyNumberFormat="1" applyFont="1" applyBorder="1" applyAlignment="1" applyProtection="1">
      <alignment horizontal="center" vertical="center" wrapText="1"/>
      <protection locked="0"/>
    </xf>
    <xf numFmtId="14" fontId="29" fillId="0" borderId="0" xfId="0" applyNumberFormat="1" applyFont="1" applyBorder="1" applyAlignment="1" applyProtection="1">
      <alignment horizontal="center" vertical="center"/>
      <protection locked="0"/>
    </xf>
    <xf numFmtId="14" fontId="49" fillId="0" borderId="0" xfId="0" applyNumberFormat="1" applyFont="1" applyBorder="1" applyAlignment="1" applyProtection="1">
      <alignment horizontal="center" vertical="center"/>
      <protection locked="0"/>
    </xf>
    <xf numFmtId="0" fontId="41" fillId="0" borderId="0" xfId="0" applyFont="1" applyBorder="1" applyAlignment="1" applyProtection="1">
      <alignment horizontal="center"/>
      <protection locked="0"/>
    </xf>
    <xf numFmtId="0" fontId="41" fillId="0" borderId="21" xfId="0" applyFont="1" applyBorder="1" applyAlignment="1" applyProtection="1">
      <alignment horizontal="center" vertical="center"/>
      <protection locked="0"/>
    </xf>
    <xf numFmtId="0" fontId="41" fillId="0" borderId="21" xfId="0" applyFont="1" applyBorder="1" applyAlignment="1" applyProtection="1">
      <alignment vertical="center"/>
      <protection locked="0"/>
    </xf>
    <xf numFmtId="0" fontId="41" fillId="0" borderId="21" xfId="0" applyFont="1" applyBorder="1" applyAlignment="1" applyProtection="1">
      <alignment horizontal="left" vertical="center"/>
      <protection locked="0"/>
    </xf>
    <xf numFmtId="0" fontId="41" fillId="0" borderId="21" xfId="0" applyFont="1" applyBorder="1" applyAlignment="1" applyProtection="1">
      <alignment horizontal="center" vertical="center" wrapText="1"/>
      <protection locked="0"/>
    </xf>
    <xf numFmtId="0" fontId="69" fillId="0" borderId="0"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20" fillId="0" borderId="31" xfId="0" applyFont="1" applyBorder="1" applyAlignment="1" applyProtection="1">
      <alignment vertical="center"/>
    </xf>
    <xf numFmtId="0" fontId="0" fillId="0" borderId="36" xfId="0" applyBorder="1" applyAlignment="1" applyProtection="1">
      <alignment vertical="center"/>
      <protection locked="0"/>
    </xf>
    <xf numFmtId="0" fontId="65" fillId="0" borderId="32" xfId="0" applyFont="1" applyBorder="1" applyAlignment="1" applyProtection="1">
      <alignment vertical="top"/>
      <protection locked="0"/>
    </xf>
    <xf numFmtId="0" fontId="29" fillId="0" borderId="32" xfId="0" applyFont="1" applyBorder="1" applyAlignment="1" applyProtection="1">
      <alignment horizontal="center" vertical="top"/>
      <protection locked="0"/>
    </xf>
    <xf numFmtId="49" fontId="34" fillId="0" borderId="32" xfId="0" applyNumberFormat="1" applyFont="1" applyBorder="1" applyAlignment="1" applyProtection="1">
      <alignment horizontal="center" vertical="top" wrapText="1"/>
      <protection locked="0"/>
    </xf>
    <xf numFmtId="14" fontId="29" fillId="0" borderId="32" xfId="0" applyNumberFormat="1" applyFont="1" applyBorder="1" applyAlignment="1" applyProtection="1">
      <alignment horizontal="center" vertical="top"/>
      <protection locked="0"/>
    </xf>
    <xf numFmtId="0" fontId="49" fillId="0" borderId="32" xfId="0" applyFont="1" applyBorder="1" applyAlignment="1" applyProtection="1">
      <alignment vertical="top"/>
      <protection locked="0"/>
    </xf>
    <xf numFmtId="0" fontId="65" fillId="0" borderId="32" xfId="0" applyFont="1" applyBorder="1" applyAlignment="1" applyProtection="1">
      <alignment horizontal="right" vertical="top"/>
      <protection locked="0"/>
    </xf>
    <xf numFmtId="14" fontId="49" fillId="0" borderId="32" xfId="0" applyNumberFormat="1" applyFont="1" applyBorder="1" applyAlignment="1" applyProtection="1">
      <alignment horizontal="center" vertical="center"/>
      <protection locked="0"/>
    </xf>
    <xf numFmtId="0" fontId="41" fillId="0" borderId="32" xfId="0" applyFont="1" applyBorder="1" applyAlignment="1" applyProtection="1">
      <alignment vertical="center"/>
      <protection locked="0"/>
    </xf>
    <xf numFmtId="0" fontId="41" fillId="0" borderId="32" xfId="0" applyFont="1" applyBorder="1" applyAlignment="1" applyProtection="1">
      <alignment horizontal="center" vertical="center"/>
      <protection locked="0"/>
    </xf>
    <xf numFmtId="49" fontId="54" fillId="0" borderId="32" xfId="0" applyNumberFormat="1" applyFont="1" applyBorder="1" applyAlignment="1" applyProtection="1">
      <alignment horizontal="center" vertical="center" wrapText="1"/>
      <protection locked="0"/>
    </xf>
    <xf numFmtId="14" fontId="41" fillId="0" borderId="32" xfId="0" applyNumberFormat="1" applyFont="1" applyBorder="1" applyAlignment="1" applyProtection="1">
      <alignment horizontal="center" vertical="center"/>
      <protection locked="0"/>
    </xf>
    <xf numFmtId="0" fontId="41" fillId="0" borderId="32" xfId="0" applyFont="1" applyBorder="1" applyAlignment="1" applyProtection="1">
      <alignment horizontal="center" vertical="center" wrapText="1"/>
      <protection locked="0"/>
    </xf>
    <xf numFmtId="4" fontId="41" fillId="0" borderId="32" xfId="0" applyNumberFormat="1" applyFont="1" applyBorder="1" applyProtection="1">
      <protection locked="0"/>
    </xf>
    <xf numFmtId="0" fontId="69" fillId="0" borderId="32" xfId="0" applyFont="1" applyBorder="1" applyAlignment="1" applyProtection="1">
      <alignment vertical="center"/>
      <protection locked="0"/>
    </xf>
    <xf numFmtId="0" fontId="0" fillId="0" borderId="32" xfId="0" applyFont="1" applyBorder="1" applyAlignment="1" applyProtection="1">
      <alignment vertical="center"/>
      <protection locked="0"/>
    </xf>
    <xf numFmtId="0" fontId="0" fillId="0" borderId="32" xfId="0" applyBorder="1" applyAlignment="1" applyProtection="1">
      <alignment vertical="center"/>
      <protection locked="0"/>
    </xf>
    <xf numFmtId="0" fontId="0" fillId="0" borderId="33" xfId="0" applyBorder="1" applyAlignment="1" applyProtection="1">
      <alignment vertical="center"/>
      <protection locked="0"/>
    </xf>
    <xf numFmtId="0" fontId="50" fillId="0" borderId="0" xfId="0" applyFont="1" applyAlignment="1" applyProtection="1">
      <alignment vertical="top"/>
      <protection hidden="1"/>
    </xf>
    <xf numFmtId="0" fontId="20" fillId="0" borderId="0" xfId="0" applyFont="1" applyAlignment="1" applyProtection="1">
      <alignment horizontal="justify" vertical="top" wrapText="1"/>
      <protection hidden="1"/>
    </xf>
    <xf numFmtId="0" fontId="20" fillId="0" borderId="6" xfId="0" applyFont="1" applyBorder="1" applyAlignment="1" applyProtection="1">
      <alignment horizontal="justify" vertical="top" wrapText="1"/>
      <protection hidden="1"/>
    </xf>
    <xf numFmtId="0" fontId="71" fillId="4" borderId="3" xfId="0" applyFont="1" applyFill="1" applyBorder="1" applyAlignment="1" applyProtection="1">
      <alignment vertical="top" wrapText="1"/>
      <protection hidden="1"/>
    </xf>
    <xf numFmtId="0" fontId="71" fillId="4" borderId="0" xfId="0" applyFont="1" applyFill="1" applyAlignment="1" applyProtection="1">
      <alignment vertical="top" wrapText="1"/>
      <protection hidden="1"/>
    </xf>
    <xf numFmtId="0" fontId="71" fillId="0" borderId="6" xfId="0" applyFont="1" applyBorder="1" applyAlignment="1" applyProtection="1">
      <alignment horizontal="left" vertical="top" wrapText="1"/>
      <protection hidden="1"/>
    </xf>
    <xf numFmtId="0" fontId="71" fillId="0" borderId="0" xfId="0" applyFont="1" applyAlignment="1" applyProtection="1">
      <alignment horizontal="left" vertical="top" wrapText="1"/>
      <protection hidden="1"/>
    </xf>
    <xf numFmtId="0" fontId="72" fillId="5" borderId="37" xfId="0" applyFont="1" applyFill="1" applyBorder="1" applyAlignment="1" applyProtection="1">
      <alignment horizontal="center" vertical="top" wrapText="1"/>
      <protection hidden="1"/>
    </xf>
    <xf numFmtId="0" fontId="50" fillId="0" borderId="5" xfId="0" applyFont="1" applyBorder="1" applyAlignment="1" applyProtection="1">
      <alignment vertical="top"/>
      <protection hidden="1"/>
    </xf>
    <xf numFmtId="0" fontId="73" fillId="0" borderId="0" xfId="0" applyFont="1" applyAlignment="1" applyProtection="1">
      <alignment horizontal="justify" vertical="top" wrapText="1"/>
      <protection hidden="1"/>
    </xf>
    <xf numFmtId="0" fontId="50" fillId="0" borderId="5" xfId="0" applyFont="1" applyBorder="1" applyAlignment="1" applyProtection="1">
      <alignment horizontal="justify" vertical="top"/>
      <protection hidden="1"/>
    </xf>
    <xf numFmtId="0" fontId="50" fillId="0" borderId="38" xfId="0" applyFont="1" applyBorder="1" applyAlignment="1" applyProtection="1">
      <alignment horizontal="center" vertical="top"/>
      <protection locked="0"/>
    </xf>
    <xf numFmtId="0" fontId="50" fillId="0" borderId="0" xfId="0" applyFont="1" applyAlignment="1" applyProtection="1">
      <alignment horizontal="center" vertical="top"/>
      <protection hidden="1"/>
    </xf>
    <xf numFmtId="0" fontId="50" fillId="6" borderId="1" xfId="0" applyFont="1" applyFill="1" applyBorder="1" applyAlignment="1" applyProtection="1">
      <alignment horizontal="right" vertical="top" indent="9"/>
      <protection hidden="1"/>
    </xf>
    <xf numFmtId="0" fontId="50" fillId="0" borderId="0" xfId="0" applyFont="1" applyAlignment="1" applyProtection="1">
      <alignment horizontal="right" vertical="top" indent="9"/>
      <protection hidden="1"/>
    </xf>
    <xf numFmtId="0" fontId="72" fillId="5" borderId="3" xfId="0" applyFont="1" applyFill="1" applyBorder="1" applyAlignment="1" applyProtection="1">
      <alignment horizontal="center" vertical="top" wrapText="1"/>
      <protection hidden="1"/>
    </xf>
    <xf numFmtId="0" fontId="73" fillId="0" borderId="0" xfId="0" applyFont="1" applyAlignment="1" applyProtection="1">
      <alignment horizontal="center" vertical="top" wrapText="1"/>
      <protection hidden="1"/>
    </xf>
    <xf numFmtId="0" fontId="74" fillId="0" borderId="0" xfId="0" applyFont="1" applyAlignment="1" applyProtection="1">
      <alignment vertical="center"/>
      <protection hidden="1"/>
    </xf>
    <xf numFmtId="0" fontId="47" fillId="0" borderId="0" xfId="0" applyFont="1" applyAlignment="1" applyProtection="1">
      <alignment wrapText="1"/>
      <protection hidden="1"/>
    </xf>
    <xf numFmtId="0" fontId="75" fillId="0" borderId="0" xfId="0" applyFont="1" applyAlignment="1" applyProtection="1">
      <alignment wrapText="1"/>
      <protection hidden="1"/>
    </xf>
    <xf numFmtId="0" fontId="50" fillId="0" borderId="0" xfId="0" applyFont="1" applyBorder="1" applyAlignment="1" applyProtection="1">
      <alignment vertical="top"/>
      <protection hidden="1"/>
    </xf>
    <xf numFmtId="0" fontId="50" fillId="0" borderId="0" xfId="0" applyFont="1" applyBorder="1" applyAlignment="1" applyProtection="1">
      <alignment horizontal="justify" vertical="top" wrapText="1"/>
      <protection hidden="1"/>
    </xf>
    <xf numFmtId="0" fontId="47" fillId="0" borderId="0" xfId="0" applyFont="1" applyAlignment="1" applyProtection="1">
      <alignment vertical="top"/>
      <protection hidden="1"/>
    </xf>
    <xf numFmtId="0" fontId="73" fillId="5" borderId="40" xfId="0" applyFont="1" applyFill="1" applyBorder="1" applyAlignment="1" applyProtection="1">
      <alignment horizontal="justify" vertical="top" wrapText="1"/>
      <protection hidden="1"/>
    </xf>
    <xf numFmtId="0" fontId="50" fillId="0" borderId="41" xfId="0" applyFont="1" applyBorder="1" applyAlignment="1" applyProtection="1">
      <alignment horizontal="center" vertical="top" wrapText="1"/>
      <protection hidden="1"/>
    </xf>
    <xf numFmtId="0" fontId="50" fillId="0" borderId="21" xfId="0" applyFont="1" applyBorder="1" applyAlignment="1" applyProtection="1">
      <alignment vertical="top"/>
      <protection hidden="1"/>
    </xf>
    <xf numFmtId="0" fontId="72" fillId="5" borderId="42" xfId="0" applyFont="1" applyFill="1" applyBorder="1" applyAlignment="1" applyProtection="1">
      <alignment horizontal="center" vertical="top" wrapText="1"/>
      <protection hidden="1"/>
    </xf>
    <xf numFmtId="173" fontId="47" fillId="0" borderId="0" xfId="0" applyNumberFormat="1" applyFont="1" applyAlignment="1" applyProtection="1">
      <alignment vertical="top"/>
      <protection hidden="1"/>
    </xf>
    <xf numFmtId="164" fontId="47" fillId="0" borderId="0" xfId="0" applyNumberFormat="1" applyFont="1" applyAlignment="1" applyProtection="1">
      <alignment vertical="top"/>
      <protection hidden="1"/>
    </xf>
    <xf numFmtId="0" fontId="50" fillId="0" borderId="3" xfId="0" applyFont="1" applyBorder="1" applyAlignment="1" applyProtection="1">
      <alignment horizontal="center" vertical="top"/>
      <protection hidden="1"/>
    </xf>
    <xf numFmtId="0" fontId="50" fillId="0" borderId="21" xfId="0" applyFont="1" applyBorder="1" applyAlignment="1" applyProtection="1">
      <alignment horizontal="right" vertical="center" wrapText="1" indent="7"/>
      <protection hidden="1"/>
    </xf>
    <xf numFmtId="0" fontId="50" fillId="0" borderId="0" xfId="0" applyFont="1" applyAlignment="1" applyProtection="1">
      <alignment horizontal="right" vertical="center" indent="7"/>
      <protection hidden="1"/>
    </xf>
    <xf numFmtId="0" fontId="0" fillId="0" borderId="0" xfId="0" applyAlignment="1">
      <alignment horizontal="right" vertical="center" indent="7"/>
    </xf>
    <xf numFmtId="0" fontId="72" fillId="5" borderId="43" xfId="0" applyFont="1" applyFill="1" applyBorder="1" applyAlignment="1" applyProtection="1">
      <alignment horizontal="center" vertical="top" wrapText="1"/>
      <protection hidden="1"/>
    </xf>
    <xf numFmtId="0" fontId="50" fillId="0" borderId="17" xfId="0" applyFont="1" applyBorder="1" applyAlignment="1" applyProtection="1">
      <alignment horizontal="right" vertical="center" wrapText="1" indent="7"/>
      <protection hidden="1"/>
    </xf>
    <xf numFmtId="0" fontId="50" fillId="0" borderId="0" xfId="0" applyFont="1" applyAlignment="1" applyProtection="1">
      <alignment horizontal="justify" vertical="top" wrapText="1"/>
      <protection hidden="1"/>
    </xf>
    <xf numFmtId="0" fontId="50" fillId="0" borderId="0" xfId="0" applyFont="1" applyAlignment="1" applyProtection="1">
      <alignment horizontal="right" vertical="center"/>
      <protection hidden="1"/>
    </xf>
    <xf numFmtId="0" fontId="50" fillId="0" borderId="21" xfId="0" applyFont="1" applyBorder="1" applyAlignment="1" applyProtection="1">
      <alignment horizontal="justify" vertical="top" wrapText="1"/>
      <protection hidden="1"/>
    </xf>
    <xf numFmtId="164" fontId="47" fillId="0" borderId="0" xfId="1" applyFont="1" applyBorder="1" applyAlignment="1" applyProtection="1">
      <alignment vertical="top"/>
      <protection hidden="1"/>
    </xf>
    <xf numFmtId="0" fontId="50" fillId="0" borderId="3" xfId="0" applyFont="1" applyBorder="1" applyAlignment="1" applyProtection="1">
      <alignment horizontal="right" vertical="center" wrapText="1" indent="15"/>
      <protection hidden="1"/>
    </xf>
    <xf numFmtId="0" fontId="50" fillId="0" borderId="0" xfId="0" applyFont="1" applyAlignment="1" applyProtection="1">
      <alignment horizontal="right" vertical="center" indent="15"/>
      <protection hidden="1"/>
    </xf>
    <xf numFmtId="0" fontId="0" fillId="0" borderId="0" xfId="0" applyAlignment="1">
      <alignment horizontal="right" vertical="center" indent="15"/>
    </xf>
    <xf numFmtId="0" fontId="50" fillId="0" borderId="0" xfId="0" applyFont="1" applyBorder="1" applyAlignment="1" applyProtection="1">
      <alignment horizontal="center" vertical="top"/>
      <protection hidden="1"/>
    </xf>
    <xf numFmtId="0" fontId="73" fillId="0" borderId="44" xfId="0" applyFont="1" applyBorder="1" applyAlignment="1" applyProtection="1">
      <alignment horizontal="center" vertical="center" wrapText="1"/>
      <protection hidden="1"/>
    </xf>
    <xf numFmtId="0" fontId="72" fillId="5" borderId="1" xfId="0" applyFont="1" applyFill="1" applyBorder="1" applyAlignment="1" applyProtection="1">
      <alignment horizontal="center" vertical="center" wrapText="1"/>
      <protection hidden="1"/>
    </xf>
    <xf numFmtId="174" fontId="50" fillId="6" borderId="45" xfId="0" applyNumberFormat="1" applyFont="1" applyFill="1" applyBorder="1" applyAlignment="1" applyProtection="1">
      <alignment horizontal="right" vertical="center" indent="4"/>
      <protection hidden="1"/>
    </xf>
    <xf numFmtId="0" fontId="73" fillId="5" borderId="43" xfId="0" applyFont="1" applyFill="1" applyBorder="1" applyAlignment="1" applyProtection="1">
      <alignment horizontal="center" vertical="top" wrapText="1"/>
      <protection hidden="1"/>
    </xf>
    <xf numFmtId="164" fontId="50" fillId="0" borderId="38" xfId="0" applyNumberFormat="1" applyFont="1" applyBorder="1" applyAlignment="1" applyProtection="1">
      <alignment horizontal="right" vertical="center" indent="15"/>
      <protection hidden="1"/>
    </xf>
    <xf numFmtId="0" fontId="72" fillId="5" borderId="1" xfId="0" applyFont="1" applyFill="1" applyBorder="1" applyAlignment="1" applyProtection="1">
      <alignment horizontal="center" vertical="top" wrapText="1"/>
      <protection hidden="1"/>
    </xf>
    <xf numFmtId="174" fontId="50" fillId="6" borderId="41" xfId="0" applyNumberFormat="1" applyFont="1" applyFill="1" applyBorder="1" applyAlignment="1" applyProtection="1">
      <alignment vertical="top"/>
      <protection hidden="1"/>
    </xf>
    <xf numFmtId="0" fontId="73" fillId="0" borderId="3" xfId="0" applyFont="1" applyBorder="1" applyAlignment="1" applyProtection="1">
      <alignment horizontal="center" vertical="center" wrapText="1"/>
      <protection hidden="1"/>
    </xf>
    <xf numFmtId="0" fontId="72" fillId="5" borderId="1" xfId="0" applyFont="1" applyFill="1" applyBorder="1" applyAlignment="1" applyProtection="1">
      <alignment horizontal="justify" vertical="top" wrapText="1"/>
      <protection hidden="1"/>
    </xf>
    <xf numFmtId="0" fontId="50" fillId="0" borderId="17" xfId="0" applyFont="1" applyBorder="1" applyAlignment="1" applyProtection="1">
      <alignment vertical="top"/>
      <protection hidden="1"/>
    </xf>
    <xf numFmtId="0" fontId="50" fillId="0" borderId="17" xfId="0" applyFont="1" applyBorder="1" applyAlignment="1" applyProtection="1">
      <alignment horizontal="right" vertical="center" wrapText="1" indent="15"/>
      <protection hidden="1"/>
    </xf>
    <xf numFmtId="0" fontId="50" fillId="0" borderId="0" xfId="0" applyFont="1" applyBorder="1" applyAlignment="1" applyProtection="1">
      <alignment horizontal="right" vertical="center" indent="15"/>
      <protection hidden="1"/>
    </xf>
    <xf numFmtId="0" fontId="50" fillId="5" borderId="5" xfId="0" applyFont="1" applyFill="1" applyBorder="1" applyAlignment="1" applyProtection="1">
      <alignment vertical="top"/>
      <protection hidden="1"/>
    </xf>
    <xf numFmtId="0" fontId="50" fillId="5" borderId="10" xfId="0" applyFont="1" applyFill="1" applyBorder="1" applyAlignment="1" applyProtection="1">
      <alignment vertical="top"/>
      <protection hidden="1"/>
    </xf>
    <xf numFmtId="174" fontId="50" fillId="6" borderId="46" xfId="0" applyNumberFormat="1" applyFont="1" applyFill="1" applyBorder="1" applyAlignment="1" applyProtection="1">
      <alignment vertical="top"/>
      <protection hidden="1"/>
    </xf>
    <xf numFmtId="0" fontId="50" fillId="0" borderId="21" xfId="0" applyFont="1" applyBorder="1" applyAlignment="1" applyProtection="1">
      <alignment horizontal="right" vertical="top" indent="4"/>
      <protection hidden="1"/>
    </xf>
    <xf numFmtId="0" fontId="73" fillId="0" borderId="3" xfId="0" applyFont="1" applyBorder="1" applyAlignment="1" applyProtection="1">
      <alignment vertical="top" wrapText="1"/>
      <protection hidden="1"/>
    </xf>
    <xf numFmtId="174" fontId="73" fillId="6" borderId="38" xfId="0" applyNumberFormat="1" applyFont="1" applyFill="1" applyBorder="1" applyAlignment="1" applyProtection="1">
      <alignment horizontal="right" vertical="top" indent="4"/>
      <protection hidden="1"/>
    </xf>
    <xf numFmtId="0" fontId="73" fillId="0" borderId="0" xfId="0" applyFont="1" applyAlignment="1" applyProtection="1">
      <alignment horizontal="left" vertical="top" wrapText="1"/>
      <protection hidden="1"/>
    </xf>
    <xf numFmtId="0" fontId="73" fillId="0" borderId="0" xfId="0" applyFont="1" applyAlignment="1" applyProtection="1">
      <alignment horizontal="right" vertical="center"/>
      <protection hidden="1"/>
    </xf>
    <xf numFmtId="0" fontId="43" fillId="0" borderId="0" xfId="0" applyFont="1" applyAlignment="1" applyProtection="1">
      <alignment horizontal="right" vertical="center"/>
      <protection hidden="1"/>
    </xf>
    <xf numFmtId="0" fontId="73" fillId="0" borderId="0" xfId="0" applyFont="1" applyAlignment="1" applyProtection="1">
      <alignment vertical="top"/>
      <protection hidden="1"/>
    </xf>
    <xf numFmtId="0" fontId="73" fillId="0" borderId="0" xfId="0" applyFont="1" applyAlignment="1" applyProtection="1">
      <alignment vertical="top" wrapText="1"/>
      <protection hidden="1"/>
    </xf>
    <xf numFmtId="0" fontId="50" fillId="0" borderId="18" xfId="0" applyFont="1" applyBorder="1" applyAlignment="1" applyProtection="1">
      <alignment vertical="top"/>
      <protection hidden="1"/>
    </xf>
    <xf numFmtId="0" fontId="50" fillId="0" borderId="17" xfId="0" applyFont="1" applyBorder="1" applyAlignment="1" applyProtection="1">
      <alignment horizontal="justify" vertical="top" wrapText="1"/>
      <protection hidden="1"/>
    </xf>
    <xf numFmtId="0" fontId="73" fillId="0" borderId="17" xfId="0" applyFont="1" applyBorder="1" applyAlignment="1" applyProtection="1">
      <alignment horizontal="left" vertical="top" wrapText="1"/>
      <protection hidden="1"/>
    </xf>
    <xf numFmtId="0" fontId="73" fillId="0" borderId="47" xfId="0" applyFont="1" applyBorder="1" applyAlignment="1" applyProtection="1">
      <alignment horizontal="left" vertical="top" wrapText="1"/>
      <protection hidden="1"/>
    </xf>
    <xf numFmtId="0" fontId="50" fillId="0" borderId="6" xfId="0" applyFont="1" applyBorder="1" applyAlignment="1" applyProtection="1">
      <alignment vertical="top"/>
      <protection hidden="1"/>
    </xf>
    <xf numFmtId="0" fontId="50" fillId="0" borderId="1" xfId="0" applyFont="1" applyBorder="1" applyAlignment="1" applyProtection="1">
      <alignment vertical="top"/>
      <protection hidden="1"/>
    </xf>
    <xf numFmtId="0" fontId="73" fillId="0" borderId="0" xfId="0" applyFont="1" applyAlignment="1" applyProtection="1">
      <alignment horizontal="left" vertical="top"/>
      <protection hidden="1"/>
    </xf>
    <xf numFmtId="164" fontId="50" fillId="0" borderId="0" xfId="0" applyNumberFormat="1" applyFont="1" applyAlignment="1" applyProtection="1">
      <alignment vertical="top"/>
      <protection hidden="1"/>
    </xf>
    <xf numFmtId="0" fontId="72" fillId="5" borderId="43" xfId="0" applyFont="1" applyFill="1" applyBorder="1" applyAlignment="1" applyProtection="1">
      <alignment horizontal="justify" vertical="top" wrapText="1"/>
      <protection hidden="1"/>
    </xf>
    <xf numFmtId="164" fontId="50" fillId="0" borderId="1" xfId="0" applyNumberFormat="1" applyFont="1" applyBorder="1" applyAlignment="1" applyProtection="1">
      <alignment vertical="top"/>
      <protection hidden="1"/>
    </xf>
    <xf numFmtId="0" fontId="73" fillId="0" borderId="19" xfId="0" applyFont="1" applyBorder="1" applyAlignment="1" applyProtection="1">
      <alignment horizontal="left" vertical="top" wrapText="1"/>
      <protection hidden="1"/>
    </xf>
    <xf numFmtId="0" fontId="50" fillId="0" borderId="3" xfId="0" applyFont="1" applyBorder="1" applyAlignment="1" applyProtection="1">
      <alignment vertical="top"/>
      <protection hidden="1"/>
    </xf>
    <xf numFmtId="164" fontId="72" fillId="0" borderId="0" xfId="0" applyNumberFormat="1" applyFont="1" applyAlignment="1" applyProtection="1">
      <alignment horizontal="left" vertical="top" wrapText="1"/>
      <protection hidden="1"/>
    </xf>
    <xf numFmtId="0" fontId="50" fillId="0" borderId="20" xfId="0" applyFont="1" applyBorder="1" applyAlignment="1" applyProtection="1">
      <alignment vertical="top"/>
      <protection hidden="1"/>
    </xf>
    <xf numFmtId="0" fontId="73" fillId="0" borderId="21" xfId="0" applyFont="1" applyBorder="1" applyAlignment="1" applyProtection="1">
      <alignment vertical="top"/>
      <protection hidden="1"/>
    </xf>
    <xf numFmtId="164" fontId="50" fillId="0" borderId="21" xfId="0" applyNumberFormat="1" applyFont="1" applyBorder="1" applyAlignment="1" applyProtection="1">
      <alignment vertical="top"/>
      <protection hidden="1"/>
    </xf>
    <xf numFmtId="0" fontId="73" fillId="0" borderId="21" xfId="0" applyFont="1" applyBorder="1" applyAlignment="1" applyProtection="1">
      <alignment horizontal="left" vertical="top" wrapText="1"/>
      <protection hidden="1"/>
    </xf>
    <xf numFmtId="0" fontId="73" fillId="0" borderId="4" xfId="0" applyFont="1" applyBorder="1" applyAlignment="1" applyProtection="1">
      <alignment horizontal="left" vertical="top" wrapText="1"/>
      <protection hidden="1"/>
    </xf>
    <xf numFmtId="0" fontId="35" fillId="0" borderId="0" xfId="0" applyFont="1"/>
    <xf numFmtId="0" fontId="42" fillId="0" borderId="0" xfId="0" applyFont="1"/>
    <xf numFmtId="0" fontId="22" fillId="0" borderId="0" xfId="0" applyFont="1"/>
    <xf numFmtId="0" fontId="59" fillId="0" borderId="0" xfId="0" applyFont="1"/>
    <xf numFmtId="0" fontId="24" fillId="0" borderId="0" xfId="0" applyFont="1"/>
    <xf numFmtId="0" fontId="21" fillId="0" borderId="0" xfId="0" applyFont="1"/>
    <xf numFmtId="0" fontId="0" fillId="0" borderId="34" xfId="0" applyBorder="1"/>
    <xf numFmtId="0" fontId="0" fillId="0" borderId="24" xfId="0" applyBorder="1"/>
    <xf numFmtId="0" fontId="0" fillId="0" borderId="25" xfId="0" applyBorder="1"/>
    <xf numFmtId="0" fontId="0" fillId="0" borderId="35" xfId="0" applyBorder="1"/>
    <xf numFmtId="0" fontId="67" fillId="0" borderId="0" xfId="0" applyFont="1"/>
    <xf numFmtId="0" fontId="0" fillId="0" borderId="27" xfId="0" applyBorder="1"/>
    <xf numFmtId="0" fontId="65" fillId="0" borderId="0" xfId="0" applyFont="1"/>
    <xf numFmtId="0" fontId="65" fillId="0" borderId="35" xfId="0" applyFont="1" applyBorder="1"/>
    <xf numFmtId="0" fontId="65" fillId="0" borderId="27" xfId="0" applyFont="1" applyBorder="1"/>
    <xf numFmtId="0" fontId="29" fillId="0" borderId="0" xfId="0" applyFont="1"/>
    <xf numFmtId="49" fontId="34" fillId="5" borderId="0" xfId="0" applyNumberFormat="1" applyFont="1" applyFill="1"/>
    <xf numFmtId="49" fontId="34" fillId="5" borderId="0" xfId="0" applyNumberFormat="1" applyFont="1" applyFill="1" applyAlignment="1">
      <alignment horizontal="center"/>
    </xf>
    <xf numFmtId="0" fontId="65" fillId="0" borderId="0" xfId="0" applyFont="1"/>
    <xf numFmtId="49" fontId="34" fillId="0" borderId="0" xfId="0" applyNumberFormat="1" applyFont="1" applyAlignment="1">
      <alignment horizontal="center"/>
    </xf>
    <xf numFmtId="0" fontId="8" fillId="0" borderId="0" xfId="0" applyFont="1"/>
    <xf numFmtId="0" fontId="76" fillId="0" borderId="0" xfId="0" applyFont="1"/>
    <xf numFmtId="0" fontId="77" fillId="0" borderId="0" xfId="0" applyFont="1"/>
    <xf numFmtId="0" fontId="0" fillId="0" borderId="36" xfId="0" applyBorder="1"/>
    <xf numFmtId="0" fontId="0" fillId="0" borderId="32" xfId="0" applyBorder="1"/>
    <xf numFmtId="0" fontId="8" fillId="0" borderId="32" xfId="0" applyFont="1" applyBorder="1"/>
    <xf numFmtId="0" fontId="0" fillId="0" borderId="33" xfId="0" applyBorder="1"/>
    <xf numFmtId="0" fontId="0" fillId="0" borderId="0" xfId="0" applyProtection="1">
      <protection hidden="1"/>
    </xf>
    <xf numFmtId="0" fontId="50" fillId="0" borderId="0" xfId="0" applyFont="1" applyAlignment="1" applyProtection="1">
      <alignment horizontal="center" vertical="center" wrapText="1"/>
      <protection hidden="1"/>
    </xf>
    <xf numFmtId="0" fontId="32" fillId="0" borderId="0" xfId="0" applyFont="1" applyBorder="1" applyAlignment="1" applyProtection="1">
      <alignment vertical="center" wrapText="1"/>
      <protection hidden="1"/>
    </xf>
    <xf numFmtId="0" fontId="0" fillId="0" borderId="0" xfId="0" applyFont="1" applyAlignment="1" applyProtection="1">
      <alignment wrapText="1"/>
      <protection hidden="1"/>
    </xf>
    <xf numFmtId="0" fontId="0" fillId="0" borderId="0" xfId="0" applyAlignment="1" applyProtection="1">
      <alignment horizontal="center"/>
      <protection hidden="1"/>
    </xf>
    <xf numFmtId="2" fontId="0" fillId="0" borderId="0" xfId="0" applyNumberFormat="1" applyAlignment="1" applyProtection="1">
      <alignment horizontal="center"/>
      <protection hidden="1"/>
    </xf>
    <xf numFmtId="0" fontId="50" fillId="0" borderId="0" xfId="0" applyFont="1" applyAlignment="1" applyProtection="1">
      <alignment horizontal="left" vertical="center" wrapText="1"/>
      <protection hidden="1"/>
    </xf>
    <xf numFmtId="170" fontId="0" fillId="0" borderId="0" xfId="0" applyNumberFormat="1" applyProtection="1">
      <protection hidden="1"/>
    </xf>
    <xf numFmtId="0" fontId="0" fillId="0" borderId="0" xfId="0" applyFont="1" applyAlignment="1" applyProtection="1">
      <alignment horizontal="center"/>
      <protection hidden="1"/>
    </xf>
    <xf numFmtId="2" fontId="0" fillId="0" borderId="0" xfId="0" applyNumberFormat="1" applyAlignment="1" applyProtection="1">
      <alignment horizontal="center"/>
      <protection hidden="1"/>
    </xf>
    <xf numFmtId="0" fontId="0" fillId="0" borderId="0" xfId="0"/>
    <xf numFmtId="0" fontId="78" fillId="0" borderId="0" xfId="0" applyFont="1" applyAlignment="1" applyProtection="1">
      <alignment horizontal="center"/>
      <protection hidden="1"/>
    </xf>
    <xf numFmtId="2" fontId="50" fillId="0" borderId="0" xfId="0" applyNumberFormat="1" applyFont="1" applyAlignment="1" applyProtection="1">
      <alignment horizontal="center"/>
      <protection hidden="1"/>
    </xf>
    <xf numFmtId="2" fontId="50" fillId="0" borderId="0" xfId="0" applyNumberFormat="1" applyFont="1" applyAlignment="1" applyProtection="1">
      <alignment horizontal="center"/>
      <protection hidden="1"/>
    </xf>
    <xf numFmtId="175" fontId="50" fillId="0" borderId="0" xfId="0" applyNumberFormat="1" applyFont="1" applyAlignment="1" applyProtection="1">
      <alignment horizontal="center"/>
      <protection hidden="1"/>
    </xf>
    <xf numFmtId="0" fontId="78" fillId="0" borderId="0" xfId="0" applyFont="1" applyAlignment="1" applyProtection="1">
      <alignment horizontal="center"/>
      <protection hidden="1"/>
    </xf>
    <xf numFmtId="0" fontId="80" fillId="0" borderId="0" xfId="0" applyFont="1" applyAlignment="1" applyProtection="1">
      <protection hidden="1"/>
    </xf>
    <xf numFmtId="0" fontId="81" fillId="0" borderId="0" xfId="0" applyFont="1" applyAlignment="1" applyProtection="1">
      <alignment vertical="top" wrapText="1"/>
      <protection hidden="1"/>
    </xf>
    <xf numFmtId="0" fontId="80" fillId="0" borderId="0" xfId="0" applyFont="1" applyAlignment="1" applyProtection="1">
      <alignment vertical="top"/>
      <protection hidden="1"/>
    </xf>
    <xf numFmtId="170" fontId="80" fillId="0" borderId="0" xfId="0" applyNumberFormat="1" applyFont="1" applyAlignment="1" applyProtection="1">
      <alignment vertical="top"/>
      <protection hidden="1"/>
    </xf>
    <xf numFmtId="0" fontId="80" fillId="0" borderId="0" xfId="0" applyFont="1" applyProtection="1">
      <protection hidden="1"/>
    </xf>
    <xf numFmtId="0" fontId="6" fillId="3" borderId="7" xfId="14" applyFont="1" applyFill="1" applyBorder="1" applyAlignment="1" applyProtection="1">
      <alignment horizontal="left" vertical="center"/>
      <protection locked="0"/>
    </xf>
    <xf numFmtId="0" fontId="6" fillId="3" borderId="13" xfId="14" applyFont="1" applyFill="1" applyBorder="1" applyAlignment="1" applyProtection="1">
      <alignment horizontal="left" vertical="center"/>
      <protection locked="0"/>
    </xf>
    <xf numFmtId="0" fontId="6" fillId="3" borderId="11" xfId="14" applyFont="1" applyFill="1" applyBorder="1" applyAlignment="1" applyProtection="1">
      <alignment horizontal="left" vertical="center"/>
      <protection locked="0"/>
    </xf>
    <xf numFmtId="0" fontId="1" fillId="4" borderId="16" xfId="0" applyFont="1" applyFill="1" applyBorder="1" applyProtection="1">
      <protection locked="0"/>
    </xf>
    <xf numFmtId="0" fontId="0" fillId="2" borderId="1" xfId="0" applyFont="1" applyFill="1" applyBorder="1" applyAlignment="1" applyProtection="1">
      <alignment horizontal="center" vertical="center" wrapText="1"/>
      <protection locked="0"/>
    </xf>
    <xf numFmtId="0" fontId="5" fillId="4" borderId="4" xfId="0" applyFont="1" applyFill="1" applyBorder="1" applyAlignment="1" applyProtection="1">
      <alignment wrapText="1" readingOrder="1"/>
      <protection locked="0"/>
    </xf>
    <xf numFmtId="0" fontId="5" fillId="0" borderId="17" xfId="0" applyFont="1" applyBorder="1" applyAlignment="1" applyProtection="1">
      <alignment horizontal="left" vertical="top" wrapText="1"/>
    </xf>
    <xf numFmtId="0" fontId="14" fillId="0" borderId="0" xfId="0" applyFont="1" applyBorder="1" applyAlignment="1" applyProtection="1">
      <alignment horizontal="left" vertical="center" wrapText="1"/>
    </xf>
    <xf numFmtId="0" fontId="68" fillId="0" borderId="0" xfId="0" applyFont="1" applyBorder="1" applyAlignment="1" applyProtection="1">
      <alignment horizontal="left" vertical="top" wrapText="1"/>
      <protection locked="0"/>
    </xf>
    <xf numFmtId="0" fontId="41" fillId="0" borderId="0" xfId="0" applyFont="1" applyBorder="1" applyAlignment="1" applyProtection="1">
      <alignment horizontal="left" vertical="center"/>
      <protection locked="0"/>
    </xf>
    <xf numFmtId="0" fontId="41" fillId="0" borderId="21" xfId="0" applyFont="1" applyBorder="1" applyAlignment="1" applyProtection="1">
      <alignment horizontal="left" vertical="center"/>
      <protection locked="0"/>
    </xf>
    <xf numFmtId="165" fontId="63" fillId="0" borderId="0" xfId="5" applyFont="1" applyBorder="1" applyAlignment="1" applyProtection="1">
      <alignment horizontal="center" vertical="center"/>
    </xf>
    <xf numFmtId="0" fontId="0" fillId="0" borderId="0" xfId="0" applyBorder="1" applyAlignment="1" applyProtection="1">
      <alignment horizontal="center" vertical="center"/>
    </xf>
    <xf numFmtId="164" fontId="35" fillId="0" borderId="1" xfId="1" applyFont="1" applyBorder="1" applyAlignment="1" applyProtection="1">
      <alignment horizontal="center" wrapText="1"/>
      <protection hidden="1"/>
    </xf>
    <xf numFmtId="164" fontId="58" fillId="0" borderId="0" xfId="0" applyNumberFormat="1" applyFont="1" applyBorder="1" applyAlignment="1" applyProtection="1">
      <alignment horizontal="center"/>
      <protection hidden="1"/>
    </xf>
    <xf numFmtId="0" fontId="27" fillId="0" borderId="0" xfId="0" applyFont="1" applyBorder="1" applyAlignment="1" applyProtection="1">
      <alignment horizontal="center" vertical="center"/>
    </xf>
    <xf numFmtId="170" fontId="67" fillId="7" borderId="1" xfId="5" applyNumberFormat="1" applyFont="1" applyFill="1" applyBorder="1" applyAlignment="1" applyProtection="1">
      <alignment horizontal="right" vertical="center" wrapText="1"/>
    </xf>
    <xf numFmtId="164" fontId="58" fillId="0" borderId="0" xfId="0" applyNumberFormat="1" applyFont="1" applyBorder="1" applyAlignment="1" applyProtection="1">
      <alignment horizontal="left" wrapText="1"/>
      <protection hidden="1"/>
    </xf>
    <xf numFmtId="0" fontId="35" fillId="0" borderId="1" xfId="0" applyFont="1" applyBorder="1" applyAlignment="1" applyProtection="1">
      <alignment horizontal="center" vertical="center" wrapText="1"/>
      <protection locked="0"/>
    </xf>
    <xf numFmtId="170" fontId="35" fillId="6" borderId="1" xfId="1" applyNumberFormat="1" applyFont="1" applyFill="1" applyBorder="1" applyAlignment="1" applyProtection="1">
      <alignment horizontal="center" vertical="center"/>
      <protection hidden="1"/>
    </xf>
    <xf numFmtId="0" fontId="39" fillId="5" borderId="0" xfId="0" applyFont="1" applyFill="1" applyBorder="1" applyAlignment="1" applyProtection="1">
      <alignment horizontal="left" vertical="center"/>
    </xf>
    <xf numFmtId="0" fontId="31" fillId="0" borderId="26" xfId="0" applyFont="1" applyBorder="1" applyAlignment="1" applyProtection="1">
      <alignment horizontal="justify" vertical="top" wrapText="1"/>
    </xf>
    <xf numFmtId="165" fontId="43" fillId="0" borderId="3" xfId="5" applyFont="1" applyBorder="1" applyAlignment="1" applyProtection="1">
      <alignment horizontal="center"/>
      <protection hidden="1"/>
    </xf>
    <xf numFmtId="2" fontId="47" fillId="0" borderId="0" xfId="0" applyNumberFormat="1" applyFont="1" applyBorder="1" applyAlignment="1" applyProtection="1">
      <alignment horizontal="center"/>
      <protection hidden="1"/>
    </xf>
    <xf numFmtId="2" fontId="40" fillId="0" borderId="0" xfId="0" applyNumberFormat="1" applyFont="1" applyBorder="1" applyAlignment="1" applyProtection="1">
      <alignment horizontal="center" vertical="center"/>
    </xf>
    <xf numFmtId="0" fontId="45" fillId="0" borderId="35" xfId="0" applyFont="1" applyBorder="1" applyAlignment="1" applyProtection="1">
      <alignment horizontal="center" vertical="center" wrapText="1"/>
    </xf>
    <xf numFmtId="2" fontId="29" fillId="6" borderId="1" xfId="0" applyNumberFormat="1" applyFont="1" applyFill="1" applyBorder="1" applyAlignment="1" applyProtection="1">
      <alignment horizontal="center" vertical="center" wrapText="1"/>
      <protection hidden="1"/>
    </xf>
    <xf numFmtId="0" fontId="35" fillId="0" borderId="0" xfId="0" applyFont="1" applyBorder="1" applyAlignment="1" applyProtection="1">
      <alignment horizontal="center" vertical="center"/>
    </xf>
    <xf numFmtId="0" fontId="35" fillId="0" borderId="1" xfId="0" applyFont="1" applyBorder="1" applyAlignment="1" applyProtection="1">
      <alignment horizontal="left" vertical="center"/>
    </xf>
    <xf numFmtId="0" fontId="35" fillId="0" borderId="1" xfId="0" applyFont="1" applyBorder="1" applyAlignment="1" applyProtection="1">
      <alignment horizontal="left" vertical="center"/>
      <protection locked="0"/>
    </xf>
    <xf numFmtId="0" fontId="25" fillId="0" borderId="34" xfId="0" applyFont="1" applyBorder="1" applyAlignment="1" applyProtection="1">
      <alignment horizontal="center" vertical="center" wrapText="1"/>
    </xf>
    <xf numFmtId="0" fontId="37" fillId="0" borderId="24" xfId="0" applyFont="1" applyBorder="1" applyAlignment="1" applyProtection="1">
      <alignment horizontal="center" vertical="center"/>
    </xf>
    <xf numFmtId="172" fontId="29" fillId="0" borderId="30" xfId="0" applyNumberFormat="1" applyFont="1" applyBorder="1" applyAlignment="1" applyProtection="1">
      <alignment horizontal="center" vertical="center"/>
      <protection locked="0"/>
    </xf>
    <xf numFmtId="0" fontId="35" fillId="0" borderId="1" xfId="0" applyFont="1" applyBorder="1" applyAlignment="1" applyProtection="1">
      <alignment horizontal="center" vertical="center"/>
      <protection locked="0"/>
    </xf>
    <xf numFmtId="49" fontId="35" fillId="0" borderId="1" xfId="0" applyNumberFormat="1" applyFont="1" applyBorder="1" applyAlignment="1" applyProtection="1">
      <alignment horizontal="center" vertical="center"/>
      <protection locked="0"/>
    </xf>
    <xf numFmtId="14" fontId="35" fillId="0" borderId="1" xfId="0" applyNumberFormat="1" applyFont="1" applyBorder="1" applyAlignment="1" applyProtection="1">
      <alignment horizontal="left" vertical="center"/>
      <protection locked="0"/>
    </xf>
    <xf numFmtId="0" fontId="29" fillId="0" borderId="28" xfId="0" applyFont="1" applyBorder="1" applyAlignment="1" applyProtection="1">
      <alignment horizontal="center" vertical="center"/>
      <protection locked="0"/>
    </xf>
    <xf numFmtId="171" fontId="35" fillId="0" borderId="30" xfId="0" applyNumberFormat="1" applyFont="1" applyBorder="1" applyAlignment="1" applyProtection="1">
      <alignment horizontal="center" vertical="center"/>
      <protection locked="0"/>
    </xf>
    <xf numFmtId="0" fontId="35" fillId="0" borderId="28" xfId="0" applyFont="1" applyBorder="1" applyAlignment="1" applyProtection="1">
      <alignment horizontal="left" vertical="center"/>
      <protection locked="0"/>
    </xf>
    <xf numFmtId="0" fontId="35" fillId="0" borderId="29" xfId="0" applyFont="1" applyBorder="1" applyAlignment="1" applyProtection="1">
      <alignment horizontal="center" vertical="center"/>
      <protection locked="0"/>
    </xf>
    <xf numFmtId="0" fontId="35" fillId="0" borderId="30" xfId="0" applyFont="1" applyBorder="1" applyAlignment="1" applyProtection="1">
      <alignment horizontal="center" vertical="center"/>
      <protection locked="0"/>
    </xf>
    <xf numFmtId="1" fontId="35" fillId="0" borderId="29" xfId="0" applyNumberFormat="1" applyFont="1" applyBorder="1" applyAlignment="1" applyProtection="1">
      <alignment horizontal="center" vertical="center"/>
      <protection locked="0"/>
    </xf>
    <xf numFmtId="0" fontId="27" fillId="0" borderId="22" xfId="0" applyFont="1" applyBorder="1" applyAlignment="1" applyProtection="1">
      <alignment horizontal="center" vertical="center"/>
    </xf>
    <xf numFmtId="0" fontId="29" fillId="0" borderId="0" xfId="0" applyFont="1" applyBorder="1" applyAlignment="1" applyProtection="1">
      <alignment horizontal="center" vertical="center"/>
    </xf>
    <xf numFmtId="0" fontId="30" fillId="0" borderId="0" xfId="0" applyFont="1" applyBorder="1" applyAlignment="1" applyProtection="1">
      <alignment horizontal="center"/>
    </xf>
    <xf numFmtId="0" fontId="73" fillId="0" borderId="2" xfId="0" applyFont="1" applyBorder="1" applyAlignment="1" applyProtection="1">
      <alignment horizontal="center" vertical="top" wrapText="1"/>
      <protection hidden="1"/>
    </xf>
    <xf numFmtId="0" fontId="73" fillId="0" borderId="1" xfId="0" applyFont="1" applyBorder="1" applyAlignment="1" applyProtection="1">
      <alignment horizontal="left" vertical="top" wrapText="1"/>
      <protection locked="0"/>
    </xf>
    <xf numFmtId="0" fontId="73" fillId="0" borderId="38" xfId="0" applyFont="1" applyBorder="1" applyAlignment="1" applyProtection="1">
      <alignment horizontal="left" vertical="top" wrapText="1"/>
      <protection hidden="1"/>
    </xf>
    <xf numFmtId="174" fontId="50" fillId="6" borderId="39" xfId="0" applyNumberFormat="1" applyFont="1" applyFill="1" applyBorder="1" applyAlignment="1" applyProtection="1">
      <alignment horizontal="right" vertical="center" indent="4"/>
      <protection hidden="1"/>
    </xf>
    <xf numFmtId="0" fontId="73" fillId="0" borderId="1" xfId="0" applyFont="1" applyBorder="1" applyAlignment="1" applyProtection="1">
      <alignment horizontal="center" vertical="top" wrapText="1"/>
      <protection hidden="1"/>
    </xf>
    <xf numFmtId="0" fontId="50" fillId="6" borderId="39" xfId="0" applyFont="1" applyFill="1" applyBorder="1" applyAlignment="1" applyProtection="1">
      <alignment horizontal="right" vertical="center" indent="7"/>
      <protection hidden="1"/>
    </xf>
    <xf numFmtId="0" fontId="72" fillId="5" borderId="3" xfId="0" applyFont="1" applyFill="1" applyBorder="1" applyAlignment="1" applyProtection="1">
      <alignment horizontal="center" vertical="center" wrapText="1"/>
      <protection hidden="1"/>
    </xf>
    <xf numFmtId="0" fontId="73" fillId="0" borderId="39" xfId="0" applyFont="1" applyBorder="1" applyAlignment="1" applyProtection="1">
      <alignment horizontal="center" vertical="top" wrapText="1"/>
      <protection hidden="1"/>
    </xf>
    <xf numFmtId="0" fontId="73" fillId="0" borderId="0" xfId="0" applyFont="1" applyBorder="1" applyAlignment="1" applyProtection="1">
      <alignment horizontal="center" vertical="top" wrapText="1" shrinkToFit="1"/>
      <protection hidden="1"/>
    </xf>
    <xf numFmtId="0" fontId="73" fillId="6" borderId="39" xfId="0" applyFont="1" applyFill="1" applyBorder="1" applyAlignment="1" applyProtection="1">
      <alignment horizontal="center" vertical="top" wrapText="1"/>
      <protection hidden="1"/>
    </xf>
    <xf numFmtId="0" fontId="50" fillId="0" borderId="1" xfId="0" applyFont="1" applyBorder="1" applyAlignment="1" applyProtection="1">
      <alignment horizontal="left" vertical="top"/>
      <protection locked="0"/>
    </xf>
    <xf numFmtId="0" fontId="20" fillId="0" borderId="1" xfId="0" applyFont="1" applyBorder="1" applyAlignment="1" applyProtection="1">
      <alignment horizontal="left" vertical="top" wrapText="1"/>
      <protection locked="0"/>
    </xf>
    <xf numFmtId="0" fontId="71" fillId="0" borderId="1" xfId="0" applyFont="1" applyBorder="1" applyAlignment="1" applyProtection="1">
      <alignment horizontal="left" vertical="top" wrapText="1"/>
      <protection hidden="1"/>
    </xf>
    <xf numFmtId="0" fontId="32" fillId="0" borderId="1" xfId="0" applyFont="1" applyBorder="1" applyAlignment="1" applyProtection="1">
      <alignment horizontal="left" vertical="top" wrapText="1"/>
      <protection hidden="1"/>
    </xf>
    <xf numFmtId="0" fontId="73" fillId="0" borderId="1" xfId="0" applyFont="1" applyBorder="1" applyAlignment="1" applyProtection="1">
      <alignment horizontal="justify" vertical="top"/>
      <protection hidden="1"/>
    </xf>
    <xf numFmtId="0" fontId="73" fillId="0" borderId="1" xfId="0" applyFont="1" applyBorder="1" applyAlignment="1" applyProtection="1">
      <alignment horizontal="center" vertical="top"/>
      <protection hidden="1"/>
    </xf>
    <xf numFmtId="0" fontId="73" fillId="0" borderId="1" xfId="0" applyFont="1" applyBorder="1" applyAlignment="1" applyProtection="1">
      <alignment horizontal="justify" vertical="top" wrapText="1"/>
      <protection hidden="1"/>
    </xf>
  </cellXfs>
  <cellStyles count="15">
    <cellStyle name="Euro" xfId="2" xr:uid="{00000000-0005-0000-0000-000006000000}"/>
    <cellStyle name="Excel Built-in Normal" xfId="14" xr:uid="{00000000-0005-0000-0000-000012000000}"/>
    <cellStyle name="Millares 2" xfId="3" xr:uid="{00000000-0005-0000-0000-000007000000}"/>
    <cellStyle name="Millares 2 2" xfId="4" xr:uid="{00000000-0005-0000-0000-000008000000}"/>
    <cellStyle name="Millares 2 2 2" xfId="5" xr:uid="{00000000-0005-0000-0000-000009000000}"/>
    <cellStyle name="Millares 2 2 2 2" xfId="6" xr:uid="{00000000-0005-0000-0000-00000A000000}"/>
    <cellStyle name="Millares 2 3" xfId="7" xr:uid="{00000000-0005-0000-0000-00000B000000}"/>
    <cellStyle name="Moneda" xfId="1" builtinId="4"/>
    <cellStyle name="Moneda 2" xfId="8" xr:uid="{00000000-0005-0000-0000-00000C000000}"/>
    <cellStyle name="Normal" xfId="0" builtinId="0"/>
    <cellStyle name="Normal 2" xfId="9" xr:uid="{00000000-0005-0000-0000-00000D000000}"/>
    <cellStyle name="Normal 3" xfId="10" xr:uid="{00000000-0005-0000-0000-00000E000000}"/>
    <cellStyle name="Porcentual 2" xfId="11" xr:uid="{00000000-0005-0000-0000-00000F000000}"/>
    <cellStyle name="Porcentual 2 2" xfId="12" xr:uid="{00000000-0005-0000-0000-000010000000}"/>
    <cellStyle name="Porcentual 2 3" xfId="13" xr:uid="{00000000-0005-0000-0000-000011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3CDDD"/>
      <rgbColor rgb="FFFF99CC"/>
      <rgbColor rgb="FFBFBFB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image" Target="../media/image1.wmf"/><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214200</xdr:colOff>
      <xdr:row>0</xdr:row>
      <xdr:rowOff>145080</xdr:rowOff>
    </xdr:from>
    <xdr:to>
      <xdr:col>12</xdr:col>
      <xdr:colOff>24120</xdr:colOff>
      <xdr:row>5</xdr:row>
      <xdr:rowOff>316080</xdr:rowOff>
    </xdr:to>
    <xdr:pic>
      <xdr:nvPicPr>
        <xdr:cNvPr id="2" name="Imagen 8">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6917040" y="145080"/>
          <a:ext cx="4063320" cy="1085400"/>
        </a:xfrm>
        <a:prstGeom prst="rect">
          <a:avLst/>
        </a:prstGeom>
        <a:ln>
          <a:noFill/>
        </a:ln>
      </xdr:spPr>
    </xdr:pic>
    <xdr:clientData/>
  </xdr:twoCellAnchor>
  <xdr:twoCellAnchor>
    <xdr:from>
      <xdr:col>1</xdr:col>
      <xdr:colOff>0</xdr:colOff>
      <xdr:row>1</xdr:row>
      <xdr:rowOff>0</xdr:rowOff>
    </xdr:from>
    <xdr:to>
      <xdr:col>3</xdr:col>
      <xdr:colOff>201960</xdr:colOff>
      <xdr:row>5</xdr:row>
      <xdr:rowOff>540000</xdr:rowOff>
    </xdr:to>
    <xdr:pic>
      <xdr:nvPicPr>
        <xdr:cNvPr id="3" name="Imagen 4">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stretch/>
      </xdr:blipFill>
      <xdr:spPr>
        <a:xfrm>
          <a:off x="272160" y="190440"/>
          <a:ext cx="1713960" cy="1263960"/>
        </a:xfrm>
        <a:prstGeom prst="rect">
          <a:avLst/>
        </a:prstGeom>
        <a:ln w="9360">
          <a:noFill/>
        </a:ln>
      </xdr:spPr>
    </xdr:pic>
    <xdr:clientData/>
  </xdr:twoCellAnchor>
  <xdr:twoCellAnchor>
    <xdr:from>
      <xdr:col>0</xdr:col>
      <xdr:colOff>0</xdr:colOff>
      <xdr:row>0</xdr:row>
      <xdr:rowOff>0</xdr:rowOff>
    </xdr:from>
    <xdr:to>
      <xdr:col>9</xdr:col>
      <xdr:colOff>47625</xdr:colOff>
      <xdr:row>40</xdr:row>
      <xdr:rowOff>257175</xdr:rowOff>
    </xdr:to>
    <xdr:sp macro="" textlink="">
      <xdr:nvSpPr>
        <xdr:cNvPr id="1030" name="_x0000_t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9</xdr:col>
      <xdr:colOff>47625</xdr:colOff>
      <xdr:row>40</xdr:row>
      <xdr:rowOff>257175</xdr:rowOff>
    </xdr:to>
    <xdr:sp macro="" textlink="">
      <xdr:nvSpPr>
        <xdr:cNvPr id="1028" name="_x0000_t202"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9</xdr:col>
      <xdr:colOff>47625</xdr:colOff>
      <xdr:row>40</xdr:row>
      <xdr:rowOff>257175</xdr:rowOff>
    </xdr:to>
    <xdr:sp macro="" textlink="">
      <xdr:nvSpPr>
        <xdr:cNvPr id="1026" name="_x0000_t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9</xdr:col>
      <xdr:colOff>47625</xdr:colOff>
      <xdr:row>40</xdr:row>
      <xdr:rowOff>257175</xdr:rowOff>
    </xdr:to>
    <xdr:sp macro="" textlink="">
      <xdr:nvSpPr>
        <xdr:cNvPr id="4" name="AutoShape 6">
          <a:extLst>
            <a:ext uri="{FF2B5EF4-FFF2-40B4-BE49-F238E27FC236}">
              <a16:creationId xmlns:a16="http://schemas.microsoft.com/office/drawing/2014/main" id="{FA3BE8B8-B81C-45F7-86A5-9D5A7A677FF8}"/>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47625</xdr:colOff>
      <xdr:row>40</xdr:row>
      <xdr:rowOff>257175</xdr:rowOff>
    </xdr:to>
    <xdr:sp macro="" textlink="">
      <xdr:nvSpPr>
        <xdr:cNvPr id="5" name="AutoShape 4">
          <a:extLst>
            <a:ext uri="{FF2B5EF4-FFF2-40B4-BE49-F238E27FC236}">
              <a16:creationId xmlns:a16="http://schemas.microsoft.com/office/drawing/2014/main" id="{DE183FE5-7331-4267-B317-395E81121F97}"/>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47625</xdr:colOff>
      <xdr:row>40</xdr:row>
      <xdr:rowOff>257175</xdr:rowOff>
    </xdr:to>
    <xdr:sp macro="" textlink="">
      <xdr:nvSpPr>
        <xdr:cNvPr id="6" name="AutoShape 2">
          <a:extLst>
            <a:ext uri="{FF2B5EF4-FFF2-40B4-BE49-F238E27FC236}">
              <a16:creationId xmlns:a16="http://schemas.microsoft.com/office/drawing/2014/main" id="{62291E41-0C1B-4C86-8776-BD17511905DB}"/>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47625</xdr:colOff>
      <xdr:row>40</xdr:row>
      <xdr:rowOff>257175</xdr:rowOff>
    </xdr:to>
    <xdr:sp macro="" textlink="">
      <xdr:nvSpPr>
        <xdr:cNvPr id="7" name="AutoShape 6">
          <a:extLst>
            <a:ext uri="{FF2B5EF4-FFF2-40B4-BE49-F238E27FC236}">
              <a16:creationId xmlns:a16="http://schemas.microsoft.com/office/drawing/2014/main" id="{F37EE0FB-F827-4455-AEE7-9A4543F0F5AB}"/>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47625</xdr:colOff>
      <xdr:row>40</xdr:row>
      <xdr:rowOff>257175</xdr:rowOff>
    </xdr:to>
    <xdr:sp macro="" textlink="">
      <xdr:nvSpPr>
        <xdr:cNvPr id="8" name="AutoShape 4">
          <a:extLst>
            <a:ext uri="{FF2B5EF4-FFF2-40B4-BE49-F238E27FC236}">
              <a16:creationId xmlns:a16="http://schemas.microsoft.com/office/drawing/2014/main" id="{6166329C-F413-4A71-A158-557C3A4CB9EE}"/>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47625</xdr:colOff>
      <xdr:row>40</xdr:row>
      <xdr:rowOff>257175</xdr:rowOff>
    </xdr:to>
    <xdr:sp macro="" textlink="">
      <xdr:nvSpPr>
        <xdr:cNvPr id="9" name="AutoShape 2">
          <a:extLst>
            <a:ext uri="{FF2B5EF4-FFF2-40B4-BE49-F238E27FC236}">
              <a16:creationId xmlns:a16="http://schemas.microsoft.com/office/drawing/2014/main" id="{CE2002C5-D8F3-4353-9EC1-62E5D142EDC2}"/>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47625</xdr:colOff>
      <xdr:row>40</xdr:row>
      <xdr:rowOff>257175</xdr:rowOff>
    </xdr:to>
    <xdr:sp macro="" textlink="">
      <xdr:nvSpPr>
        <xdr:cNvPr id="10" name="AutoShape 6">
          <a:extLst>
            <a:ext uri="{FF2B5EF4-FFF2-40B4-BE49-F238E27FC236}">
              <a16:creationId xmlns:a16="http://schemas.microsoft.com/office/drawing/2014/main" id="{CF16649A-4452-425A-8806-E18EC3F00CFC}"/>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47625</xdr:colOff>
      <xdr:row>40</xdr:row>
      <xdr:rowOff>257175</xdr:rowOff>
    </xdr:to>
    <xdr:sp macro="" textlink="">
      <xdr:nvSpPr>
        <xdr:cNvPr id="11" name="AutoShape 4">
          <a:extLst>
            <a:ext uri="{FF2B5EF4-FFF2-40B4-BE49-F238E27FC236}">
              <a16:creationId xmlns:a16="http://schemas.microsoft.com/office/drawing/2014/main" id="{F40ED4B8-8AC4-4CD8-9AA1-B6C6DB286F33}"/>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47625</xdr:colOff>
      <xdr:row>40</xdr:row>
      <xdr:rowOff>257175</xdr:rowOff>
    </xdr:to>
    <xdr:sp macro="" textlink="">
      <xdr:nvSpPr>
        <xdr:cNvPr id="12" name="AutoShape 2">
          <a:extLst>
            <a:ext uri="{FF2B5EF4-FFF2-40B4-BE49-F238E27FC236}">
              <a16:creationId xmlns:a16="http://schemas.microsoft.com/office/drawing/2014/main" id="{F531B64E-AE3A-496D-B9C4-4F5508B68752}"/>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47625</xdr:colOff>
      <xdr:row>40</xdr:row>
      <xdr:rowOff>257175</xdr:rowOff>
    </xdr:to>
    <xdr:sp macro="" textlink="">
      <xdr:nvSpPr>
        <xdr:cNvPr id="13" name="AutoShape 6">
          <a:extLst>
            <a:ext uri="{FF2B5EF4-FFF2-40B4-BE49-F238E27FC236}">
              <a16:creationId xmlns:a16="http://schemas.microsoft.com/office/drawing/2014/main" id="{9A3581E6-A6B0-4B26-AF8B-B32CFB9DC7D7}"/>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47625</xdr:colOff>
      <xdr:row>40</xdr:row>
      <xdr:rowOff>257175</xdr:rowOff>
    </xdr:to>
    <xdr:sp macro="" textlink="">
      <xdr:nvSpPr>
        <xdr:cNvPr id="14" name="AutoShape 4">
          <a:extLst>
            <a:ext uri="{FF2B5EF4-FFF2-40B4-BE49-F238E27FC236}">
              <a16:creationId xmlns:a16="http://schemas.microsoft.com/office/drawing/2014/main" id="{99A98FDF-14F9-43B2-A54E-232F3A36C9F5}"/>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47625</xdr:colOff>
      <xdr:row>40</xdr:row>
      <xdr:rowOff>257175</xdr:rowOff>
    </xdr:to>
    <xdr:sp macro="" textlink="">
      <xdr:nvSpPr>
        <xdr:cNvPr id="15" name="AutoShape 2">
          <a:extLst>
            <a:ext uri="{FF2B5EF4-FFF2-40B4-BE49-F238E27FC236}">
              <a16:creationId xmlns:a16="http://schemas.microsoft.com/office/drawing/2014/main" id="{80A4E51F-5AFB-44FE-8A7B-FCD1022559DF}"/>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47625</xdr:colOff>
      <xdr:row>40</xdr:row>
      <xdr:rowOff>257175</xdr:rowOff>
    </xdr:to>
    <xdr:sp macro="" textlink="">
      <xdr:nvSpPr>
        <xdr:cNvPr id="16" name="AutoShape 6">
          <a:extLst>
            <a:ext uri="{FF2B5EF4-FFF2-40B4-BE49-F238E27FC236}">
              <a16:creationId xmlns:a16="http://schemas.microsoft.com/office/drawing/2014/main" id="{A862F4D0-5A2A-9279-7DCE-4176778CC581}"/>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47625</xdr:colOff>
      <xdr:row>40</xdr:row>
      <xdr:rowOff>257175</xdr:rowOff>
    </xdr:to>
    <xdr:sp macro="" textlink="">
      <xdr:nvSpPr>
        <xdr:cNvPr id="17" name="AutoShape 4">
          <a:extLst>
            <a:ext uri="{FF2B5EF4-FFF2-40B4-BE49-F238E27FC236}">
              <a16:creationId xmlns:a16="http://schemas.microsoft.com/office/drawing/2014/main" id="{68B9EB08-3FA1-1DFE-CADB-CD4101CDF771}"/>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47625</xdr:colOff>
      <xdr:row>40</xdr:row>
      <xdr:rowOff>257175</xdr:rowOff>
    </xdr:to>
    <xdr:sp macro="" textlink="">
      <xdr:nvSpPr>
        <xdr:cNvPr id="18" name="AutoShape 2">
          <a:extLst>
            <a:ext uri="{FF2B5EF4-FFF2-40B4-BE49-F238E27FC236}">
              <a16:creationId xmlns:a16="http://schemas.microsoft.com/office/drawing/2014/main" id="{FFD2377D-589A-2E08-C353-DF6D5E274C66}"/>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600120</xdr:colOff>
      <xdr:row>1</xdr:row>
      <xdr:rowOff>31680</xdr:rowOff>
    </xdr:from>
    <xdr:to>
      <xdr:col>7</xdr:col>
      <xdr:colOff>11520</xdr:colOff>
      <xdr:row>5</xdr:row>
      <xdr:rowOff>186120</xdr:rowOff>
    </xdr:to>
    <xdr:pic>
      <xdr:nvPicPr>
        <xdr:cNvPr id="2" name="Imagen 3">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6698520" y="222120"/>
          <a:ext cx="3714840" cy="878400"/>
        </a:xfrm>
        <a:prstGeom prst="rect">
          <a:avLst/>
        </a:prstGeom>
        <a:ln>
          <a:noFill/>
        </a:ln>
      </xdr:spPr>
    </xdr:pic>
    <xdr:clientData/>
  </xdr:twoCellAnchor>
  <xdr:twoCellAnchor>
    <xdr:from>
      <xdr:col>1</xdr:col>
      <xdr:colOff>0</xdr:colOff>
      <xdr:row>1</xdr:row>
      <xdr:rowOff>0</xdr:rowOff>
    </xdr:from>
    <xdr:to>
      <xdr:col>1</xdr:col>
      <xdr:colOff>1392840</xdr:colOff>
      <xdr:row>5</xdr:row>
      <xdr:rowOff>459720</xdr:rowOff>
    </xdr:to>
    <xdr:pic>
      <xdr:nvPicPr>
        <xdr:cNvPr id="3" name="Imagen 4">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stretch/>
      </xdr:blipFill>
      <xdr:spPr>
        <a:xfrm>
          <a:off x="272160" y="190440"/>
          <a:ext cx="1392840" cy="1183680"/>
        </a:xfrm>
        <a:prstGeom prst="rect">
          <a:avLst/>
        </a:prstGeom>
        <a:ln w="936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26</xdr:col>
      <xdr:colOff>0</xdr:colOff>
      <xdr:row>1</xdr:row>
      <xdr:rowOff>23760</xdr:rowOff>
    </xdr:from>
    <xdr:to>
      <xdr:col>38</xdr:col>
      <xdr:colOff>149400</xdr:colOff>
      <xdr:row>2</xdr:row>
      <xdr:rowOff>992880</xdr:rowOff>
    </xdr:to>
    <xdr:pic>
      <xdr:nvPicPr>
        <xdr:cNvPr id="4" name="Imagen 6">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a:stretch/>
      </xdr:blipFill>
      <xdr:spPr>
        <a:xfrm>
          <a:off x="12289680" y="279000"/>
          <a:ext cx="4876200" cy="1300320"/>
        </a:xfrm>
        <a:prstGeom prst="rect">
          <a:avLst/>
        </a:prstGeom>
        <a:ln>
          <a:noFill/>
        </a:ln>
      </xdr:spPr>
    </xdr:pic>
    <xdr:clientData/>
  </xdr:twoCellAnchor>
  <xdr:twoCellAnchor>
    <xdr:from>
      <xdr:col>1</xdr:col>
      <xdr:colOff>0</xdr:colOff>
      <xdr:row>1</xdr:row>
      <xdr:rowOff>0</xdr:rowOff>
    </xdr:from>
    <xdr:to>
      <xdr:col>5</xdr:col>
      <xdr:colOff>217440</xdr:colOff>
      <xdr:row>2</xdr:row>
      <xdr:rowOff>1118880</xdr:rowOff>
    </xdr:to>
    <xdr:pic>
      <xdr:nvPicPr>
        <xdr:cNvPr id="5" name="Imagen 7">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2"/>
        <a:stretch/>
      </xdr:blipFill>
      <xdr:spPr>
        <a:xfrm>
          <a:off x="1531440" y="255240"/>
          <a:ext cx="1929960" cy="1450080"/>
        </a:xfrm>
        <a:prstGeom prst="rect">
          <a:avLst/>
        </a:prstGeom>
        <a:ln w="9360">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196920</xdr:colOff>
      <xdr:row>0</xdr:row>
      <xdr:rowOff>138960</xdr:rowOff>
    </xdr:from>
    <xdr:to>
      <xdr:col>3</xdr:col>
      <xdr:colOff>304200</xdr:colOff>
      <xdr:row>3</xdr:row>
      <xdr:rowOff>577080</xdr:rowOff>
    </xdr:to>
    <xdr:pic>
      <xdr:nvPicPr>
        <xdr:cNvPr id="6" name="Imagen 1">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1"/>
        <a:stretch/>
      </xdr:blipFill>
      <xdr:spPr>
        <a:xfrm>
          <a:off x="458280" y="138960"/>
          <a:ext cx="1316880" cy="1064520"/>
        </a:xfrm>
        <a:prstGeom prst="rect">
          <a:avLst/>
        </a:prstGeom>
        <a:ln w="9360">
          <a:noFill/>
        </a:ln>
      </xdr:spPr>
    </xdr:pic>
    <xdr:clientData/>
  </xdr:twoCellAnchor>
  <xdr:twoCellAnchor editAs="oneCell">
    <xdr:from>
      <xdr:col>11</xdr:col>
      <xdr:colOff>96840</xdr:colOff>
      <xdr:row>0</xdr:row>
      <xdr:rowOff>151200</xdr:rowOff>
    </xdr:from>
    <xdr:to>
      <xdr:col>15</xdr:col>
      <xdr:colOff>733320</xdr:colOff>
      <xdr:row>3</xdr:row>
      <xdr:rowOff>352080</xdr:rowOff>
    </xdr:to>
    <xdr:pic>
      <xdr:nvPicPr>
        <xdr:cNvPr id="7" name="Imagen 3">
          <a:extLst>
            <a:ext uri="{FF2B5EF4-FFF2-40B4-BE49-F238E27FC236}">
              <a16:creationId xmlns:a16="http://schemas.microsoft.com/office/drawing/2014/main" id="{00000000-0008-0000-0300-000007000000}"/>
            </a:ext>
          </a:extLst>
        </xdr:cNvPr>
        <xdr:cNvPicPr/>
      </xdr:nvPicPr>
      <xdr:blipFill>
        <a:blip xmlns:r="http://schemas.openxmlformats.org/officeDocument/2006/relationships" r:embed="rId2"/>
        <a:stretch/>
      </xdr:blipFill>
      <xdr:spPr>
        <a:xfrm>
          <a:off x="6005160" y="151200"/>
          <a:ext cx="3156480" cy="82728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9</xdr:col>
      <xdr:colOff>145440</xdr:colOff>
      <xdr:row>5</xdr:row>
      <xdr:rowOff>196920</xdr:rowOff>
    </xdr:to>
    <xdr:pic>
      <xdr:nvPicPr>
        <xdr:cNvPr id="8" name="Imagen 1">
          <a:extLst>
            <a:ext uri="{FF2B5EF4-FFF2-40B4-BE49-F238E27FC236}">
              <a16:creationId xmlns:a16="http://schemas.microsoft.com/office/drawing/2014/main" id="{00000000-0008-0000-0400-000008000000}"/>
            </a:ext>
          </a:extLst>
        </xdr:cNvPr>
        <xdr:cNvPicPr/>
      </xdr:nvPicPr>
      <xdr:blipFill>
        <a:blip xmlns:r="http://schemas.openxmlformats.org/officeDocument/2006/relationships" r:embed="rId1"/>
        <a:stretch/>
      </xdr:blipFill>
      <xdr:spPr>
        <a:xfrm>
          <a:off x="705240" y="295200"/>
          <a:ext cx="1314000" cy="1054080"/>
        </a:xfrm>
        <a:prstGeom prst="rect">
          <a:avLst/>
        </a:prstGeom>
        <a:ln w="9360">
          <a:noFill/>
        </a:ln>
      </xdr:spPr>
    </xdr:pic>
    <xdr:clientData/>
  </xdr:twoCellAnchor>
  <xdr:twoCellAnchor>
    <xdr:from>
      <xdr:col>3</xdr:col>
      <xdr:colOff>0</xdr:colOff>
      <xdr:row>1</xdr:row>
      <xdr:rowOff>0</xdr:rowOff>
    </xdr:from>
    <xdr:to>
      <xdr:col>9</xdr:col>
      <xdr:colOff>145440</xdr:colOff>
      <xdr:row>5</xdr:row>
      <xdr:rowOff>196920</xdr:rowOff>
    </xdr:to>
    <xdr:pic>
      <xdr:nvPicPr>
        <xdr:cNvPr id="9" name="Imagen 2">
          <a:extLst>
            <a:ext uri="{FF2B5EF4-FFF2-40B4-BE49-F238E27FC236}">
              <a16:creationId xmlns:a16="http://schemas.microsoft.com/office/drawing/2014/main" id="{00000000-0008-0000-0400-000009000000}"/>
            </a:ext>
          </a:extLst>
        </xdr:cNvPr>
        <xdr:cNvPicPr/>
      </xdr:nvPicPr>
      <xdr:blipFill>
        <a:blip xmlns:r="http://schemas.openxmlformats.org/officeDocument/2006/relationships" r:embed="rId1"/>
        <a:stretch/>
      </xdr:blipFill>
      <xdr:spPr>
        <a:xfrm>
          <a:off x="705240" y="295200"/>
          <a:ext cx="1314000" cy="1054080"/>
        </a:xfrm>
        <a:prstGeom prst="rect">
          <a:avLst/>
        </a:prstGeom>
        <a:ln w="9360">
          <a:noFill/>
        </a:ln>
      </xdr:spPr>
    </xdr:pic>
    <xdr:clientData/>
  </xdr:twoCellAnchor>
  <xdr:twoCellAnchor>
    <xdr:from>
      <xdr:col>3</xdr:col>
      <xdr:colOff>0</xdr:colOff>
      <xdr:row>1</xdr:row>
      <xdr:rowOff>0</xdr:rowOff>
    </xdr:from>
    <xdr:to>
      <xdr:col>9</xdr:col>
      <xdr:colOff>145440</xdr:colOff>
      <xdr:row>5</xdr:row>
      <xdr:rowOff>196920</xdr:rowOff>
    </xdr:to>
    <xdr:pic>
      <xdr:nvPicPr>
        <xdr:cNvPr id="10" name="Imagen 3">
          <a:extLst>
            <a:ext uri="{FF2B5EF4-FFF2-40B4-BE49-F238E27FC236}">
              <a16:creationId xmlns:a16="http://schemas.microsoft.com/office/drawing/2014/main" id="{00000000-0008-0000-0400-00000A000000}"/>
            </a:ext>
          </a:extLst>
        </xdr:cNvPr>
        <xdr:cNvPicPr/>
      </xdr:nvPicPr>
      <xdr:blipFill>
        <a:blip xmlns:r="http://schemas.openxmlformats.org/officeDocument/2006/relationships" r:embed="rId1"/>
        <a:stretch/>
      </xdr:blipFill>
      <xdr:spPr>
        <a:xfrm>
          <a:off x="705240" y="295200"/>
          <a:ext cx="1314000" cy="1054080"/>
        </a:xfrm>
        <a:prstGeom prst="rect">
          <a:avLst/>
        </a:prstGeom>
        <a:ln w="9360">
          <a:noFill/>
        </a:ln>
      </xdr:spPr>
    </xdr:pic>
    <xdr:clientData/>
  </xdr:twoCellAnchor>
  <xdr:twoCellAnchor>
    <xdr:from>
      <xdr:col>3</xdr:col>
      <xdr:colOff>0</xdr:colOff>
      <xdr:row>1</xdr:row>
      <xdr:rowOff>0</xdr:rowOff>
    </xdr:from>
    <xdr:to>
      <xdr:col>9</xdr:col>
      <xdr:colOff>145440</xdr:colOff>
      <xdr:row>5</xdr:row>
      <xdr:rowOff>196920</xdr:rowOff>
    </xdr:to>
    <xdr:pic>
      <xdr:nvPicPr>
        <xdr:cNvPr id="11" name="Imagen 4">
          <a:extLst>
            <a:ext uri="{FF2B5EF4-FFF2-40B4-BE49-F238E27FC236}">
              <a16:creationId xmlns:a16="http://schemas.microsoft.com/office/drawing/2014/main" id="{00000000-0008-0000-0400-00000B000000}"/>
            </a:ext>
          </a:extLst>
        </xdr:cNvPr>
        <xdr:cNvPicPr/>
      </xdr:nvPicPr>
      <xdr:blipFill>
        <a:blip xmlns:r="http://schemas.openxmlformats.org/officeDocument/2006/relationships" r:embed="rId1"/>
        <a:stretch/>
      </xdr:blipFill>
      <xdr:spPr>
        <a:xfrm>
          <a:off x="705240" y="295200"/>
          <a:ext cx="1314000" cy="1054080"/>
        </a:xfrm>
        <a:prstGeom prst="rect">
          <a:avLst/>
        </a:prstGeom>
        <a:ln w="9360">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65"/>
  <sheetViews>
    <sheetView zoomScaleNormal="100" workbookViewId="0">
      <selection activeCell="J8" sqref="J8"/>
    </sheetView>
  </sheetViews>
  <sheetFormatPr baseColWidth="10" defaultColWidth="9.140625" defaultRowHeight="15"/>
  <cols>
    <col min="1" max="1" width="3.85546875" style="1" customWidth="1"/>
    <col min="2" max="2" width="10.5703125" style="2" customWidth="1"/>
    <col min="3" max="3" width="10.85546875" style="1" customWidth="1"/>
    <col min="4" max="4" width="13.42578125" style="1" customWidth="1"/>
    <col min="5" max="5" width="43.42578125" style="1" customWidth="1"/>
    <col min="6" max="6" width="12.85546875" style="1" customWidth="1"/>
    <col min="7" max="7" width="16.42578125" style="1" customWidth="1"/>
    <col min="8" max="8" width="14.85546875" style="1" customWidth="1"/>
    <col min="9" max="9" width="15.85546875" style="1" customWidth="1"/>
    <col min="10" max="10" width="13.140625" style="1" customWidth="1"/>
    <col min="11" max="11" width="15" style="1" hidden="1" customWidth="1"/>
    <col min="12" max="12" width="38.5703125" style="1" hidden="1" customWidth="1"/>
    <col min="13" max="13" width="4.85546875" style="1" customWidth="1"/>
    <col min="14" max="14" width="13.42578125" style="1" customWidth="1"/>
    <col min="15" max="15" width="48.5703125" style="1" customWidth="1"/>
    <col min="16" max="16" width="18" style="1" customWidth="1"/>
    <col min="17" max="1025" width="11.42578125" style="1"/>
  </cols>
  <sheetData>
    <row r="1" spans="1:16" ht="15.75">
      <c r="A1" s="3"/>
      <c r="B1" s="4"/>
      <c r="C1" s="5"/>
      <c r="D1" s="3"/>
      <c r="G1" s="3"/>
      <c r="H1" s="3"/>
      <c r="I1" s="3"/>
      <c r="J1" s="3"/>
      <c r="K1" s="3"/>
      <c r="L1" s="3"/>
      <c r="M1" s="3"/>
      <c r="N1" s="3"/>
    </row>
    <row r="2" spans="1:16">
      <c r="A2" s="3"/>
      <c r="B2" s="6"/>
      <c r="C2" s="3"/>
      <c r="D2" s="3"/>
      <c r="G2" s="3"/>
      <c r="H2" s="3"/>
      <c r="I2" s="3"/>
      <c r="J2" s="3"/>
      <c r="K2" s="3"/>
      <c r="L2" s="3"/>
      <c r="M2" s="3"/>
      <c r="N2" s="3"/>
    </row>
    <row r="3" spans="1:16">
      <c r="A3" s="3"/>
      <c r="B3" s="6"/>
      <c r="C3" s="3"/>
      <c r="D3" s="3"/>
      <c r="G3" s="3"/>
      <c r="H3" s="3"/>
      <c r="I3" s="3"/>
      <c r="J3" s="3"/>
      <c r="K3" s="3"/>
      <c r="L3" s="3"/>
      <c r="M3" s="3"/>
      <c r="N3" s="3"/>
    </row>
    <row r="4" spans="1:16">
      <c r="A4" s="3"/>
      <c r="B4" s="6"/>
      <c r="C4" s="3"/>
      <c r="D4" s="3"/>
      <c r="G4" s="3"/>
      <c r="H4" s="3"/>
      <c r="I4" s="3"/>
      <c r="J4" s="3"/>
      <c r="K4" s="3"/>
      <c r="L4" s="3"/>
      <c r="M4" s="3"/>
      <c r="N4" s="3"/>
    </row>
    <row r="5" spans="1:16">
      <c r="A5" s="3"/>
      <c r="B5" s="6"/>
      <c r="C5" s="3"/>
      <c r="D5" s="3"/>
      <c r="G5" s="3"/>
      <c r="H5" s="3"/>
      <c r="I5" s="3"/>
      <c r="J5" s="3"/>
      <c r="K5" s="3"/>
      <c r="L5" s="3"/>
      <c r="M5" s="3"/>
      <c r="N5" s="3"/>
    </row>
    <row r="6" spans="1:16" ht="78.75" customHeight="1">
      <c r="G6" s="3"/>
      <c r="H6" s="3"/>
      <c r="I6" s="3"/>
      <c r="J6" s="3"/>
      <c r="K6" s="3"/>
      <c r="L6" s="3"/>
      <c r="M6" s="3"/>
      <c r="N6" s="3"/>
    </row>
    <row r="7" spans="1:16">
      <c r="B7" s="2" t="s">
        <v>0</v>
      </c>
    </row>
    <row r="8" spans="1:16">
      <c r="B8" s="2" t="s">
        <v>1</v>
      </c>
    </row>
    <row r="9" spans="1:16">
      <c r="B9" s="2" t="s">
        <v>2</v>
      </c>
    </row>
    <row r="10" spans="1:16">
      <c r="B10" s="2" t="s">
        <v>3</v>
      </c>
      <c r="D10" s="7"/>
      <c r="E10" s="8"/>
      <c r="F10" s="1" t="s">
        <v>4</v>
      </c>
      <c r="H10" s="7"/>
      <c r="J10" s="7"/>
      <c r="K10" s="7"/>
      <c r="L10" s="7"/>
    </row>
    <row r="11" spans="1:16">
      <c r="D11" s="7"/>
      <c r="F11" s="7"/>
      <c r="G11" s="7"/>
      <c r="H11" s="7"/>
      <c r="I11" s="7"/>
      <c r="J11" s="7"/>
      <c r="K11" s="7"/>
      <c r="L11" s="7"/>
    </row>
    <row r="12" spans="1:16" ht="15.75">
      <c r="B12" s="9" t="s">
        <v>5</v>
      </c>
      <c r="C12" s="10"/>
      <c r="D12" s="11"/>
      <c r="E12" s="11"/>
      <c r="F12" s="11"/>
      <c r="G12" s="11"/>
      <c r="H12" s="11"/>
      <c r="I12" s="11"/>
      <c r="J12" s="11"/>
      <c r="K12" s="11"/>
      <c r="L12" s="11"/>
    </row>
    <row r="13" spans="1:16">
      <c r="B13" s="12"/>
      <c r="C13" s="13"/>
    </row>
    <row r="14" spans="1:16">
      <c r="B14" s="12" t="s">
        <v>6</v>
      </c>
      <c r="C14" s="13"/>
      <c r="O14" s="14"/>
      <c r="P14" s="14"/>
    </row>
    <row r="15" spans="1:16">
      <c r="O15" s="14"/>
      <c r="P15" s="14"/>
    </row>
    <row r="16" spans="1:16">
      <c r="B16" s="12" t="s">
        <v>7</v>
      </c>
      <c r="O16" s="14"/>
      <c r="P16" s="14"/>
    </row>
    <row r="17" spans="2:16">
      <c r="O17" s="14"/>
      <c r="P17" s="14"/>
    </row>
    <row r="18" spans="2:16">
      <c r="B18" s="15" t="s">
        <v>8</v>
      </c>
      <c r="C18" s="16"/>
      <c r="D18" s="17"/>
      <c r="E18" s="17"/>
      <c r="F18" s="17"/>
      <c r="G18" s="17"/>
      <c r="H18" s="17"/>
      <c r="I18" s="17"/>
      <c r="J18" s="17"/>
      <c r="K18" s="17"/>
      <c r="L18" s="18"/>
      <c r="M18" s="14"/>
      <c r="N18" s="14"/>
      <c r="O18" s="14"/>
      <c r="P18" s="14"/>
    </row>
    <row r="19" spans="2:16">
      <c r="O19" s="14"/>
      <c r="P19" s="14"/>
    </row>
    <row r="20" spans="2:16" ht="65.25" customHeight="1">
      <c r="B20" s="19" t="s">
        <v>9</v>
      </c>
      <c r="C20" s="20" t="s">
        <v>10</v>
      </c>
      <c r="D20" s="21" t="s">
        <v>11</v>
      </c>
      <c r="E20" s="20" t="s">
        <v>12</v>
      </c>
      <c r="F20" s="20" t="s">
        <v>13</v>
      </c>
      <c r="G20" s="20" t="s">
        <v>14</v>
      </c>
      <c r="H20" s="21" t="s">
        <v>15</v>
      </c>
      <c r="I20" s="21" t="s">
        <v>16</v>
      </c>
      <c r="J20" s="21" t="s">
        <v>17</v>
      </c>
      <c r="K20" s="492" t="s">
        <v>18</v>
      </c>
      <c r="L20" s="492"/>
      <c r="O20" s="14"/>
      <c r="P20" s="14"/>
    </row>
    <row r="21" spans="2:16" ht="29.25" customHeight="1">
      <c r="B21" s="22" t="s">
        <v>19</v>
      </c>
      <c r="C21" s="23"/>
      <c r="D21" s="23"/>
      <c r="E21" s="23"/>
      <c r="F21" s="23"/>
      <c r="G21" s="23"/>
      <c r="H21" s="23"/>
      <c r="I21" s="24">
        <f>ROUND(SUM(I22:I40),2)</f>
        <v>0</v>
      </c>
      <c r="J21" s="25">
        <f>ROUND(SUM(J22:J40),2)</f>
        <v>0</v>
      </c>
      <c r="K21" s="493"/>
      <c r="L21" s="493"/>
      <c r="O21" s="14"/>
      <c r="P21" s="14"/>
    </row>
    <row r="22" spans="2:16">
      <c r="B22" s="26"/>
      <c r="C22" s="27"/>
      <c r="D22" s="26"/>
      <c r="E22" s="28"/>
      <c r="F22" s="28"/>
      <c r="G22" s="29"/>
      <c r="H22" s="30"/>
      <c r="I22" s="31"/>
      <c r="J22" s="32"/>
      <c r="K22" s="488"/>
      <c r="L22" s="488"/>
      <c r="O22" s="14"/>
      <c r="P22" s="14"/>
    </row>
    <row r="23" spans="2:16">
      <c r="B23" s="26"/>
      <c r="C23" s="27"/>
      <c r="D23" s="26"/>
      <c r="E23" s="28"/>
      <c r="F23" s="28"/>
      <c r="G23" s="29"/>
      <c r="H23" s="30"/>
      <c r="I23" s="31"/>
      <c r="J23" s="32"/>
      <c r="K23" s="33"/>
      <c r="L23" s="34"/>
      <c r="O23" s="14"/>
      <c r="P23" s="14"/>
    </row>
    <row r="24" spans="2:16">
      <c r="B24" s="26"/>
      <c r="C24" s="27"/>
      <c r="D24" s="26"/>
      <c r="E24" s="28"/>
      <c r="F24" s="28"/>
      <c r="G24" s="29"/>
      <c r="H24" s="30"/>
      <c r="I24" s="31"/>
      <c r="J24" s="32"/>
      <c r="K24" s="33"/>
      <c r="L24" s="34"/>
      <c r="O24" s="14"/>
      <c r="P24" s="14"/>
    </row>
    <row r="25" spans="2:16">
      <c r="B25" s="26"/>
      <c r="C25" s="27"/>
      <c r="D25" s="26"/>
      <c r="E25" s="28"/>
      <c r="F25" s="28"/>
      <c r="G25" s="29"/>
      <c r="H25" s="30"/>
      <c r="I25" s="31"/>
      <c r="J25" s="32"/>
      <c r="K25" s="33"/>
      <c r="L25" s="34"/>
    </row>
    <row r="26" spans="2:16">
      <c r="B26" s="26"/>
      <c r="C26" s="27"/>
      <c r="D26" s="26"/>
      <c r="E26" s="28"/>
      <c r="F26" s="28"/>
      <c r="G26" s="29"/>
      <c r="H26" s="30"/>
      <c r="I26" s="31"/>
      <c r="J26" s="32"/>
      <c r="K26" s="33"/>
      <c r="L26" s="34"/>
    </row>
    <row r="27" spans="2:16">
      <c r="B27" s="26"/>
      <c r="C27" s="27"/>
      <c r="D27" s="26"/>
      <c r="E27" s="28"/>
      <c r="F27" s="28"/>
      <c r="G27" s="29"/>
      <c r="H27" s="30"/>
      <c r="I27" s="31"/>
      <c r="J27" s="32"/>
      <c r="K27" s="33"/>
      <c r="L27" s="34"/>
    </row>
    <row r="28" spans="2:16">
      <c r="B28" s="26"/>
      <c r="C28" s="27"/>
      <c r="D28" s="26"/>
      <c r="E28" s="28"/>
      <c r="F28" s="28"/>
      <c r="G28" s="29"/>
      <c r="H28" s="30"/>
      <c r="I28" s="31"/>
      <c r="J28" s="32"/>
      <c r="K28" s="33"/>
      <c r="L28" s="34"/>
    </row>
    <row r="29" spans="2:16">
      <c r="B29" s="26"/>
      <c r="C29" s="27"/>
      <c r="D29" s="26"/>
      <c r="E29" s="28"/>
      <c r="F29" s="28"/>
      <c r="G29" s="29"/>
      <c r="H29" s="30"/>
      <c r="I29" s="31"/>
      <c r="J29" s="32"/>
      <c r="K29" s="33"/>
      <c r="L29" s="34"/>
    </row>
    <row r="30" spans="2:16">
      <c r="B30" s="26"/>
      <c r="C30" s="27"/>
      <c r="D30" s="26"/>
      <c r="E30" s="28"/>
      <c r="F30" s="28"/>
      <c r="G30" s="29"/>
      <c r="H30" s="30"/>
      <c r="I30" s="31"/>
      <c r="J30" s="32"/>
      <c r="K30" s="33"/>
      <c r="L30" s="34"/>
    </row>
    <row r="31" spans="2:16">
      <c r="B31" s="26"/>
      <c r="C31" s="27"/>
      <c r="D31" s="26"/>
      <c r="E31" s="28"/>
      <c r="F31" s="28"/>
      <c r="G31" s="29"/>
      <c r="H31" s="30"/>
      <c r="I31" s="31"/>
      <c r="J31" s="32"/>
      <c r="K31" s="33"/>
      <c r="L31" s="34"/>
    </row>
    <row r="32" spans="2:16">
      <c r="B32" s="26"/>
      <c r="C32" s="27"/>
      <c r="D32" s="26"/>
      <c r="E32" s="28"/>
      <c r="F32" s="28"/>
      <c r="G32" s="29"/>
      <c r="H32" s="30"/>
      <c r="I32" s="31"/>
      <c r="J32" s="32"/>
      <c r="K32" s="33"/>
      <c r="L32" s="34"/>
    </row>
    <row r="33" spans="2:12">
      <c r="B33" s="26"/>
      <c r="C33" s="27"/>
      <c r="D33" s="26"/>
      <c r="E33" s="28"/>
      <c r="F33" s="28"/>
      <c r="G33" s="29"/>
      <c r="H33" s="30"/>
      <c r="I33" s="31"/>
      <c r="J33" s="32"/>
      <c r="K33" s="33"/>
      <c r="L33" s="34"/>
    </row>
    <row r="34" spans="2:12">
      <c r="B34" s="26"/>
      <c r="C34" s="27"/>
      <c r="D34" s="26"/>
      <c r="E34" s="28"/>
      <c r="F34" s="28"/>
      <c r="G34" s="29"/>
      <c r="H34" s="30"/>
      <c r="I34" s="31"/>
      <c r="J34" s="32"/>
      <c r="K34" s="33"/>
      <c r="L34" s="34"/>
    </row>
    <row r="35" spans="2:12">
      <c r="B35" s="26"/>
      <c r="C35" s="27"/>
      <c r="D35" s="26"/>
      <c r="E35" s="28"/>
      <c r="F35" s="28"/>
      <c r="G35" s="29"/>
      <c r="H35" s="30"/>
      <c r="I35" s="31"/>
      <c r="J35" s="32"/>
      <c r="K35" s="33"/>
      <c r="L35" s="34"/>
    </row>
    <row r="36" spans="2:12">
      <c r="B36" s="26"/>
      <c r="C36" s="27"/>
      <c r="D36" s="26"/>
      <c r="E36" s="28"/>
      <c r="F36" s="28"/>
      <c r="G36" s="29"/>
      <c r="H36" s="30"/>
      <c r="I36" s="31"/>
      <c r="J36" s="32"/>
      <c r="K36" s="33"/>
      <c r="L36" s="34"/>
    </row>
    <row r="37" spans="2:12">
      <c r="B37" s="26"/>
      <c r="C37" s="27"/>
      <c r="D37" s="26"/>
      <c r="E37" s="28"/>
      <c r="F37" s="28"/>
      <c r="G37" s="29"/>
      <c r="H37" s="30"/>
      <c r="I37" s="31"/>
      <c r="J37" s="32"/>
      <c r="K37" s="33"/>
      <c r="L37" s="34"/>
    </row>
    <row r="38" spans="2:12">
      <c r="B38" s="26"/>
      <c r="C38" s="27"/>
      <c r="D38" s="26"/>
      <c r="E38" s="28"/>
      <c r="F38" s="28"/>
      <c r="G38" s="29"/>
      <c r="H38" s="30"/>
      <c r="I38" s="31"/>
      <c r="J38" s="32"/>
      <c r="K38" s="33"/>
      <c r="L38" s="34"/>
    </row>
    <row r="39" spans="2:12">
      <c r="B39" s="26"/>
      <c r="C39" s="27"/>
      <c r="D39" s="26"/>
      <c r="E39" s="28"/>
      <c r="F39" s="28"/>
      <c r="G39" s="29"/>
      <c r="H39" s="30"/>
      <c r="I39" s="31"/>
      <c r="J39" s="32"/>
      <c r="K39" s="33"/>
      <c r="L39" s="34"/>
    </row>
    <row r="40" spans="2:12">
      <c r="B40" s="26"/>
      <c r="C40" s="27"/>
      <c r="D40" s="26"/>
      <c r="E40" s="28"/>
      <c r="F40" s="28"/>
      <c r="G40" s="29"/>
      <c r="H40" s="30"/>
      <c r="I40" s="35"/>
      <c r="J40" s="32"/>
      <c r="K40" s="490"/>
      <c r="L40" s="490"/>
    </row>
    <row r="41" spans="2:12" ht="29.25" customHeight="1">
      <c r="B41" s="22" t="s">
        <v>20</v>
      </c>
      <c r="C41" s="23"/>
      <c r="D41" s="23"/>
      <c r="E41" s="23"/>
      <c r="F41" s="23"/>
      <c r="G41" s="23"/>
      <c r="H41" s="23"/>
      <c r="I41" s="24">
        <f>ROUND(SUM(I42:I50),2)</f>
        <v>0</v>
      </c>
      <c r="J41" s="25">
        <f>ROUND(SUM(J42:J50),2)</f>
        <v>0</v>
      </c>
      <c r="K41" s="493"/>
      <c r="L41" s="493"/>
    </row>
    <row r="42" spans="2:12">
      <c r="B42" s="26"/>
      <c r="C42" s="27"/>
      <c r="D42" s="26"/>
      <c r="E42" s="28"/>
      <c r="F42" s="28"/>
      <c r="G42" s="28"/>
      <c r="H42" s="31"/>
      <c r="I42" s="36"/>
      <c r="J42" s="32"/>
      <c r="K42" s="488"/>
      <c r="L42" s="488"/>
    </row>
    <row r="43" spans="2:12">
      <c r="B43" s="26"/>
      <c r="C43" s="27"/>
      <c r="D43" s="26"/>
      <c r="E43" s="28"/>
      <c r="F43" s="28"/>
      <c r="G43" s="28"/>
      <c r="H43" s="31"/>
      <c r="I43" s="31"/>
      <c r="J43" s="32"/>
      <c r="K43" s="33"/>
      <c r="L43" s="34"/>
    </row>
    <row r="44" spans="2:12">
      <c r="B44" s="26"/>
      <c r="C44" s="27"/>
      <c r="D44" s="26"/>
      <c r="E44" s="28"/>
      <c r="F44" s="28"/>
      <c r="G44" s="28"/>
      <c r="H44" s="31"/>
      <c r="I44" s="31"/>
      <c r="J44" s="32"/>
      <c r="K44" s="33"/>
      <c r="L44" s="34"/>
    </row>
    <row r="45" spans="2:12">
      <c r="B45" s="26"/>
      <c r="C45" s="27"/>
      <c r="D45" s="26"/>
      <c r="E45" s="28"/>
      <c r="F45" s="28"/>
      <c r="G45" s="28"/>
      <c r="H45" s="31"/>
      <c r="I45" s="31"/>
      <c r="J45" s="32"/>
      <c r="K45" s="33"/>
      <c r="L45" s="34"/>
    </row>
    <row r="46" spans="2:12">
      <c r="B46" s="26"/>
      <c r="C46" s="27"/>
      <c r="D46" s="26"/>
      <c r="E46" s="28"/>
      <c r="F46" s="28"/>
      <c r="G46" s="28"/>
      <c r="H46" s="31"/>
      <c r="I46" s="31"/>
      <c r="J46" s="32"/>
      <c r="K46" s="33"/>
      <c r="L46" s="34"/>
    </row>
    <row r="47" spans="2:12">
      <c r="B47" s="26"/>
      <c r="C47" s="27"/>
      <c r="D47" s="26"/>
      <c r="E47" s="28"/>
      <c r="F47" s="28"/>
      <c r="G47" s="28"/>
      <c r="H47" s="31"/>
      <c r="I47" s="31"/>
      <c r="J47" s="32"/>
      <c r="K47" s="33"/>
      <c r="L47" s="34"/>
    </row>
    <row r="48" spans="2:12">
      <c r="B48" s="26"/>
      <c r="C48" s="27"/>
      <c r="D48" s="26"/>
      <c r="E48" s="28"/>
      <c r="F48" s="28"/>
      <c r="G48" s="28"/>
      <c r="H48" s="31"/>
      <c r="I48" s="31"/>
      <c r="J48" s="32"/>
      <c r="K48" s="489"/>
      <c r="L48" s="489"/>
    </row>
    <row r="49" spans="2:12">
      <c r="B49" s="26"/>
      <c r="C49" s="27"/>
      <c r="D49" s="26"/>
      <c r="E49" s="28"/>
      <c r="F49" s="28"/>
      <c r="G49" s="28"/>
      <c r="H49" s="31"/>
      <c r="I49" s="31"/>
      <c r="J49" s="32"/>
      <c r="K49" s="37"/>
      <c r="L49" s="38"/>
    </row>
    <row r="50" spans="2:12" s="3" customFormat="1" ht="14.25">
      <c r="B50" s="39"/>
      <c r="C50" s="40"/>
      <c r="D50" s="39"/>
      <c r="E50" s="41"/>
      <c r="F50" s="41"/>
      <c r="G50" s="41"/>
      <c r="H50" s="42"/>
      <c r="I50" s="43"/>
      <c r="J50" s="32"/>
      <c r="K50" s="490"/>
      <c r="L50" s="490"/>
    </row>
    <row r="51" spans="2:12">
      <c r="B51" s="44" t="s">
        <v>21</v>
      </c>
      <c r="C51" s="45"/>
      <c r="D51" s="45"/>
      <c r="E51" s="45"/>
      <c r="F51" s="45"/>
      <c r="G51" s="45"/>
      <c r="H51" s="45"/>
      <c r="I51" s="46">
        <f>+I21+I41</f>
        <v>0</v>
      </c>
      <c r="J51" s="47">
        <f>+J21+J41</f>
        <v>0</v>
      </c>
      <c r="K51" s="491"/>
      <c r="L51" s="491"/>
    </row>
    <row r="52" spans="2:12" s="14" customFormat="1"/>
    <row r="53" spans="2:12" s="14" customFormat="1">
      <c r="B53" s="15" t="s">
        <v>22</v>
      </c>
      <c r="C53" s="16"/>
      <c r="D53" s="17"/>
      <c r="E53" s="17"/>
      <c r="F53" s="17"/>
      <c r="G53" s="17"/>
      <c r="H53" s="17"/>
      <c r="I53" s="17"/>
      <c r="J53" s="17"/>
    </row>
    <row r="54" spans="2:12" s="14" customFormat="1">
      <c r="B54" s="48"/>
      <c r="C54" s="49"/>
      <c r="D54" s="3"/>
      <c r="E54" s="3"/>
      <c r="F54" s="3"/>
      <c r="G54" s="3"/>
      <c r="H54" s="3"/>
      <c r="I54" s="3"/>
      <c r="J54" s="3"/>
      <c r="K54" s="50"/>
      <c r="L54" s="50"/>
    </row>
    <row r="55" spans="2:12" s="14" customFormat="1" ht="45">
      <c r="B55" s="19" t="s">
        <v>9</v>
      </c>
      <c r="C55" s="20" t="s">
        <v>10</v>
      </c>
      <c r="D55" s="21" t="s">
        <v>11</v>
      </c>
      <c r="E55" s="51" t="s">
        <v>12</v>
      </c>
      <c r="F55" s="20" t="s">
        <v>13</v>
      </c>
      <c r="G55" s="20" t="s">
        <v>14</v>
      </c>
      <c r="H55" s="21" t="s">
        <v>15</v>
      </c>
      <c r="I55" s="21" t="s">
        <v>16</v>
      </c>
      <c r="J55" s="21" t="s">
        <v>23</v>
      </c>
    </row>
    <row r="56" spans="2:12" s="14" customFormat="1">
      <c r="B56" s="44" t="s">
        <v>24</v>
      </c>
      <c r="C56" s="52"/>
      <c r="D56" s="53"/>
      <c r="E56" s="54"/>
      <c r="F56" s="45"/>
      <c r="G56" s="55"/>
      <c r="H56" s="56"/>
      <c r="I56" s="24">
        <f>ROUND(SUM(I57:I60),2)</f>
        <v>0</v>
      </c>
      <c r="J56" s="25">
        <f>ROUND(SUM(J57:J60),2)</f>
        <v>0</v>
      </c>
    </row>
    <row r="57" spans="2:12" s="14" customFormat="1">
      <c r="B57" s="26"/>
      <c r="C57" s="27"/>
      <c r="D57" s="26"/>
      <c r="E57" s="57"/>
      <c r="F57" s="28"/>
      <c r="G57" s="29"/>
      <c r="H57" s="30"/>
      <c r="I57" s="31"/>
      <c r="J57" s="58"/>
    </row>
    <row r="58" spans="2:12" s="14" customFormat="1">
      <c r="B58" s="26"/>
      <c r="C58" s="27"/>
      <c r="D58" s="26"/>
      <c r="E58" s="59"/>
      <c r="F58" s="28"/>
      <c r="G58" s="29"/>
      <c r="H58" s="30"/>
      <c r="I58" s="31"/>
      <c r="J58" s="58"/>
    </row>
    <row r="59" spans="2:12" s="14" customFormat="1">
      <c r="B59" s="26"/>
      <c r="C59" s="27"/>
      <c r="D59" s="26"/>
      <c r="E59" s="59"/>
      <c r="F59" s="28"/>
      <c r="G59" s="29"/>
      <c r="H59" s="30"/>
      <c r="I59" s="31"/>
      <c r="J59" s="58"/>
    </row>
    <row r="60" spans="2:12" s="14" customFormat="1">
      <c r="B60" s="26"/>
      <c r="C60" s="27"/>
      <c r="D60" s="26"/>
      <c r="E60" s="60"/>
      <c r="F60" s="28"/>
      <c r="G60" s="29"/>
      <c r="H60" s="30"/>
      <c r="I60" s="31"/>
      <c r="J60" s="58"/>
    </row>
    <row r="61" spans="2:12" s="14" customFormat="1">
      <c r="B61" s="44" t="s">
        <v>25</v>
      </c>
      <c r="C61" s="45"/>
      <c r="D61" s="45"/>
      <c r="E61" s="61"/>
      <c r="F61" s="45"/>
      <c r="G61" s="45"/>
      <c r="H61" s="45"/>
      <c r="I61" s="62">
        <f>+I56</f>
        <v>0</v>
      </c>
      <c r="J61" s="47">
        <f>+J56</f>
        <v>0</v>
      </c>
    </row>
    <row r="62" spans="2:12" s="14" customFormat="1"/>
    <row r="63" spans="2:12" s="14" customFormat="1"/>
    <row r="65" spans="2:16">
      <c r="B65" s="63"/>
      <c r="C65" s="64"/>
      <c r="D65" s="64"/>
      <c r="E65" s="64"/>
      <c r="F65" s="64"/>
      <c r="G65" s="64"/>
      <c r="H65" s="65"/>
      <c r="I65" s="65"/>
      <c r="J65" s="65"/>
      <c r="K65" s="65"/>
      <c r="L65" s="65"/>
      <c r="M65" s="65"/>
      <c r="N65" s="65"/>
      <c r="O65" s="66"/>
      <c r="P65" s="66"/>
    </row>
  </sheetData>
  <mergeCells count="9">
    <mergeCell ref="K42:L42"/>
    <mergeCell ref="K48:L48"/>
    <mergeCell ref="K50:L50"/>
    <mergeCell ref="K51:L51"/>
    <mergeCell ref="K20:L20"/>
    <mergeCell ref="K21:L21"/>
    <mergeCell ref="K22:L22"/>
    <mergeCell ref="K40:L40"/>
    <mergeCell ref="K41:L41"/>
  </mergeCells>
  <pageMargins left="0.70833333333333304" right="0.70833333333333304" top="0.74791666666666701" bottom="0.74791666666666701" header="0.51180555555555496" footer="0.51180555555555496"/>
  <pageSetup paperSize="9" firstPageNumber="0" fitToHeight="0" orientation="portrait" horizontalDpi="300" verticalDpi="30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66"/>
  <sheetViews>
    <sheetView zoomScaleNormal="100" workbookViewId="0">
      <selection activeCell="B4" sqref="B4"/>
    </sheetView>
  </sheetViews>
  <sheetFormatPr baseColWidth="10" defaultColWidth="9.140625" defaultRowHeight="15"/>
  <cols>
    <col min="1" max="1" width="3.85546875" style="67" customWidth="1"/>
    <col min="2" max="2" width="61.28515625" style="67" customWidth="1"/>
    <col min="3" max="3" width="21.28515625" style="67" customWidth="1"/>
    <col min="4" max="4" width="12.85546875" style="67" customWidth="1"/>
    <col min="5" max="5" width="11.42578125" style="67"/>
    <col min="6" max="6" width="14.28515625" style="67" customWidth="1"/>
    <col min="7" max="7" width="22.42578125" style="67" customWidth="1"/>
    <col min="8" max="8" width="4" style="67" customWidth="1"/>
    <col min="9" max="10" width="11.42578125" style="67"/>
    <col min="11" max="11" width="12.140625" style="67" customWidth="1"/>
    <col min="12" max="13" width="11.42578125" style="67"/>
    <col min="14" max="14" width="13.28515625" style="67" customWidth="1"/>
    <col min="15" max="1025" width="11.42578125" style="67"/>
  </cols>
  <sheetData>
    <row r="1" spans="1:13" ht="15.75">
      <c r="A1" s="68"/>
      <c r="B1" s="69"/>
      <c r="C1" s="70"/>
      <c r="D1" s="71"/>
      <c r="E1" s="71"/>
      <c r="F1" s="70"/>
      <c r="G1" s="70"/>
      <c r="H1" s="70"/>
      <c r="I1" s="72"/>
      <c r="J1" s="72"/>
      <c r="K1" s="72"/>
      <c r="L1" s="72"/>
      <c r="M1" s="72"/>
    </row>
    <row r="2" spans="1:13">
      <c r="A2" s="73"/>
      <c r="B2" s="70"/>
      <c r="C2" s="70"/>
      <c r="D2" s="71"/>
      <c r="E2" s="71"/>
      <c r="F2" s="70"/>
      <c r="G2" s="70"/>
      <c r="H2" s="70"/>
      <c r="I2" s="72"/>
      <c r="J2" s="72"/>
      <c r="K2" s="72"/>
      <c r="L2" s="72"/>
      <c r="M2" s="72"/>
    </row>
    <row r="3" spans="1:13">
      <c r="A3" s="73"/>
      <c r="B3" s="70"/>
      <c r="C3" s="70"/>
      <c r="D3" s="71"/>
      <c r="E3" s="71"/>
      <c r="F3" s="70"/>
      <c r="G3" s="70"/>
      <c r="H3" s="70"/>
      <c r="I3" s="72"/>
      <c r="J3" s="72"/>
      <c r="K3" s="72"/>
      <c r="L3" s="72"/>
      <c r="M3" s="72"/>
    </row>
    <row r="4" spans="1:13">
      <c r="A4" s="73"/>
      <c r="B4" s="70"/>
      <c r="C4" s="70"/>
      <c r="D4" s="71"/>
      <c r="E4" s="71"/>
      <c r="F4" s="70"/>
      <c r="G4" s="70"/>
      <c r="H4" s="70"/>
      <c r="I4" s="72"/>
      <c r="J4" s="72"/>
      <c r="K4" s="72"/>
      <c r="L4" s="72"/>
      <c r="M4" s="72"/>
    </row>
    <row r="5" spans="1:13">
      <c r="A5" s="73"/>
      <c r="B5" s="70"/>
      <c r="C5" s="70"/>
      <c r="D5" s="71"/>
      <c r="E5" s="71"/>
      <c r="F5" s="70"/>
      <c r="G5" s="70"/>
      <c r="H5" s="70"/>
      <c r="I5" s="72"/>
      <c r="J5" s="72"/>
      <c r="K5" s="72"/>
      <c r="L5" s="72"/>
      <c r="M5" s="72"/>
    </row>
    <row r="6" spans="1:13" ht="78.75" customHeight="1">
      <c r="A6" s="74"/>
      <c r="B6" s="71"/>
      <c r="C6" s="71"/>
      <c r="D6" s="71"/>
      <c r="E6" s="71"/>
      <c r="F6" s="70"/>
      <c r="G6" s="70"/>
      <c r="H6" s="70"/>
      <c r="I6" s="72"/>
      <c r="J6" s="72"/>
      <c r="K6" s="72"/>
      <c r="L6" s="72"/>
      <c r="M6" s="72"/>
    </row>
    <row r="7" spans="1:13" ht="16.5" customHeight="1">
      <c r="B7" s="75" t="s">
        <v>0</v>
      </c>
      <c r="C7" s="76" t="str">
        <f>IF(+'Relació classificada despeses'!E7=0,"",+'Relació classificada despeses'!E7)</f>
        <v/>
      </c>
      <c r="D7" s="76"/>
      <c r="E7" s="76"/>
      <c r="F7" s="76"/>
      <c r="G7" s="76"/>
      <c r="H7" s="70"/>
      <c r="I7" s="72"/>
      <c r="J7" s="72"/>
      <c r="K7" s="72"/>
      <c r="L7" s="72"/>
      <c r="M7" s="72"/>
    </row>
    <row r="8" spans="1:13" ht="16.5" customHeight="1">
      <c r="B8" s="75" t="s">
        <v>1</v>
      </c>
      <c r="C8" s="76" t="str">
        <f>IF(+'Relació classificada despeses'!E8=0,"",+'Relació classificada despeses'!E8)</f>
        <v/>
      </c>
      <c r="D8" s="76"/>
      <c r="E8" s="76"/>
      <c r="F8" s="76"/>
      <c r="G8" s="76"/>
      <c r="H8" s="70"/>
      <c r="I8" s="72"/>
      <c r="J8" s="72"/>
      <c r="K8" s="72"/>
      <c r="L8" s="72"/>
      <c r="M8" s="72"/>
    </row>
    <row r="9" spans="1:13" ht="16.5" customHeight="1">
      <c r="B9" s="75" t="s">
        <v>2</v>
      </c>
      <c r="C9" s="76" t="str">
        <f>IF(+'Relació classificada despeses'!E9=0,"",+'Relació classificada despeses'!E9)</f>
        <v/>
      </c>
      <c r="D9" s="76"/>
      <c r="E9" s="76"/>
      <c r="F9" s="76"/>
      <c r="G9" s="76"/>
      <c r="H9" s="70"/>
      <c r="I9" s="72"/>
      <c r="J9" s="72"/>
      <c r="K9" s="72"/>
      <c r="L9" s="72"/>
      <c r="M9" s="72"/>
    </row>
    <row r="10" spans="1:13" ht="16.5" customHeight="1">
      <c r="A10" s="74"/>
      <c r="B10" s="71"/>
      <c r="C10" s="71"/>
      <c r="D10" s="71"/>
      <c r="E10" s="71"/>
      <c r="F10" s="70"/>
      <c r="G10" s="70"/>
      <c r="H10" s="70"/>
      <c r="I10" s="72"/>
      <c r="J10" s="72"/>
      <c r="K10" s="72"/>
      <c r="L10" s="72"/>
      <c r="M10" s="72"/>
    </row>
    <row r="11" spans="1:13" ht="15.75">
      <c r="B11" s="77" t="s">
        <v>26</v>
      </c>
      <c r="C11" s="71"/>
      <c r="D11" s="71"/>
      <c r="E11" s="71"/>
      <c r="F11" s="71"/>
      <c r="G11" s="71"/>
      <c r="H11" s="71"/>
    </row>
    <row r="12" spans="1:13">
      <c r="A12" s="74"/>
      <c r="B12" s="71"/>
      <c r="C12" s="71"/>
      <c r="D12" s="71"/>
      <c r="E12" s="71"/>
      <c r="F12" s="71"/>
      <c r="G12" s="71"/>
      <c r="H12" s="71"/>
    </row>
    <row r="13" spans="1:13">
      <c r="A13" s="74"/>
      <c r="B13" s="78" t="s">
        <v>27</v>
      </c>
      <c r="C13" s="71"/>
      <c r="D13" s="71"/>
      <c r="E13" s="71"/>
      <c r="F13" s="71"/>
      <c r="G13" s="71"/>
      <c r="H13" s="71"/>
    </row>
    <row r="14" spans="1:13">
      <c r="A14" s="74"/>
      <c r="B14" s="79"/>
      <c r="C14" s="80"/>
      <c r="D14" s="81"/>
      <c r="E14" s="71"/>
      <c r="F14" s="71"/>
      <c r="G14" s="80"/>
      <c r="H14" s="71"/>
      <c r="I14" s="82"/>
      <c r="J14" s="82"/>
      <c r="K14" s="82"/>
    </row>
    <row r="15" spans="1:13">
      <c r="A15" s="74"/>
      <c r="B15" s="79" t="s">
        <v>28</v>
      </c>
      <c r="C15" s="80"/>
      <c r="D15" s="71"/>
      <c r="E15" s="80"/>
      <c r="F15" s="80"/>
      <c r="G15" s="80"/>
      <c r="H15" s="80"/>
      <c r="I15" s="82"/>
      <c r="J15" s="82"/>
      <c r="K15" s="82"/>
    </row>
    <row r="16" spans="1:13" ht="15.75">
      <c r="A16" s="83"/>
      <c r="B16" s="84" t="s">
        <v>29</v>
      </c>
      <c r="C16" s="85"/>
      <c r="D16" s="85"/>
      <c r="E16" s="85"/>
      <c r="F16" s="85"/>
      <c r="G16" s="85"/>
      <c r="H16" s="85"/>
      <c r="I16" s="86"/>
      <c r="J16" s="86"/>
      <c r="K16" s="86"/>
    </row>
    <row r="17" spans="1:14">
      <c r="A17" s="87"/>
      <c r="B17" s="88" t="s">
        <v>30</v>
      </c>
      <c r="C17" s="71"/>
      <c r="D17" s="71"/>
      <c r="E17" s="71"/>
      <c r="F17" s="71"/>
      <c r="G17" s="71"/>
      <c r="H17" s="71"/>
    </row>
    <row r="18" spans="1:14">
      <c r="A18" s="87"/>
      <c r="B18" s="88" t="s">
        <v>31</v>
      </c>
      <c r="C18" s="71"/>
      <c r="D18" s="71"/>
      <c r="E18" s="71"/>
      <c r="F18" s="71"/>
      <c r="G18" s="71"/>
      <c r="H18" s="71"/>
    </row>
    <row r="19" spans="1:14">
      <c r="A19" s="87"/>
      <c r="B19" s="88" t="s">
        <v>32</v>
      </c>
      <c r="C19" s="71"/>
      <c r="D19" s="71"/>
      <c r="E19" s="71"/>
      <c r="F19" s="71"/>
      <c r="G19" s="71"/>
      <c r="H19" s="71"/>
    </row>
    <row r="20" spans="1:14">
      <c r="A20" s="74"/>
      <c r="B20" s="79" t="s">
        <v>33</v>
      </c>
      <c r="C20" s="71"/>
      <c r="D20" s="71"/>
      <c r="E20" s="71"/>
      <c r="F20" s="71"/>
      <c r="G20" s="71"/>
      <c r="H20" s="71"/>
    </row>
    <row r="21" spans="1:14" ht="15.75">
      <c r="A21" s="83"/>
      <c r="B21" s="79" t="s">
        <v>34</v>
      </c>
      <c r="C21" s="71"/>
      <c r="D21" s="71"/>
      <c r="E21" s="71"/>
      <c r="F21" s="71"/>
      <c r="G21" s="71"/>
      <c r="H21" s="71"/>
    </row>
    <row r="22" spans="1:14">
      <c r="B22" s="79"/>
      <c r="C22" s="71"/>
      <c r="D22" s="71"/>
      <c r="E22" s="71"/>
      <c r="F22" s="71"/>
      <c r="G22" s="71"/>
      <c r="H22" s="71"/>
    </row>
    <row r="23" spans="1:14" ht="42.75">
      <c r="B23" s="89" t="s">
        <v>35</v>
      </c>
      <c r="C23" s="89" t="s">
        <v>36</v>
      </c>
      <c r="D23" s="89" t="s">
        <v>37</v>
      </c>
      <c r="E23" s="89" t="s">
        <v>38</v>
      </c>
      <c r="F23" s="89" t="s">
        <v>39</v>
      </c>
      <c r="G23" s="89" t="s">
        <v>40</v>
      </c>
      <c r="H23" s="71"/>
    </row>
    <row r="24" spans="1:14">
      <c r="B24" s="28"/>
      <c r="C24" s="90"/>
      <c r="D24" s="91">
        <v>100</v>
      </c>
      <c r="E24" s="92" t="str">
        <f t="shared" ref="E24:E37" si="0">IF(OR(C24="",D24=""),"",+C24/D24)</f>
        <v/>
      </c>
      <c r="F24" s="93" t="str">
        <f t="shared" ref="F24:F31" si="1">IF(E24="","",IF(E24&lt;38.22,"SÍ","NO"))</f>
        <v/>
      </c>
      <c r="G24" s="94" t="str">
        <f t="shared" ref="G24:G37" si="2">IF(F24="","",IF(F24="NO",C24,C24-(D24*(38.22-E24)*0.15)))</f>
        <v/>
      </c>
      <c r="H24" s="71"/>
      <c r="N24" s="95"/>
    </row>
    <row r="25" spans="1:14">
      <c r="B25" s="28"/>
      <c r="C25" s="90"/>
      <c r="D25" s="91"/>
      <c r="E25" s="92" t="str">
        <f t="shared" si="0"/>
        <v/>
      </c>
      <c r="F25" s="93" t="str">
        <f t="shared" si="1"/>
        <v/>
      </c>
      <c r="G25" s="94" t="str">
        <f t="shared" si="2"/>
        <v/>
      </c>
      <c r="H25" s="71"/>
      <c r="K25" s="96"/>
      <c r="N25" s="95"/>
    </row>
    <row r="26" spans="1:14">
      <c r="B26" s="28"/>
      <c r="C26" s="90"/>
      <c r="D26" s="91"/>
      <c r="E26" s="92" t="str">
        <f t="shared" si="0"/>
        <v/>
      </c>
      <c r="F26" s="93" t="str">
        <f t="shared" si="1"/>
        <v/>
      </c>
      <c r="G26" s="94" t="str">
        <f t="shared" si="2"/>
        <v/>
      </c>
      <c r="H26" s="71"/>
      <c r="K26" s="96"/>
      <c r="N26" s="95"/>
    </row>
    <row r="27" spans="1:14">
      <c r="B27" s="28"/>
      <c r="C27" s="90"/>
      <c r="D27" s="91"/>
      <c r="E27" s="92" t="str">
        <f t="shared" si="0"/>
        <v/>
      </c>
      <c r="F27" s="93" t="str">
        <f t="shared" si="1"/>
        <v/>
      </c>
      <c r="G27" s="94" t="str">
        <f t="shared" si="2"/>
        <v/>
      </c>
      <c r="H27" s="71"/>
    </row>
    <row r="28" spans="1:14">
      <c r="B28" s="28"/>
      <c r="C28" s="90"/>
      <c r="D28" s="91"/>
      <c r="E28" s="92" t="str">
        <f t="shared" si="0"/>
        <v/>
      </c>
      <c r="F28" s="93" t="str">
        <f t="shared" si="1"/>
        <v/>
      </c>
      <c r="G28" s="94" t="str">
        <f t="shared" si="2"/>
        <v/>
      </c>
      <c r="H28" s="71"/>
      <c r="K28" s="96"/>
    </row>
    <row r="29" spans="1:14">
      <c r="B29" s="28"/>
      <c r="C29" s="90"/>
      <c r="D29" s="91"/>
      <c r="E29" s="92" t="str">
        <f t="shared" si="0"/>
        <v/>
      </c>
      <c r="F29" s="93" t="str">
        <f t="shared" si="1"/>
        <v/>
      </c>
      <c r="G29" s="94" t="str">
        <f t="shared" si="2"/>
        <v/>
      </c>
      <c r="H29" s="71"/>
    </row>
    <row r="30" spans="1:14">
      <c r="B30" s="28"/>
      <c r="C30" s="90"/>
      <c r="D30" s="91"/>
      <c r="E30" s="92" t="str">
        <f t="shared" si="0"/>
        <v/>
      </c>
      <c r="F30" s="93" t="str">
        <f t="shared" si="1"/>
        <v/>
      </c>
      <c r="G30" s="94" t="str">
        <f t="shared" si="2"/>
        <v/>
      </c>
      <c r="H30" s="71"/>
      <c r="K30" s="97"/>
    </row>
    <row r="31" spans="1:14">
      <c r="B31" s="28"/>
      <c r="C31" s="90"/>
      <c r="D31" s="91"/>
      <c r="E31" s="92" t="str">
        <f t="shared" si="0"/>
        <v/>
      </c>
      <c r="F31" s="93" t="str">
        <f t="shared" si="1"/>
        <v/>
      </c>
      <c r="G31" s="94" t="str">
        <f t="shared" si="2"/>
        <v/>
      </c>
      <c r="H31" s="71"/>
    </row>
    <row r="32" spans="1:14">
      <c r="B32" s="28"/>
      <c r="C32" s="90"/>
      <c r="D32" s="91"/>
      <c r="E32" s="92" t="str">
        <f t="shared" si="0"/>
        <v/>
      </c>
      <c r="F32" s="93"/>
      <c r="G32" s="94" t="str">
        <f t="shared" si="2"/>
        <v/>
      </c>
      <c r="H32" s="71"/>
      <c r="K32" s="95"/>
    </row>
    <row r="33" spans="2:14">
      <c r="B33" s="28"/>
      <c r="C33" s="90"/>
      <c r="D33" s="91"/>
      <c r="E33" s="92" t="str">
        <f t="shared" si="0"/>
        <v/>
      </c>
      <c r="F33" s="93"/>
      <c r="G33" s="94" t="str">
        <f t="shared" si="2"/>
        <v/>
      </c>
      <c r="H33" s="71"/>
    </row>
    <row r="34" spans="2:14">
      <c r="B34" s="28"/>
      <c r="C34" s="90"/>
      <c r="D34" s="91"/>
      <c r="E34" s="92" t="str">
        <f t="shared" si="0"/>
        <v/>
      </c>
      <c r="F34" s="93" t="str">
        <f>IF(E34="","",IF(E34&lt;38.22,"SÍ","NO"))</f>
        <v/>
      </c>
      <c r="G34" s="94" t="str">
        <f t="shared" si="2"/>
        <v/>
      </c>
      <c r="H34" s="71"/>
    </row>
    <row r="35" spans="2:14">
      <c r="B35" s="28"/>
      <c r="C35" s="90"/>
      <c r="D35" s="91"/>
      <c r="E35" s="92" t="str">
        <f t="shared" si="0"/>
        <v/>
      </c>
      <c r="F35" s="93"/>
      <c r="G35" s="94" t="str">
        <f t="shared" si="2"/>
        <v/>
      </c>
      <c r="H35" s="71"/>
    </row>
    <row r="36" spans="2:14">
      <c r="B36" s="28"/>
      <c r="C36" s="90"/>
      <c r="D36" s="91"/>
      <c r="E36" s="92" t="str">
        <f t="shared" si="0"/>
        <v/>
      </c>
      <c r="F36" s="93" t="str">
        <f>IF(E36="","",IF(E36&lt;38.22,"SÍ","NO"))</f>
        <v/>
      </c>
      <c r="G36" s="94" t="str">
        <f t="shared" si="2"/>
        <v/>
      </c>
      <c r="H36" s="71"/>
    </row>
    <row r="37" spans="2:14">
      <c r="B37" s="28"/>
      <c r="C37" s="90"/>
      <c r="D37" s="91"/>
      <c r="E37" s="92" t="str">
        <f t="shared" si="0"/>
        <v/>
      </c>
      <c r="F37" s="93" t="str">
        <f>IF(E37="","",IF(E37&lt;38.22,"SÍ","NO"))</f>
        <v/>
      </c>
      <c r="G37" s="94" t="str">
        <f t="shared" si="2"/>
        <v/>
      </c>
      <c r="H37" s="71"/>
    </row>
    <row r="38" spans="2:14" ht="29.25">
      <c r="B38" s="98" t="s">
        <v>41</v>
      </c>
      <c r="C38" s="99">
        <f>SUM(C24:C37)</f>
        <v>0</v>
      </c>
      <c r="D38" s="100"/>
      <c r="E38" s="101"/>
      <c r="F38" s="101"/>
      <c r="G38" s="99">
        <f>SUM(G24:G37)</f>
        <v>0</v>
      </c>
      <c r="H38" s="71"/>
    </row>
    <row r="39" spans="2:14" ht="21" customHeight="1">
      <c r="B39" s="102" t="str">
        <f>IF(C38='Relació classificada despeses'!I21,"","El TOTAL COST DOCENT ha de coincidir amb el total Imputat per Cost Docent de la Relació classificada de despeses")</f>
        <v/>
      </c>
      <c r="C39" s="71"/>
      <c r="D39" s="71"/>
      <c r="E39" s="71"/>
      <c r="F39" s="71"/>
      <c r="G39" s="71"/>
      <c r="H39" s="71"/>
    </row>
    <row r="40" spans="2:14">
      <c r="B40" s="71"/>
      <c r="C40" s="71"/>
      <c r="D40" s="71"/>
      <c r="E40" s="71"/>
      <c r="F40" s="71"/>
      <c r="G40" s="71"/>
      <c r="H40" s="71"/>
    </row>
    <row r="41" spans="2:14" ht="42.75">
      <c r="B41" s="89" t="s">
        <v>42</v>
      </c>
      <c r="C41" s="89" t="s">
        <v>36</v>
      </c>
      <c r="D41" s="89" t="s">
        <v>37</v>
      </c>
      <c r="E41" s="89" t="s">
        <v>38</v>
      </c>
      <c r="F41" s="89" t="s">
        <v>39</v>
      </c>
      <c r="G41" s="89" t="s">
        <v>40</v>
      </c>
      <c r="H41" s="71"/>
    </row>
    <row r="42" spans="2:14">
      <c r="B42" s="28"/>
      <c r="C42" s="90"/>
      <c r="D42" s="91"/>
      <c r="E42" s="92" t="str">
        <f>IF(OR(C42="",D42=""),"",+C42/D42)</f>
        <v/>
      </c>
      <c r="F42" s="93" t="str">
        <f>IF(E42="","",IF(E42&lt;38.22,"SÍ","NO"))</f>
        <v/>
      </c>
      <c r="G42" s="94" t="str">
        <f>IF(F42="","",IF(F42="NO",C42,C42-(D42*(38.22-E42)*0.15)))</f>
        <v/>
      </c>
      <c r="H42" s="71"/>
      <c r="N42" s="95"/>
    </row>
    <row r="43" spans="2:14">
      <c r="B43" s="28"/>
      <c r="C43" s="90"/>
      <c r="D43" s="91"/>
      <c r="E43" s="92" t="str">
        <f>IF(OR(C43="",D43=""),"",+C43/D43)</f>
        <v/>
      </c>
      <c r="F43" s="93" t="str">
        <f>IF(E43="","",IF(E43&lt;38.22,"SÍ","NO"))</f>
        <v/>
      </c>
      <c r="G43" s="94" t="str">
        <f>IF(F43="","",IF(F43="NO",C43,C43-(D43*(38.22-E43)*0.15)))</f>
        <v/>
      </c>
      <c r="H43" s="71"/>
      <c r="K43" s="96"/>
      <c r="N43" s="95"/>
    </row>
    <row r="44" spans="2:14">
      <c r="B44" s="28"/>
      <c r="C44" s="90"/>
      <c r="D44" s="91"/>
      <c r="E44" s="92" t="str">
        <f>IF(OR(C44="",D44=""),"",+C44/D44)</f>
        <v/>
      </c>
      <c r="F44" s="93" t="str">
        <f>IF(E44="","",IF(E44&lt;38.22,"SÍ","NO"))</f>
        <v/>
      </c>
      <c r="G44" s="94" t="str">
        <f>IF(F44="","",IF(F44="NO",C44,C44-(D44*(38.22-E44)*0.15)))</f>
        <v/>
      </c>
      <c r="H44" s="71"/>
      <c r="K44" s="96"/>
      <c r="N44" s="95"/>
    </row>
    <row r="45" spans="2:14">
      <c r="B45" s="28"/>
      <c r="C45" s="90"/>
      <c r="D45" s="91"/>
      <c r="E45" s="92" t="str">
        <f>IF(OR(C45="",D45=""),"",+C45/D45)</f>
        <v/>
      </c>
      <c r="F45" s="93" t="str">
        <f>IF(E45="","",IF(E45&lt;38.22,"SÍ","NO"))</f>
        <v/>
      </c>
      <c r="G45" s="94" t="str">
        <f>IF(F45="","",IF(F45="NO",C45,C45-(D45*(38.22-E45)*0.15)))</f>
        <v/>
      </c>
      <c r="H45" s="71"/>
    </row>
    <row r="46" spans="2:14">
      <c r="B46" s="28"/>
      <c r="C46" s="90"/>
      <c r="D46" s="91"/>
      <c r="E46" s="92" t="str">
        <f>IF(OR(C46="",D46=""),"",+C46/D46)</f>
        <v/>
      </c>
      <c r="F46" s="93" t="str">
        <f>IF(E46="","",IF(E46&lt;38.22,"SÍ","NO"))</f>
        <v/>
      </c>
      <c r="G46" s="94" t="str">
        <f>IF(F46="","",IF(F46="NO",C46,C46-(D46*(38.22-E46)*0.15)))</f>
        <v/>
      </c>
      <c r="H46" s="71"/>
      <c r="K46" s="96"/>
    </row>
    <row r="47" spans="2:14" ht="29.25">
      <c r="B47" s="98" t="s">
        <v>43</v>
      </c>
      <c r="C47" s="99">
        <f>SUM(C42:C46)</f>
        <v>0</v>
      </c>
      <c r="D47" s="100"/>
      <c r="E47" s="101"/>
      <c r="F47" s="103" t="e">
        <f>OR(F24="SÍ",F25="SÍ",F26="SÍ",F27="SÍ",#REF!="SÍ",#REF!="SÍ",F28="SÍ",F29="SÍ",F30="SÍ",F31="SÍ",F34="SÍ",F35="SÍ",F36="SÍ",F37="SÍ",F42="SÍ",F44="SÍ",F45="SÍ",F46="SÍ")</f>
        <v>#REF!</v>
      </c>
      <c r="G47" s="99">
        <f>SUM(G42:G46)</f>
        <v>0</v>
      </c>
      <c r="H47" s="71"/>
    </row>
    <row r="48" spans="2:14" ht="21.75" customHeight="1">
      <c r="B48" s="102" t="str">
        <f>IF(C47='Relació classificada despeses'!I41,"","El TOTAL COST TUTOR ha de coincidir amb el total Imputat per Cost Tutor de la Relació classificada de despeses")</f>
        <v/>
      </c>
      <c r="C48" s="71"/>
      <c r="D48" s="71"/>
      <c r="E48" s="71"/>
      <c r="F48" s="71"/>
      <c r="G48" s="71"/>
      <c r="H48" s="71"/>
      <c r="K48" s="97"/>
    </row>
    <row r="49" spans="2:14" ht="15" customHeight="1">
      <c r="B49" s="104"/>
      <c r="C49" s="104"/>
      <c r="D49" s="104"/>
      <c r="E49" s="104"/>
      <c r="F49" s="104"/>
      <c r="G49" s="104"/>
      <c r="H49" s="105"/>
      <c r="I49" s="106"/>
    </row>
    <row r="50" spans="2:14" ht="42.75">
      <c r="B50" s="89" t="s">
        <v>44</v>
      </c>
      <c r="C50" s="89" t="s">
        <v>36</v>
      </c>
      <c r="D50" s="89" t="s">
        <v>37</v>
      </c>
      <c r="E50" s="89" t="s">
        <v>38</v>
      </c>
      <c r="F50" s="89" t="s">
        <v>39</v>
      </c>
      <c r="G50" s="89" t="s">
        <v>40</v>
      </c>
      <c r="H50" s="71"/>
      <c r="K50" s="95"/>
    </row>
    <row r="51" spans="2:14">
      <c r="B51" s="28"/>
      <c r="C51" s="90"/>
      <c r="D51" s="91"/>
      <c r="E51" s="92" t="str">
        <f>IF(OR(C51="",D51=""),"",+C51/D51)</f>
        <v/>
      </c>
      <c r="F51" s="93" t="str">
        <f>IF(E51="","",IF(E51&lt;38.22,"SÍ","NO"))</f>
        <v/>
      </c>
      <c r="G51" s="94" t="str">
        <f>IF(F51="","",IF(F51="NO",C51,C51-(D51*(38.22-E51)*0.15)))</f>
        <v/>
      </c>
      <c r="H51" s="71"/>
      <c r="N51" s="95"/>
    </row>
    <row r="52" spans="2:14">
      <c r="B52" s="28"/>
      <c r="C52" s="90"/>
      <c r="D52" s="91"/>
      <c r="E52" s="92" t="str">
        <f>IF(OR(C52="",D52=""),"",+C52/D52)</f>
        <v/>
      </c>
      <c r="F52" s="93" t="str">
        <f>IF(E52="","",IF(E52&lt;38.22,"SÍ","NO"))</f>
        <v/>
      </c>
      <c r="G52" s="94" t="str">
        <f>IF(F52="","",IF(F52="NO",C52,C52-(D52*(38.22-E52)*0.15)))</f>
        <v/>
      </c>
      <c r="H52" s="71"/>
      <c r="N52" s="95"/>
    </row>
    <row r="53" spans="2:14">
      <c r="B53" s="28"/>
      <c r="C53" s="90"/>
      <c r="D53" s="91"/>
      <c r="E53" s="92" t="str">
        <f>IF(OR(C53="",D53=""),"",+C53/D53)</f>
        <v/>
      </c>
      <c r="F53" s="93" t="str">
        <f>IF(E53="","",IF(E53&lt;38.22,"SÍ","NO"))</f>
        <v/>
      </c>
      <c r="G53" s="94" t="str">
        <f>IF(F53="","",IF(F53="NO",C53,C53-(D53*(38.22-E53)*0.15)))</f>
        <v/>
      </c>
      <c r="H53" s="71"/>
      <c r="K53" s="96"/>
      <c r="N53" s="95"/>
    </row>
    <row r="54" spans="2:14">
      <c r="B54" s="28"/>
      <c r="C54" s="90"/>
      <c r="D54" s="91"/>
      <c r="E54" s="92" t="str">
        <f>IF(OR(C54="",D54=""),"",+C54/D54)</f>
        <v/>
      </c>
      <c r="F54" s="93" t="str">
        <f>IF(E54="","",IF(E54&lt;38.22,"SÍ","NO"))</f>
        <v/>
      </c>
      <c r="G54" s="94" t="str">
        <f>IF(F54="","",IF(F54="NO",C54,C54-(D54*(38.22-E54)*0.15)))</f>
        <v/>
      </c>
      <c r="H54" s="71"/>
      <c r="K54" s="96"/>
      <c r="N54" s="95"/>
    </row>
    <row r="55" spans="2:14">
      <c r="B55" s="28"/>
      <c r="C55" s="90"/>
      <c r="D55" s="91"/>
      <c r="E55" s="92" t="str">
        <f>IF(OR(C55="",D55=""),"",+C55/D55)</f>
        <v/>
      </c>
      <c r="F55" s="93" t="str">
        <f>IF(E55="","",IF(E55&lt;38.22,"SÍ","NO"))</f>
        <v/>
      </c>
      <c r="G55" s="94" t="str">
        <f>IF(F55="","",IF(F55="NO",C55,C55-(D55*(38.22-E55)*0.15)))</f>
        <v/>
      </c>
    </row>
    <row r="56" spans="2:14" ht="58.5">
      <c r="B56" s="98" t="s">
        <v>45</v>
      </c>
      <c r="C56" s="99">
        <f>SUM(C51:C55)</f>
        <v>0</v>
      </c>
      <c r="D56" s="100"/>
      <c r="E56" s="101"/>
      <c r="F56" s="103" t="e">
        <f>OR(F33="SÍ",F34="SÍ",F35="SÍ",F36="SÍ",#REF!="SÍ",#REF!="SÍ",F37="SÍ",F38="SÍ",F39="SÍ",F40="SÍ",F43="SÍ",F44="SÍ",F45="SÍ",F46="SÍ",F51="SÍ",F53="SÍ",F54="SÍ",F55="SÍ")</f>
        <v>#REF!</v>
      </c>
      <c r="G56" s="99">
        <f>SUM(G51:G55)</f>
        <v>0</v>
      </c>
      <c r="K56" s="96"/>
    </row>
    <row r="57" spans="2:14" ht="21.75" customHeight="1">
      <c r="B57" s="494" t="str">
        <f>IF(C56='Relació classificada despeses'!I56,"","El TOTAL COST PERSONAL ESPECIALITZAT EN COL·LECTIUS VULNERABLES ha de coincidir amb el total Imputat per Cost Tutor de la Relació classificada de despeses")</f>
        <v/>
      </c>
      <c r="C57" s="494"/>
      <c r="D57" s="494"/>
      <c r="E57" s="494"/>
      <c r="F57" s="494"/>
      <c r="G57" s="494"/>
    </row>
    <row r="58" spans="2:14">
      <c r="B58" s="494"/>
      <c r="C58" s="494"/>
      <c r="D58" s="494"/>
      <c r="E58" s="494"/>
      <c r="F58" s="494"/>
      <c r="G58" s="494"/>
      <c r="K58" s="97"/>
    </row>
    <row r="59" spans="2:14">
      <c r="B59" s="107"/>
    </row>
    <row r="60" spans="2:14">
      <c r="K60" s="95"/>
    </row>
    <row r="62" spans="2:14" ht="14.25" customHeight="1">
      <c r="B62" s="495" t="s">
        <v>46</v>
      </c>
      <c r="C62" s="495"/>
      <c r="D62" s="495"/>
      <c r="E62" s="495"/>
      <c r="F62" s="495"/>
      <c r="G62" s="495"/>
    </row>
    <row r="63" spans="2:14">
      <c r="B63" s="495"/>
      <c r="C63" s="495"/>
      <c r="D63" s="495"/>
      <c r="E63" s="495"/>
      <c r="F63" s="495"/>
      <c r="G63" s="495"/>
    </row>
    <row r="64" spans="2:14">
      <c r="B64" s="495"/>
      <c r="C64" s="495"/>
      <c r="D64" s="495"/>
      <c r="E64" s="495"/>
      <c r="F64" s="495"/>
      <c r="G64" s="495"/>
    </row>
    <row r="65" spans="2:7">
      <c r="B65" s="495"/>
      <c r="C65" s="495"/>
      <c r="D65" s="495"/>
      <c r="E65" s="495"/>
      <c r="F65" s="495"/>
      <c r="G65" s="495"/>
    </row>
    <row r="66" spans="2:7">
      <c r="B66" s="495"/>
      <c r="C66" s="495"/>
      <c r="D66" s="495"/>
      <c r="E66" s="495"/>
      <c r="F66" s="495"/>
      <c r="G66" s="495"/>
    </row>
  </sheetData>
  <sheetProtection algorithmName="SHA-512" hashValue="lPHt3hFd/6vwRcC97+r9jFwGOnF2kdBS5io1Z/zfylkgiEdC5x5tapzWJO5P9PHmvsbivgeRXBKy+0ps9ba4zA==" saltValue="6uIMRwxDK/Z5wCxgWoQdXg==" spinCount="100000" sheet="1" objects="1" scenarios="1"/>
  <mergeCells count="2">
    <mergeCell ref="B57:G58"/>
    <mergeCell ref="B62:G66"/>
  </mergeCells>
  <pageMargins left="0.7" right="0.7" top="0.75" bottom="0.75" header="0.51180555555555496" footer="0.51180555555555496"/>
  <pageSetup paperSize="9" scale="59" firstPageNumber="0"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K83"/>
  <sheetViews>
    <sheetView topLeftCell="A31" zoomScale="70" zoomScaleNormal="70" zoomScalePageLayoutView="70" workbookViewId="0">
      <selection activeCell="AG49" sqref="AG49:AO49"/>
    </sheetView>
  </sheetViews>
  <sheetFormatPr baseColWidth="10" defaultColWidth="9.140625" defaultRowHeight="15"/>
  <cols>
    <col min="1" max="1" width="21.7109375" style="108" customWidth="1"/>
    <col min="2" max="2" width="5.7109375" style="108" customWidth="1"/>
    <col min="3" max="3" width="7.28515625" style="108" customWidth="1"/>
    <col min="4" max="4" width="7.5703125" style="108" customWidth="1"/>
    <col min="5" max="5" width="3.7109375" style="108" customWidth="1"/>
    <col min="6" max="6" width="5.28515625" style="108" customWidth="1"/>
    <col min="7" max="8" width="5.7109375" style="108" customWidth="1"/>
    <col min="9" max="9" width="10.42578125" style="108" customWidth="1"/>
    <col min="10" max="11" width="5.7109375" style="108" customWidth="1"/>
    <col min="12" max="12" width="4.28515625" style="108" customWidth="1"/>
    <col min="13" max="13" width="3.85546875" style="108" customWidth="1"/>
    <col min="14" max="14" width="4.140625" style="108" customWidth="1"/>
    <col min="15" max="15" width="5.7109375" style="108" customWidth="1"/>
    <col min="16" max="16" width="6.5703125" style="108" customWidth="1"/>
    <col min="17" max="17" width="7.85546875" style="108" customWidth="1"/>
    <col min="18" max="18" width="4.5703125" style="108" customWidth="1"/>
    <col min="19" max="19" width="5.7109375" style="108" customWidth="1"/>
    <col min="20" max="20" width="7.5703125" style="108" customWidth="1"/>
    <col min="21" max="21" width="7.42578125" style="108" customWidth="1"/>
    <col min="22" max="22" width="5.7109375" style="108" customWidth="1"/>
    <col min="23" max="23" width="5.28515625" style="108" customWidth="1"/>
    <col min="24" max="24" width="8" style="108" customWidth="1"/>
    <col min="25" max="25" width="7.28515625" style="108" customWidth="1"/>
    <col min="26" max="26" width="5.7109375" style="108" customWidth="1"/>
    <col min="27" max="27" width="5.5703125" style="108" customWidth="1"/>
    <col min="28" max="28" width="6" style="108" customWidth="1"/>
    <col min="29" max="29" width="5.7109375" style="108" customWidth="1"/>
    <col min="30" max="30" width="5.42578125" style="108" customWidth="1"/>
    <col min="31" max="31" width="4.28515625" style="108" customWidth="1"/>
    <col min="32" max="32" width="5.7109375" style="108" customWidth="1"/>
    <col min="33" max="37" width="5.85546875" style="108" customWidth="1"/>
    <col min="38" max="38" width="5" style="108" customWidth="1"/>
    <col min="39" max="39" width="9" style="108" customWidth="1"/>
    <col min="40" max="40" width="11" style="108" customWidth="1"/>
    <col min="41" max="42" width="3.28515625" style="108" customWidth="1"/>
    <col min="43" max="43" width="11.42578125" style="108"/>
    <col min="44" max="44" width="14.28515625" style="108" customWidth="1"/>
    <col min="45" max="47" width="15.85546875" style="108" customWidth="1"/>
    <col min="48" max="48" width="16" style="108" customWidth="1"/>
    <col min="49" max="53" width="11.5703125" style="108" customWidth="1"/>
    <col min="54" max="1025" width="11.42578125" style="108"/>
  </cols>
  <sheetData>
    <row r="1" spans="1:42" s="114" customFormat="1" ht="20.100000000000001" customHeight="1">
      <c r="A1" s="109"/>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1"/>
      <c r="AM1" s="112"/>
      <c r="AN1" s="113" t="s">
        <v>47</v>
      </c>
    </row>
    <row r="2" spans="1:42" s="114" customFormat="1" ht="26.1" customHeight="1">
      <c r="A2" s="109"/>
      <c r="B2" s="115"/>
      <c r="C2" s="115"/>
      <c r="D2" s="115"/>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6"/>
      <c r="AM2" s="112"/>
      <c r="AN2" s="113" t="s">
        <v>48</v>
      </c>
      <c r="AP2" s="117"/>
    </row>
    <row r="3" spans="1:42" s="114" customFormat="1" ht="91.5" customHeight="1">
      <c r="A3" s="109"/>
      <c r="B3" s="110"/>
      <c r="C3" s="110"/>
      <c r="D3" s="110"/>
      <c r="E3" s="118"/>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0"/>
      <c r="AJ3" s="110"/>
      <c r="AK3" s="110"/>
      <c r="AL3" s="120"/>
      <c r="AM3" s="112"/>
      <c r="AN3" s="121"/>
      <c r="AP3" s="117"/>
    </row>
    <row r="4" spans="1:42" s="114" customFormat="1" ht="27" customHeight="1">
      <c r="A4" s="109"/>
      <c r="B4" s="110"/>
      <c r="C4" s="110"/>
      <c r="D4" s="110"/>
      <c r="E4" s="118"/>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0"/>
      <c r="AJ4" s="110"/>
      <c r="AK4" s="110"/>
      <c r="AL4" s="120"/>
      <c r="AM4" s="112"/>
      <c r="AN4" s="121"/>
      <c r="AP4" s="117"/>
    </row>
    <row r="5" spans="1:42" s="126" customFormat="1" ht="25.5" customHeight="1">
      <c r="A5" s="122"/>
      <c r="B5" s="123"/>
      <c r="C5" s="123"/>
      <c r="D5" s="124"/>
      <c r="E5" s="124"/>
      <c r="F5" s="124"/>
      <c r="G5" s="125"/>
      <c r="O5" s="530" t="s">
        <v>49</v>
      </c>
      <c r="P5" s="530"/>
      <c r="Q5" s="530"/>
      <c r="R5" s="530"/>
      <c r="S5" s="530"/>
      <c r="T5" s="530"/>
      <c r="U5" s="530"/>
      <c r="V5" s="530"/>
      <c r="W5" s="530"/>
      <c r="X5" s="530"/>
      <c r="Y5" s="530"/>
      <c r="Z5" s="530"/>
      <c r="AA5" s="530"/>
      <c r="AB5" s="530"/>
      <c r="AC5" s="530"/>
      <c r="AD5" s="127"/>
      <c r="AE5" s="127"/>
      <c r="AF5" s="127"/>
      <c r="AG5" s="124"/>
      <c r="AH5" s="123"/>
      <c r="AI5" s="120"/>
      <c r="AJ5" s="120"/>
      <c r="AK5" s="128"/>
      <c r="AL5" s="123"/>
      <c r="AM5" s="112"/>
    </row>
    <row r="6" spans="1:42" s="126" customFormat="1" ht="10.5" customHeight="1">
      <c r="A6" s="122"/>
      <c r="B6" s="123"/>
      <c r="C6" s="123"/>
      <c r="D6" s="123"/>
      <c r="E6" s="123"/>
      <c r="F6" s="123"/>
      <c r="AL6" s="112"/>
      <c r="AM6" s="112"/>
      <c r="AN6" s="112"/>
    </row>
    <row r="7" spans="1:42" s="126" customFormat="1" ht="9.75" customHeight="1">
      <c r="A7" s="129"/>
    </row>
    <row r="8" spans="1:42" s="126" customFormat="1" ht="30.75" customHeight="1">
      <c r="A8" s="129"/>
      <c r="B8" s="531" t="s">
        <v>50</v>
      </c>
      <c r="C8" s="531"/>
      <c r="D8" s="531"/>
      <c r="E8" s="531"/>
      <c r="F8" s="531"/>
      <c r="G8" s="531"/>
      <c r="H8" s="531"/>
      <c r="I8" s="531"/>
      <c r="J8" s="531"/>
      <c r="K8" s="531"/>
      <c r="L8" s="531"/>
      <c r="M8" s="531"/>
      <c r="N8" s="531"/>
      <c r="O8" s="531"/>
      <c r="P8" s="531"/>
      <c r="Q8" s="531"/>
      <c r="R8" s="531"/>
      <c r="S8" s="531"/>
      <c r="T8" s="531"/>
      <c r="U8" s="531"/>
      <c r="V8" s="531"/>
      <c r="W8" s="531"/>
      <c r="X8" s="531"/>
      <c r="Y8" s="531"/>
      <c r="Z8" s="531"/>
      <c r="AA8" s="531"/>
      <c r="AB8" s="531"/>
      <c r="AC8" s="531"/>
      <c r="AD8" s="531"/>
      <c r="AE8" s="531"/>
      <c r="AF8" s="531"/>
      <c r="AG8" s="531"/>
      <c r="AH8" s="531"/>
      <c r="AI8" s="531"/>
      <c r="AJ8" s="531"/>
      <c r="AK8" s="531"/>
      <c r="AL8" s="531"/>
      <c r="AM8" s="531"/>
      <c r="AN8" s="531"/>
      <c r="AO8" s="531"/>
      <c r="AP8" s="531"/>
    </row>
    <row r="9" spans="1:42" s="126" customFormat="1" ht="30.75" customHeight="1">
      <c r="A9" s="130"/>
      <c r="B9" s="532" t="s">
        <v>51</v>
      </c>
      <c r="C9" s="532"/>
      <c r="D9" s="532"/>
      <c r="E9" s="532"/>
      <c r="F9" s="532"/>
      <c r="G9" s="532"/>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row>
    <row r="10" spans="1:42" s="126" customFormat="1" ht="30.75" customHeight="1">
      <c r="A10" s="130"/>
      <c r="B10" s="532" t="s">
        <v>52</v>
      </c>
      <c r="C10" s="532"/>
      <c r="D10" s="532"/>
      <c r="E10" s="532"/>
      <c r="F10" s="532"/>
      <c r="G10" s="532"/>
      <c r="H10" s="532"/>
      <c r="I10" s="532"/>
      <c r="J10" s="532"/>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row>
    <row r="11" spans="1:42" s="126" customFormat="1" ht="43.5" customHeight="1">
      <c r="A11" s="129"/>
    </row>
    <row r="12" spans="1:42" s="134" customFormat="1" ht="15" customHeight="1">
      <c r="A12" s="131"/>
      <c r="B12" s="132" t="s">
        <v>53</v>
      </c>
      <c r="C12" s="132"/>
      <c r="D12" s="132"/>
      <c r="E12" s="132"/>
      <c r="F12" s="132"/>
      <c r="G12" s="132"/>
      <c r="H12" s="132"/>
      <c r="I12" s="132"/>
      <c r="J12" s="132"/>
      <c r="K12" s="132"/>
      <c r="L12" s="132"/>
      <c r="M12" s="132"/>
      <c r="N12" s="132"/>
      <c r="O12" s="132"/>
      <c r="P12" s="132"/>
      <c r="Q12" s="132"/>
      <c r="R12" s="132"/>
      <c r="S12" s="132" t="s">
        <v>54</v>
      </c>
      <c r="T12" s="132"/>
      <c r="U12" s="132"/>
      <c r="V12" s="132"/>
      <c r="W12" s="132"/>
      <c r="X12" s="132"/>
      <c r="Y12" s="132"/>
      <c r="Z12" s="132"/>
      <c r="AA12" s="132"/>
      <c r="AB12" s="132"/>
      <c r="AC12" s="132" t="s">
        <v>13</v>
      </c>
      <c r="AD12" s="132"/>
      <c r="AE12" s="132"/>
      <c r="AF12" s="132"/>
      <c r="AG12" s="132"/>
      <c r="AH12" s="132"/>
      <c r="AI12" s="132"/>
      <c r="AJ12" s="132"/>
      <c r="AK12" s="132"/>
      <c r="AL12" s="132"/>
      <c r="AM12" s="132"/>
      <c r="AN12" s="132"/>
      <c r="AO12" s="132"/>
      <c r="AP12" s="133"/>
    </row>
    <row r="13" spans="1:42" s="138" customFormat="1" ht="24.75" customHeight="1">
      <c r="A13" s="135"/>
      <c r="B13" s="136" t="s">
        <v>55</v>
      </c>
      <c r="C13" s="517"/>
      <c r="D13" s="517"/>
      <c r="E13" s="517"/>
      <c r="F13" s="517"/>
      <c r="G13" s="517"/>
      <c r="H13" s="517"/>
      <c r="I13" s="517"/>
      <c r="J13" s="517"/>
      <c r="K13" s="517"/>
      <c r="L13" s="517"/>
      <c r="M13" s="517"/>
      <c r="N13" s="517"/>
      <c r="O13" s="517"/>
      <c r="P13" s="517"/>
      <c r="Q13" s="517"/>
      <c r="R13" s="137"/>
      <c r="S13" s="136" t="s">
        <v>56</v>
      </c>
      <c r="T13" s="517"/>
      <c r="U13" s="517"/>
      <c r="V13" s="517"/>
      <c r="W13" s="517"/>
      <c r="X13" s="517"/>
      <c r="Y13" s="517"/>
      <c r="Z13" s="517"/>
      <c r="AA13" s="517"/>
      <c r="AB13" s="137"/>
      <c r="AC13" s="136" t="s">
        <v>57</v>
      </c>
      <c r="AD13" s="517"/>
      <c r="AE13" s="517"/>
      <c r="AF13" s="517"/>
      <c r="AG13" s="517"/>
      <c r="AH13" s="517"/>
      <c r="AI13" s="517"/>
      <c r="AJ13" s="517"/>
      <c r="AK13" s="517"/>
      <c r="AL13" s="517"/>
      <c r="AP13" s="139"/>
    </row>
    <row r="14" spans="1:42" s="114" customFormat="1" ht="8.1" customHeight="1">
      <c r="A14" s="140"/>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2"/>
    </row>
    <row r="15" spans="1:42" s="134" customFormat="1" ht="15" customHeight="1">
      <c r="A15" s="143" t="s">
        <v>58</v>
      </c>
      <c r="B15" s="144" t="s">
        <v>59</v>
      </c>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08"/>
      <c r="AD15" s="108"/>
      <c r="AE15" s="108"/>
      <c r="AF15" s="108"/>
      <c r="AG15" s="108"/>
      <c r="AH15" s="108"/>
      <c r="AI15" s="108"/>
      <c r="AJ15" s="108"/>
      <c r="AK15" s="108"/>
      <c r="AL15" s="108"/>
      <c r="AM15" s="108"/>
      <c r="AN15" s="141"/>
      <c r="AO15" s="141"/>
      <c r="AP15" s="145"/>
    </row>
    <row r="16" spans="1:42" s="138" customFormat="1" ht="20.100000000000001" customHeight="1">
      <c r="A16" s="143" t="s">
        <v>60</v>
      </c>
      <c r="B16" s="136" t="s">
        <v>61</v>
      </c>
      <c r="C16" s="521"/>
      <c r="D16" s="521"/>
      <c r="E16" s="521"/>
      <c r="F16" s="521"/>
      <c r="G16" s="521"/>
      <c r="H16" s="521"/>
      <c r="I16" s="521"/>
      <c r="J16" s="521"/>
      <c r="K16" s="521"/>
      <c r="L16" s="521"/>
      <c r="M16" s="521"/>
      <c r="N16" s="521"/>
      <c r="O16" s="521"/>
      <c r="P16" s="521"/>
      <c r="Q16" s="521"/>
      <c r="R16" s="521"/>
      <c r="S16" s="521"/>
      <c r="T16" s="521"/>
      <c r="U16" s="521"/>
      <c r="V16" s="521"/>
      <c r="W16" s="521"/>
      <c r="X16" s="521"/>
      <c r="Y16" s="521"/>
      <c r="Z16" s="521"/>
      <c r="AA16" s="521"/>
      <c r="AB16" s="521"/>
      <c r="AC16" s="521"/>
      <c r="AD16" s="521"/>
      <c r="AE16" s="521"/>
      <c r="AF16" s="521"/>
      <c r="AG16" s="521"/>
      <c r="AH16" s="521"/>
      <c r="AI16" s="521"/>
      <c r="AJ16" s="521"/>
      <c r="AK16" s="521"/>
      <c r="AL16" s="521"/>
      <c r="AM16" s="108"/>
      <c r="AN16" s="141"/>
      <c r="AO16" s="141"/>
      <c r="AP16" s="139"/>
    </row>
    <row r="17" spans="1:42" s="114" customFormat="1" ht="10.5" customHeight="1">
      <c r="A17" s="143" t="s">
        <v>62</v>
      </c>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2"/>
    </row>
    <row r="18" spans="1:42" s="134" customFormat="1" ht="15" customHeight="1">
      <c r="A18" s="146"/>
      <c r="B18" s="144" t="s">
        <v>63</v>
      </c>
      <c r="C18" s="144"/>
      <c r="D18" s="144"/>
      <c r="E18" s="144"/>
      <c r="F18" s="144"/>
      <c r="G18" s="144"/>
      <c r="H18" s="144"/>
      <c r="I18" s="144"/>
      <c r="J18" s="144" t="s">
        <v>64</v>
      </c>
      <c r="K18" s="144"/>
      <c r="L18" s="144"/>
      <c r="M18" s="144"/>
      <c r="N18" s="144"/>
      <c r="O18" s="144"/>
      <c r="P18" s="144"/>
      <c r="Q18" s="144"/>
      <c r="R18" s="144"/>
      <c r="S18" s="144"/>
      <c r="T18" s="144"/>
      <c r="U18" s="144"/>
      <c r="V18" s="144"/>
      <c r="W18" s="144" t="s">
        <v>65</v>
      </c>
      <c r="X18" s="144"/>
      <c r="Y18" s="144" t="s">
        <v>66</v>
      </c>
      <c r="Z18" s="144"/>
      <c r="AA18" s="144" t="s">
        <v>67</v>
      </c>
      <c r="AB18" s="144"/>
      <c r="AC18" s="144" t="s">
        <v>68</v>
      </c>
      <c r="AE18" s="144"/>
      <c r="AG18" s="144"/>
      <c r="AH18" s="144"/>
      <c r="AI18" s="144" t="s">
        <v>69</v>
      </c>
      <c r="AJ18" s="144"/>
      <c r="AK18" s="144"/>
      <c r="AL18" s="144"/>
      <c r="AM18" s="144" t="s">
        <v>70</v>
      </c>
      <c r="AN18" s="144"/>
      <c r="AO18" s="144"/>
      <c r="AP18" s="145"/>
    </row>
    <row r="19" spans="1:42" s="150" customFormat="1" ht="20.100000000000001" customHeight="1">
      <c r="A19" s="147"/>
      <c r="B19" s="136" t="s">
        <v>71</v>
      </c>
      <c r="C19" s="517"/>
      <c r="D19" s="517"/>
      <c r="E19" s="517"/>
      <c r="F19" s="517"/>
      <c r="G19" s="517"/>
      <c r="H19" s="517"/>
      <c r="I19" s="148"/>
      <c r="J19" s="136" t="s">
        <v>72</v>
      </c>
      <c r="K19" s="517"/>
      <c r="L19" s="517"/>
      <c r="M19" s="517"/>
      <c r="N19" s="517"/>
      <c r="O19" s="517"/>
      <c r="P19" s="517"/>
      <c r="Q19" s="517"/>
      <c r="R19" s="517"/>
      <c r="S19" s="517"/>
      <c r="T19" s="517"/>
      <c r="U19" s="144"/>
      <c r="V19" s="136" t="s">
        <v>73</v>
      </c>
      <c r="W19" s="526"/>
      <c r="X19" s="526"/>
      <c r="Y19" s="527"/>
      <c r="Z19" s="527"/>
      <c r="AA19" s="527"/>
      <c r="AB19" s="527"/>
      <c r="AC19" s="528"/>
      <c r="AD19" s="528"/>
      <c r="AE19" s="148"/>
      <c r="AF19" s="136" t="s">
        <v>74</v>
      </c>
      <c r="AG19" s="526"/>
      <c r="AH19" s="526"/>
      <c r="AI19" s="526"/>
      <c r="AJ19" s="529"/>
      <c r="AK19" s="529"/>
      <c r="AL19" s="529"/>
      <c r="AM19" s="529"/>
      <c r="AN19" s="529"/>
      <c r="AO19" s="144"/>
      <c r="AP19" s="149"/>
    </row>
    <row r="20" spans="1:42" s="114" customFormat="1" ht="8.1" customHeight="1">
      <c r="A20" s="151"/>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2"/>
    </row>
    <row r="21" spans="1:42" s="134" customFormat="1" ht="15" customHeight="1">
      <c r="A21" s="146"/>
      <c r="B21" s="144" t="s">
        <v>75</v>
      </c>
      <c r="C21" s="144"/>
      <c r="D21" s="144"/>
      <c r="E21" s="144"/>
      <c r="F21" s="144"/>
      <c r="G21" s="144"/>
      <c r="H21" s="144"/>
      <c r="I21" s="144"/>
      <c r="J21" s="144"/>
      <c r="K21" s="144"/>
      <c r="L21" s="144"/>
      <c r="M21" s="144"/>
      <c r="N21" s="144" t="s">
        <v>76</v>
      </c>
      <c r="O21" s="144"/>
      <c r="P21" s="144"/>
      <c r="Q21" s="144"/>
      <c r="R21" s="144"/>
      <c r="S21" s="144"/>
      <c r="T21" s="144" t="s">
        <v>77</v>
      </c>
      <c r="U21" s="144"/>
      <c r="V21" s="144"/>
      <c r="W21" s="144"/>
      <c r="X21" s="144" t="s">
        <v>76</v>
      </c>
      <c r="Y21" s="144"/>
      <c r="Z21" s="144"/>
      <c r="AA21" s="144"/>
      <c r="AB21" s="144" t="s">
        <v>78</v>
      </c>
      <c r="AC21" s="144"/>
      <c r="AD21" s="144"/>
      <c r="AE21" s="144"/>
      <c r="AF21" s="144"/>
      <c r="AG21" s="144"/>
      <c r="AH21" s="144" t="s">
        <v>76</v>
      </c>
      <c r="AI21" s="144"/>
      <c r="AJ21" s="144"/>
      <c r="AK21" s="144"/>
      <c r="AM21" s="144"/>
      <c r="AP21" s="145"/>
    </row>
    <row r="22" spans="1:42" s="138" customFormat="1" ht="20.100000000000001" customHeight="1">
      <c r="A22" s="147"/>
      <c r="B22" s="136" t="s">
        <v>79</v>
      </c>
      <c r="C22" s="524"/>
      <c r="D22" s="524"/>
      <c r="E22" s="524"/>
      <c r="F22" s="524"/>
      <c r="G22" s="524"/>
      <c r="H22" s="524"/>
      <c r="I22" s="524"/>
      <c r="J22" s="524"/>
      <c r="K22" s="524"/>
      <c r="L22" s="524"/>
      <c r="M22" s="524"/>
      <c r="N22" s="525"/>
      <c r="O22" s="525"/>
      <c r="P22" s="525"/>
      <c r="Q22" s="525"/>
      <c r="R22" s="144"/>
      <c r="S22" s="136" t="s">
        <v>80</v>
      </c>
      <c r="T22" s="524" t="s">
        <v>81</v>
      </c>
      <c r="U22" s="524"/>
      <c r="V22" s="524"/>
      <c r="W22" s="524"/>
      <c r="X22" s="520">
        <v>7</v>
      </c>
      <c r="Y22" s="520"/>
      <c r="Z22" s="137"/>
      <c r="AA22" s="136" t="s">
        <v>82</v>
      </c>
      <c r="AB22" s="524" t="s">
        <v>81</v>
      </c>
      <c r="AC22" s="524"/>
      <c r="AD22" s="524"/>
      <c r="AE22" s="524"/>
      <c r="AF22" s="524"/>
      <c r="AG22" s="524"/>
      <c r="AH22" s="520">
        <v>7</v>
      </c>
      <c r="AI22" s="520"/>
      <c r="AJ22" s="137"/>
      <c r="AK22" s="137"/>
      <c r="AM22" s="137"/>
      <c r="AN22" s="137"/>
      <c r="AP22" s="139"/>
    </row>
    <row r="23" spans="1:42" s="114" customFormat="1" ht="8.1" customHeight="1">
      <c r="A23" s="15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4"/>
    </row>
    <row r="24" spans="1:42" s="134" customFormat="1" ht="15" customHeight="1">
      <c r="A24" s="155"/>
      <c r="B24" s="144" t="s">
        <v>83</v>
      </c>
      <c r="C24" s="144"/>
      <c r="D24" s="144"/>
      <c r="E24" s="144"/>
      <c r="F24" s="144"/>
      <c r="G24" s="144"/>
      <c r="H24" s="144" t="s">
        <v>84</v>
      </c>
      <c r="I24" s="144"/>
      <c r="J24" s="144"/>
      <c r="K24" s="144"/>
      <c r="L24" s="144"/>
      <c r="M24" s="144"/>
      <c r="N24" s="144"/>
      <c r="O24" s="144" t="s">
        <v>85</v>
      </c>
      <c r="P24" s="144"/>
      <c r="Q24" s="144"/>
      <c r="R24" s="144"/>
      <c r="S24" s="144"/>
      <c r="T24" s="144"/>
      <c r="U24" s="144"/>
      <c r="V24" s="144" t="s">
        <v>86</v>
      </c>
      <c r="W24" s="144"/>
      <c r="X24" s="144"/>
      <c r="Y24" s="144"/>
      <c r="Z24" s="144"/>
      <c r="AA24" s="144" t="s">
        <v>87</v>
      </c>
      <c r="AB24" s="144"/>
      <c r="AC24" s="144"/>
      <c r="AD24" s="144"/>
      <c r="AE24" s="144"/>
      <c r="AF24" s="156"/>
      <c r="AG24" s="156"/>
      <c r="AH24" s="156"/>
      <c r="AI24" s="156"/>
      <c r="AJ24" s="156"/>
      <c r="AK24" s="156"/>
      <c r="AL24" s="156"/>
      <c r="AM24" s="156"/>
      <c r="AN24" s="156"/>
      <c r="AO24" s="144"/>
      <c r="AP24" s="133"/>
    </row>
    <row r="25" spans="1:42" s="150" customFormat="1" ht="19.5" customHeight="1">
      <c r="A25" s="143" t="s">
        <v>88</v>
      </c>
      <c r="B25" s="136" t="s">
        <v>89</v>
      </c>
      <c r="C25" s="521"/>
      <c r="D25" s="521"/>
      <c r="E25" s="522"/>
      <c r="F25" s="522"/>
      <c r="G25" s="148"/>
      <c r="H25" s="136" t="s">
        <v>90</v>
      </c>
      <c r="I25" s="523"/>
      <c r="J25" s="523"/>
      <c r="K25" s="523"/>
      <c r="L25" s="523"/>
      <c r="M25" s="523"/>
      <c r="N25" s="148"/>
      <c r="O25" s="136" t="s">
        <v>91</v>
      </c>
      <c r="P25" s="523"/>
      <c r="Q25" s="523"/>
      <c r="R25" s="523"/>
      <c r="S25" s="523"/>
      <c r="T25" s="523"/>
      <c r="U25" s="148"/>
      <c r="V25" s="136" t="s">
        <v>92</v>
      </c>
      <c r="W25" s="522" t="s">
        <v>187</v>
      </c>
      <c r="X25" s="522"/>
      <c r="Y25" s="522"/>
      <c r="Z25" s="108"/>
      <c r="AA25" s="136" t="s">
        <v>94</v>
      </c>
      <c r="AB25" s="523"/>
      <c r="AC25" s="523"/>
      <c r="AD25" s="523"/>
      <c r="AE25" s="523"/>
      <c r="AF25" s="523"/>
      <c r="AG25" s="515"/>
      <c r="AH25" s="515"/>
      <c r="AI25" s="515"/>
      <c r="AJ25" s="157"/>
      <c r="AK25" s="158"/>
      <c r="AL25" s="515"/>
      <c r="AM25" s="515"/>
      <c r="AN25" s="157"/>
      <c r="AO25" s="148"/>
      <c r="AP25" s="149"/>
    </row>
    <row r="26" spans="1:42" s="114" customFormat="1" ht="9" customHeight="1">
      <c r="A26" s="143"/>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2"/>
    </row>
    <row r="27" spans="1:42" s="114" customFormat="1" ht="15.75" customHeight="1">
      <c r="A27" s="143" t="s">
        <v>60</v>
      </c>
      <c r="B27" s="144" t="s">
        <v>95</v>
      </c>
      <c r="C27" s="144"/>
      <c r="D27" s="144"/>
      <c r="E27" s="144"/>
      <c r="F27" s="144"/>
      <c r="G27" s="144"/>
      <c r="H27" s="144"/>
      <c r="I27" s="144"/>
      <c r="J27" s="144"/>
      <c r="K27" s="144"/>
      <c r="L27" s="144"/>
      <c r="M27" s="144"/>
      <c r="N27" s="144"/>
      <c r="O27" s="144"/>
      <c r="P27" s="144"/>
      <c r="Q27" s="144"/>
      <c r="R27" s="144"/>
      <c r="S27" s="144"/>
      <c r="T27" s="144"/>
      <c r="U27" s="108"/>
      <c r="V27" s="108"/>
      <c r="W27" s="108"/>
      <c r="X27" s="108"/>
      <c r="Y27" s="108"/>
      <c r="Z27" s="108"/>
      <c r="AA27" s="108"/>
      <c r="AB27" s="108"/>
      <c r="AC27" s="108"/>
      <c r="AD27" s="108"/>
      <c r="AE27" s="108"/>
      <c r="AF27" s="108"/>
      <c r="AG27" s="108"/>
      <c r="AH27" s="108"/>
      <c r="AI27" s="108"/>
      <c r="AJ27" s="108"/>
      <c r="AK27" s="108"/>
      <c r="AL27" s="108"/>
      <c r="AM27" s="108"/>
      <c r="AN27" s="108"/>
      <c r="AO27" s="108"/>
      <c r="AP27" s="142"/>
    </row>
    <row r="28" spans="1:42" s="114" customFormat="1" ht="19.5" customHeight="1">
      <c r="A28" s="143" t="s">
        <v>96</v>
      </c>
      <c r="B28" s="136" t="s">
        <v>97</v>
      </c>
      <c r="C28" s="516" t="s">
        <v>98</v>
      </c>
      <c r="D28" s="516"/>
      <c r="E28" s="516"/>
      <c r="F28" s="516"/>
      <c r="G28" s="516"/>
      <c r="H28" s="516"/>
      <c r="I28" s="516"/>
      <c r="J28" s="516"/>
      <c r="K28" s="516"/>
      <c r="L28" s="516"/>
      <c r="M28" s="516"/>
      <c r="N28" s="516"/>
      <c r="O28" s="516"/>
      <c r="P28" s="516"/>
      <c r="Q28" s="516"/>
      <c r="R28" s="516"/>
      <c r="S28" s="516"/>
      <c r="T28" s="516"/>
      <c r="U28" s="108"/>
      <c r="V28" s="108"/>
      <c r="W28" s="108"/>
      <c r="X28" s="108"/>
      <c r="Y28" s="108"/>
      <c r="Z28" s="108"/>
      <c r="AA28" s="108"/>
      <c r="AB28" s="108"/>
      <c r="AC28" s="108"/>
      <c r="AD28" s="108"/>
      <c r="AE28" s="108"/>
      <c r="AF28" s="108"/>
      <c r="AG28" s="108"/>
      <c r="AH28" s="108"/>
      <c r="AI28" s="108"/>
      <c r="AJ28" s="108"/>
      <c r="AK28" s="108"/>
      <c r="AL28" s="108"/>
      <c r="AM28" s="108"/>
      <c r="AN28" s="108"/>
      <c r="AO28" s="108"/>
      <c r="AP28" s="142"/>
    </row>
    <row r="29" spans="1:42" s="114" customFormat="1" ht="9" customHeight="1">
      <c r="A29" s="143"/>
      <c r="B29" s="141"/>
      <c r="C29" s="141"/>
      <c r="D29" s="141"/>
      <c r="E29" s="141"/>
      <c r="F29" s="141"/>
      <c r="G29" s="141"/>
      <c r="H29" s="141"/>
      <c r="I29" s="141"/>
      <c r="J29" s="141"/>
      <c r="K29" s="141"/>
      <c r="L29" s="141"/>
      <c r="M29" s="141"/>
      <c r="N29" s="141"/>
      <c r="O29" s="141"/>
      <c r="P29" s="141"/>
      <c r="Q29" s="141"/>
      <c r="R29" s="141"/>
      <c r="S29" s="141"/>
      <c r="T29" s="141"/>
      <c r="U29" s="108"/>
      <c r="V29" s="108"/>
      <c r="W29" s="108"/>
      <c r="X29" s="108"/>
      <c r="Y29" s="108"/>
      <c r="Z29" s="108"/>
      <c r="AA29" s="108"/>
      <c r="AB29" s="108"/>
      <c r="AC29" s="108"/>
      <c r="AD29" s="108"/>
      <c r="AE29" s="108"/>
      <c r="AF29" s="108"/>
      <c r="AG29" s="108"/>
      <c r="AH29" s="108"/>
      <c r="AI29" s="108"/>
      <c r="AJ29" s="108"/>
      <c r="AK29" s="108"/>
      <c r="AL29" s="108"/>
      <c r="AM29" s="108"/>
      <c r="AN29" s="108"/>
      <c r="AO29" s="108"/>
      <c r="AP29" s="142"/>
    </row>
    <row r="30" spans="1:42" s="134" customFormat="1" ht="15" customHeight="1">
      <c r="A30" s="143"/>
      <c r="B30" s="144" t="s">
        <v>99</v>
      </c>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5"/>
    </row>
    <row r="31" spans="1:42" s="138" customFormat="1" ht="20.100000000000001" customHeight="1">
      <c r="A31" s="147"/>
      <c r="B31" s="136" t="s">
        <v>100</v>
      </c>
      <c r="C31" s="517"/>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c r="AG31" s="517"/>
      <c r="AH31" s="517"/>
      <c r="AI31" s="517"/>
      <c r="AJ31" s="517"/>
      <c r="AK31" s="517"/>
      <c r="AL31" s="517"/>
      <c r="AM31" s="517"/>
      <c r="AN31" s="517"/>
      <c r="AO31" s="517"/>
      <c r="AP31" s="139"/>
    </row>
    <row r="32" spans="1:42" s="114" customFormat="1" ht="15.75" customHeight="1">
      <c r="A32" s="152"/>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4"/>
    </row>
    <row r="33" spans="1:55" s="114" customFormat="1" ht="18" customHeight="1">
      <c r="A33" s="159"/>
      <c r="B33" s="518"/>
      <c r="C33" s="518"/>
      <c r="D33" s="518"/>
      <c r="E33" s="518"/>
      <c r="F33" s="160"/>
      <c r="G33" s="161"/>
      <c r="H33" s="160"/>
      <c r="I33" s="160"/>
      <c r="J33" s="160"/>
      <c r="K33" s="161"/>
      <c r="L33" s="162"/>
      <c r="M33" s="162"/>
      <c r="N33" s="162"/>
      <c r="O33" s="160"/>
      <c r="P33" s="160"/>
      <c r="Q33" s="519"/>
      <c r="R33" s="519"/>
      <c r="S33" s="519"/>
      <c r="T33" s="519"/>
      <c r="U33" s="160"/>
      <c r="V33" s="161"/>
      <c r="W33" s="160"/>
      <c r="X33" s="160"/>
      <c r="Y33" s="160"/>
      <c r="Z33" s="160"/>
      <c r="AA33" s="160"/>
      <c r="AB33" s="160"/>
      <c r="AC33" s="160"/>
      <c r="AD33" s="160"/>
      <c r="AE33" s="160"/>
      <c r="AF33" s="163"/>
      <c r="AG33" s="163"/>
      <c r="AH33" s="163"/>
      <c r="AI33" s="163"/>
      <c r="AJ33" s="163"/>
      <c r="AK33" s="163"/>
      <c r="AL33" s="163"/>
      <c r="AM33" s="163"/>
      <c r="AN33" s="163"/>
      <c r="AO33" s="160"/>
      <c r="AP33" s="164"/>
    </row>
    <row r="34" spans="1:55" s="114" customFormat="1" ht="18" customHeight="1">
      <c r="A34" s="151"/>
      <c r="B34" s="165"/>
      <c r="C34" s="166" t="s">
        <v>101</v>
      </c>
      <c r="D34" s="166"/>
      <c r="E34" s="166"/>
      <c r="F34" s="166"/>
      <c r="G34" s="166"/>
      <c r="H34" s="166"/>
      <c r="I34" s="166"/>
      <c r="J34" s="166"/>
      <c r="K34" s="166"/>
      <c r="L34" s="166"/>
      <c r="M34" s="166"/>
      <c r="N34" s="166"/>
      <c r="O34" s="166"/>
      <c r="P34" s="166"/>
      <c r="Q34" s="166"/>
      <c r="R34" s="166"/>
      <c r="S34" s="166"/>
      <c r="T34" s="166"/>
      <c r="U34" s="167"/>
      <c r="V34" s="168"/>
      <c r="W34" s="167"/>
      <c r="X34" s="167"/>
      <c r="Y34" s="167"/>
      <c r="Z34" s="167"/>
      <c r="AA34" s="167"/>
      <c r="AB34" s="167"/>
      <c r="AC34" s="167"/>
      <c r="AD34" s="167"/>
      <c r="AE34" s="169"/>
      <c r="AF34" s="169"/>
      <c r="AG34" s="169"/>
      <c r="AH34" s="169"/>
      <c r="AI34" s="169"/>
      <c r="AJ34" s="169"/>
      <c r="AK34" s="169"/>
      <c r="AL34" s="169"/>
      <c r="AM34" s="170"/>
      <c r="AN34" s="171"/>
      <c r="AO34" s="169"/>
      <c r="AP34" s="172"/>
      <c r="AR34" s="108"/>
      <c r="AS34" s="108"/>
      <c r="AT34" s="108"/>
      <c r="AU34" s="108"/>
      <c r="AV34" s="108"/>
      <c r="AW34" s="108"/>
      <c r="AX34" s="108"/>
      <c r="AY34" s="108"/>
      <c r="AZ34" s="108"/>
      <c r="BA34" s="108"/>
      <c r="BB34" s="108"/>
      <c r="BC34" s="108"/>
    </row>
    <row r="35" spans="1:55" s="114" customFormat="1" ht="10.5" customHeight="1">
      <c r="A35" s="151"/>
      <c r="B35" s="165"/>
      <c r="C35" s="173"/>
      <c r="D35" s="141"/>
      <c r="E35" s="141"/>
      <c r="F35" s="141"/>
      <c r="G35" s="141"/>
      <c r="H35" s="141"/>
      <c r="I35" s="141"/>
      <c r="J35" s="141"/>
      <c r="K35" s="174"/>
      <c r="L35" s="141"/>
      <c r="M35" s="141"/>
      <c r="N35" s="141"/>
      <c r="O35" s="173"/>
      <c r="P35" s="175"/>
      <c r="Q35" s="141"/>
      <c r="R35" s="141"/>
      <c r="S35" s="141"/>
      <c r="T35" s="141"/>
      <c r="U35" s="167"/>
      <c r="V35" s="168"/>
      <c r="W35" s="167"/>
      <c r="X35" s="167"/>
      <c r="Y35" s="167"/>
      <c r="Z35" s="167"/>
      <c r="AA35" s="167"/>
      <c r="AB35" s="167"/>
      <c r="AC35" s="167"/>
      <c r="AD35" s="167"/>
      <c r="AE35" s="167"/>
      <c r="AF35" s="176"/>
      <c r="AG35" s="176"/>
      <c r="AH35" s="176"/>
      <c r="AI35" s="176"/>
      <c r="AJ35" s="176"/>
      <c r="AK35" s="176"/>
      <c r="AL35" s="176"/>
      <c r="AM35" s="176"/>
      <c r="AN35" s="176"/>
      <c r="AO35" s="167"/>
      <c r="AP35" s="172"/>
      <c r="AR35" s="108"/>
      <c r="AS35" s="108"/>
      <c r="AT35" s="108"/>
      <c r="AU35" s="108"/>
      <c r="AV35" s="108"/>
      <c r="AW35" s="108"/>
      <c r="AX35" s="108"/>
      <c r="AY35" s="108"/>
      <c r="AZ35" s="108"/>
      <c r="BA35" s="108"/>
      <c r="BB35" s="108"/>
      <c r="BC35" s="108"/>
    </row>
    <row r="36" spans="1:55" s="110" customFormat="1" ht="12.75" customHeight="1">
      <c r="B36" s="177"/>
      <c r="C36" s="178"/>
      <c r="D36" s="178"/>
      <c r="E36" s="178"/>
      <c r="F36" s="179"/>
      <c r="G36" s="180"/>
      <c r="H36" s="179"/>
      <c r="I36" s="179"/>
      <c r="J36" s="179"/>
      <c r="K36" s="180"/>
      <c r="L36" s="181"/>
      <c r="M36" s="181"/>
      <c r="N36" s="181"/>
      <c r="O36" s="179"/>
      <c r="P36" s="179"/>
      <c r="Q36" s="181"/>
      <c r="R36" s="181"/>
      <c r="S36" s="181"/>
      <c r="T36" s="181"/>
      <c r="U36" s="179"/>
      <c r="V36" s="180"/>
      <c r="W36" s="179"/>
      <c r="X36" s="179"/>
      <c r="Y36" s="182"/>
      <c r="Z36" s="182"/>
      <c r="AA36" s="182"/>
      <c r="AB36" s="182"/>
      <c r="AC36" s="182"/>
      <c r="AD36" s="182"/>
      <c r="AE36" s="182"/>
      <c r="AF36" s="183"/>
      <c r="AG36" s="183"/>
      <c r="AH36" s="183"/>
      <c r="AI36" s="183"/>
      <c r="AJ36" s="183"/>
      <c r="AK36" s="183"/>
      <c r="AL36" s="183"/>
      <c r="AM36" s="184"/>
      <c r="AN36" s="184"/>
      <c r="AO36" s="179"/>
      <c r="AP36" s="185"/>
      <c r="AR36" s="108"/>
      <c r="AS36" s="108"/>
      <c r="AT36" s="108"/>
      <c r="AU36" s="108"/>
      <c r="AV36" s="108"/>
      <c r="AW36" s="108"/>
      <c r="AX36" s="108"/>
      <c r="AY36" s="108"/>
      <c r="AZ36" s="108"/>
      <c r="BA36" s="108"/>
      <c r="BB36" s="108"/>
      <c r="BC36" s="108"/>
    </row>
    <row r="37" spans="1:55" s="114" customFormat="1" ht="24" customHeight="1">
      <c r="A37" s="186" t="s">
        <v>102</v>
      </c>
      <c r="B37" s="513" t="s">
        <v>103</v>
      </c>
      <c r="C37" s="513"/>
      <c r="D37" s="513"/>
      <c r="E37" s="513"/>
      <c r="F37" s="167"/>
      <c r="G37" s="187" t="s">
        <v>104</v>
      </c>
      <c r="H37" s="188"/>
      <c r="I37" s="179"/>
      <c r="J37" s="179"/>
      <c r="K37" s="189" t="s">
        <v>105</v>
      </c>
      <c r="L37" s="190"/>
      <c r="M37" s="190"/>
      <c r="N37" s="190"/>
      <c r="O37" s="167"/>
      <c r="P37" s="167"/>
      <c r="Q37" s="191"/>
      <c r="R37" s="141"/>
      <c r="S37" s="141"/>
      <c r="T37" s="141"/>
      <c r="U37" s="141"/>
      <c r="V37" s="141"/>
      <c r="W37" s="141"/>
      <c r="X37" s="141"/>
      <c r="Y37" s="141"/>
      <c r="Z37" s="141"/>
      <c r="AA37" s="141"/>
      <c r="AB37" s="141"/>
      <c r="AC37" s="141"/>
      <c r="AD37" s="141"/>
      <c r="AE37" s="141"/>
      <c r="AF37" s="141"/>
      <c r="AG37" s="192" t="s">
        <v>106</v>
      </c>
      <c r="AH37" s="179"/>
      <c r="AI37" s="179"/>
      <c r="AJ37" s="167"/>
      <c r="AK37" s="167"/>
      <c r="AL37" s="167"/>
      <c r="AM37" s="167"/>
      <c r="AN37" s="167"/>
      <c r="AO37" s="167"/>
      <c r="AP37" s="172"/>
      <c r="AR37" s="108"/>
      <c r="AS37" s="108"/>
      <c r="AT37" s="108"/>
      <c r="AU37" s="108"/>
      <c r="AV37" s="108"/>
      <c r="AW37" s="108"/>
      <c r="AX37" s="108"/>
      <c r="AY37" s="108"/>
      <c r="AZ37" s="108"/>
      <c r="BA37" s="108"/>
      <c r="BB37" s="108"/>
      <c r="BC37" s="108"/>
    </row>
    <row r="38" spans="1:55" s="114" customFormat="1" ht="19.5" customHeight="1">
      <c r="A38" s="193" t="s">
        <v>107</v>
      </c>
      <c r="B38" s="194">
        <v>19</v>
      </c>
      <c r="C38" s="506"/>
      <c r="D38" s="506"/>
      <c r="E38" s="506"/>
      <c r="F38" s="195"/>
      <c r="G38" s="196">
        <v>20</v>
      </c>
      <c r="H38" s="506"/>
      <c r="I38" s="506"/>
      <c r="J38" s="195"/>
      <c r="K38" s="197">
        <v>21</v>
      </c>
      <c r="L38" s="514">
        <f>IF(W25=0,"",VLOOKUP(W25,dades!B3:E29,3,0))</f>
        <v>0</v>
      </c>
      <c r="M38" s="514"/>
      <c r="N38" s="514"/>
      <c r="O38" s="195"/>
      <c r="P38" s="166" t="s">
        <v>108</v>
      </c>
      <c r="Q38" s="166"/>
      <c r="R38" s="166"/>
      <c r="S38" s="166"/>
      <c r="T38" s="166"/>
      <c r="U38" s="166"/>
      <c r="V38" s="166"/>
      <c r="W38" s="166"/>
      <c r="X38" s="166"/>
      <c r="Y38" s="166"/>
      <c r="Z38" s="166"/>
      <c r="AA38" s="166"/>
      <c r="AB38" s="166"/>
      <c r="AC38" s="166"/>
      <c r="AD38" s="141"/>
      <c r="AE38" s="198"/>
      <c r="AF38" s="136" t="s">
        <v>109</v>
      </c>
      <c r="AG38" s="507">
        <f>IF(AND(C38&lt;&gt;0)*AND(L38&lt;&gt;0),+C38*15*L38,0)</f>
        <v>0</v>
      </c>
      <c r="AH38" s="507"/>
      <c r="AI38" s="507"/>
      <c r="AJ38" s="507"/>
      <c r="AK38" s="507"/>
      <c r="AL38" s="507"/>
      <c r="AM38" s="507"/>
      <c r="AN38" s="507"/>
      <c r="AO38" s="507"/>
      <c r="AP38" s="199"/>
      <c r="AR38" s="108"/>
      <c r="AS38" s="108"/>
      <c r="AT38" s="108"/>
      <c r="AU38" s="108"/>
      <c r="AV38" s="108"/>
      <c r="AW38" s="108"/>
      <c r="AX38" s="108"/>
      <c r="AY38" s="108"/>
      <c r="AZ38" s="108"/>
      <c r="BA38" s="108"/>
      <c r="BB38" s="108"/>
      <c r="BC38" s="108"/>
    </row>
    <row r="39" spans="1:55" s="114" customFormat="1" ht="15.75" customHeight="1">
      <c r="A39" s="143" t="s">
        <v>110</v>
      </c>
      <c r="B39" s="200"/>
      <c r="C39" s="201"/>
      <c r="D39" s="201"/>
      <c r="E39" s="201"/>
      <c r="F39" s="167"/>
      <c r="G39" s="201"/>
      <c r="H39" s="201"/>
      <c r="I39" s="201"/>
      <c r="J39" s="201"/>
      <c r="K39" s="167"/>
      <c r="L39" s="202"/>
      <c r="M39" s="202"/>
      <c r="N39" s="202"/>
      <c r="O39" s="203"/>
      <c r="P39" s="204"/>
      <c r="Q39" s="204"/>
      <c r="R39" s="204"/>
      <c r="S39" s="204"/>
      <c r="T39" s="204"/>
      <c r="U39" s="205"/>
      <c r="V39" s="205"/>
      <c r="W39" s="205"/>
      <c r="X39" s="205"/>
      <c r="Y39" s="205"/>
      <c r="Z39" s="205"/>
      <c r="AA39" s="205"/>
      <c r="AB39" s="205"/>
      <c r="AC39" s="205"/>
      <c r="AD39" s="141"/>
      <c r="AE39" s="206"/>
      <c r="AF39" s="206"/>
      <c r="AG39" s="207"/>
      <c r="AH39" s="207"/>
      <c r="AI39" s="207"/>
      <c r="AJ39" s="207"/>
      <c r="AK39" s="207"/>
      <c r="AL39" s="207"/>
      <c r="AM39" s="207"/>
      <c r="AN39" s="207"/>
      <c r="AO39" s="208"/>
      <c r="AP39" s="172"/>
      <c r="AR39" s="108"/>
      <c r="AS39" s="108"/>
      <c r="AT39" s="108"/>
      <c r="AU39" s="108"/>
      <c r="AV39" s="108"/>
      <c r="AW39" s="108"/>
      <c r="AX39" s="108"/>
      <c r="AY39" s="108"/>
      <c r="AZ39" s="108"/>
      <c r="BA39" s="108"/>
      <c r="BB39" s="108"/>
      <c r="BC39" s="108"/>
    </row>
    <row r="40" spans="1:55" s="167" customFormat="1" ht="6.75" customHeight="1">
      <c r="A40" s="209"/>
      <c r="B40" s="200"/>
      <c r="C40" s="201"/>
      <c r="D40" s="201"/>
      <c r="E40" s="201"/>
      <c r="G40" s="201"/>
      <c r="H40" s="201"/>
      <c r="I40" s="201"/>
      <c r="J40" s="201"/>
      <c r="L40" s="202"/>
      <c r="M40" s="511"/>
      <c r="N40" s="511"/>
      <c r="O40" s="210" t="s">
        <v>111</v>
      </c>
      <c r="P40" s="211"/>
      <c r="Q40" s="211"/>
      <c r="R40" s="211"/>
      <c r="S40" s="211"/>
      <c r="T40" s="211"/>
      <c r="U40" s="211"/>
      <c r="V40" s="211"/>
      <c r="W40" s="211"/>
      <c r="X40" s="211"/>
      <c r="Y40" s="206"/>
      <c r="Z40" s="206"/>
      <c r="AA40" s="206"/>
      <c r="AB40" s="206"/>
      <c r="AC40" s="206"/>
      <c r="AE40" s="206"/>
      <c r="AF40" s="205"/>
      <c r="AG40" s="212"/>
      <c r="AH40" s="212"/>
      <c r="AI40" s="212"/>
      <c r="AJ40" s="212"/>
      <c r="AK40" s="212"/>
      <c r="AL40" s="212"/>
      <c r="AM40" s="212"/>
      <c r="AN40" s="212"/>
      <c r="AO40" s="212"/>
      <c r="AP40" s="172"/>
      <c r="AR40" s="108"/>
      <c r="AS40" s="108"/>
      <c r="AT40" s="108"/>
      <c r="AU40" s="108"/>
      <c r="AV40" s="108"/>
      <c r="AW40" s="108"/>
      <c r="AX40" s="108"/>
      <c r="AY40" s="108"/>
      <c r="AZ40" s="108"/>
      <c r="BA40" s="108"/>
      <c r="BB40" s="108"/>
      <c r="BC40" s="108"/>
    </row>
    <row r="41" spans="1:55" s="215" customFormat="1" ht="28.5" customHeight="1">
      <c r="A41" s="213"/>
      <c r="B41" s="108"/>
      <c r="C41" s="108"/>
      <c r="D41" s="108"/>
      <c r="E41" s="108"/>
      <c r="F41" s="108"/>
      <c r="G41" s="108"/>
      <c r="H41" s="108"/>
      <c r="I41" s="214"/>
      <c r="J41" s="179"/>
      <c r="O41" s="216"/>
      <c r="P41" s="217"/>
      <c r="Q41" s="217"/>
      <c r="R41" s="217"/>
      <c r="S41" s="217"/>
      <c r="T41" s="217"/>
      <c r="U41" s="217"/>
      <c r="V41" s="217"/>
      <c r="W41" s="218"/>
      <c r="X41" s="219"/>
      <c r="Y41" s="219"/>
      <c r="Z41" s="219"/>
      <c r="AA41" s="219"/>
      <c r="AB41" s="220"/>
      <c r="AC41" s="220"/>
      <c r="AD41" s="195"/>
      <c r="AE41" s="220"/>
      <c r="AF41" s="221"/>
      <c r="AG41" s="222" t="s">
        <v>106</v>
      </c>
      <c r="AH41" s="223"/>
      <c r="AI41" s="223"/>
      <c r="AJ41" s="224"/>
      <c r="AK41" s="224"/>
      <c r="AL41" s="224"/>
      <c r="AM41" s="224"/>
      <c r="AN41" s="224"/>
      <c r="AO41" s="224"/>
      <c r="AP41" s="225"/>
      <c r="AR41" s="108"/>
      <c r="AS41" s="108"/>
      <c r="AT41" s="108"/>
      <c r="AU41" s="108"/>
      <c r="AV41" s="108"/>
      <c r="AW41" s="108"/>
      <c r="AX41" s="108"/>
      <c r="AY41" s="108"/>
      <c r="AZ41" s="108"/>
      <c r="BA41" s="108"/>
      <c r="BB41" s="108"/>
      <c r="BC41" s="108"/>
    </row>
    <row r="42" spans="1:55" s="215" customFormat="1" ht="19.5" customHeight="1">
      <c r="A42" s="226"/>
      <c r="B42" s="108"/>
      <c r="C42" s="108"/>
      <c r="D42" s="108"/>
      <c r="E42" s="108"/>
      <c r="F42" s="108"/>
      <c r="G42" s="108"/>
      <c r="H42" s="108"/>
      <c r="I42" s="108"/>
      <c r="J42" s="195"/>
      <c r="L42" s="227"/>
      <c r="O42" s="228"/>
      <c r="P42" s="229" t="s">
        <v>112</v>
      </c>
      <c r="Q42" s="229"/>
      <c r="R42" s="229"/>
      <c r="S42" s="229"/>
      <c r="T42" s="229"/>
      <c r="U42" s="229"/>
      <c r="V42" s="229"/>
      <c r="W42" s="229"/>
      <c r="X42" s="229"/>
      <c r="Y42" s="229"/>
      <c r="Z42" s="229"/>
      <c r="AA42" s="229"/>
      <c r="AB42" s="229"/>
      <c r="AC42" s="229"/>
      <c r="AD42" s="195"/>
      <c r="AE42" s="230"/>
      <c r="AF42" s="136" t="s">
        <v>113</v>
      </c>
      <c r="AG42" s="507">
        <f>IF(AND(C38&lt;&gt;0)*AND(L38&lt;&gt;0),AG38*0.4*MIN(H38,15)/15,0)</f>
        <v>0</v>
      </c>
      <c r="AH42" s="507"/>
      <c r="AI42" s="507"/>
      <c r="AJ42" s="507"/>
      <c r="AK42" s="507"/>
      <c r="AL42" s="507"/>
      <c r="AM42" s="507"/>
      <c r="AN42" s="507"/>
      <c r="AO42" s="507"/>
      <c r="AP42" s="231"/>
      <c r="AR42" s="108"/>
      <c r="AS42" s="108"/>
      <c r="AT42" s="108"/>
      <c r="AU42" s="108"/>
      <c r="AV42" s="108"/>
      <c r="AW42" s="108"/>
      <c r="AX42" s="108"/>
      <c r="AY42" s="108"/>
      <c r="AZ42" s="108"/>
      <c r="BA42" s="108"/>
      <c r="BB42" s="108"/>
      <c r="BC42" s="108"/>
    </row>
    <row r="43" spans="1:55" s="247" customFormat="1" ht="12.75" customHeight="1">
      <c r="A43" s="226"/>
      <c r="B43" s="108"/>
      <c r="C43" s="108"/>
      <c r="D43" s="108"/>
      <c r="E43" s="108"/>
      <c r="F43" s="108"/>
      <c r="G43" s="108"/>
      <c r="H43" s="108"/>
      <c r="I43" s="108"/>
      <c r="J43" s="232"/>
      <c r="K43" s="228"/>
      <c r="L43" s="233"/>
      <c r="M43" s="233"/>
      <c r="N43" s="233"/>
      <c r="O43" s="228"/>
      <c r="P43" s="234"/>
      <c r="Q43" s="235"/>
      <c r="R43" s="236"/>
      <c r="S43" s="512">
        <f>IF(AND(AG38&lt;&gt;0)*AND(AG42&lt;&gt;0),+AG38+AG42,0)</f>
        <v>0</v>
      </c>
      <c r="T43" s="512"/>
      <c r="U43" s="237"/>
      <c r="V43" s="238">
        <f>IF(AND(S43&lt;&gt;0)*AND(H42&lt;&gt;0)*AND(C42&lt;&gt;0),+S43/(H42*C42),0)</f>
        <v>0</v>
      </c>
      <c r="W43" s="239"/>
      <c r="X43" s="512"/>
      <c r="Y43" s="512"/>
      <c r="Z43" s="240"/>
      <c r="AA43" s="240"/>
      <c r="AB43" s="241"/>
      <c r="AC43" s="241"/>
      <c r="AD43" s="242"/>
      <c r="AE43" s="241"/>
      <c r="AF43" s="243"/>
      <c r="AG43" s="244"/>
      <c r="AH43" s="244"/>
      <c r="AI43" s="244"/>
      <c r="AJ43" s="244"/>
      <c r="AK43" s="244"/>
      <c r="AL43" s="245"/>
      <c r="AM43" s="245"/>
      <c r="AN43" s="245"/>
      <c r="AO43" s="245"/>
      <c r="AP43" s="246"/>
      <c r="AR43" s="108"/>
      <c r="AS43" s="108"/>
      <c r="AT43" s="108"/>
      <c r="AU43" s="108"/>
      <c r="AV43" s="108"/>
      <c r="AW43" s="108"/>
      <c r="AX43" s="108"/>
      <c r="AY43" s="108"/>
      <c r="AZ43" s="108"/>
      <c r="BA43" s="108"/>
      <c r="BB43" s="108"/>
      <c r="BC43" s="108"/>
    </row>
    <row r="44" spans="1:55" s="167" customFormat="1" ht="10.5" customHeight="1">
      <c r="A44" s="248"/>
      <c r="B44" s="249"/>
      <c r="C44" s="205"/>
      <c r="D44" s="205"/>
      <c r="E44" s="205"/>
      <c r="F44" s="205"/>
      <c r="G44" s="205"/>
      <c r="H44" s="205"/>
      <c r="I44" s="205"/>
      <c r="J44" s="205"/>
      <c r="K44" s="205"/>
      <c r="L44" s="212"/>
      <c r="M44" s="212"/>
      <c r="N44" s="212"/>
      <c r="O44" s="205"/>
      <c r="P44" s="250"/>
      <c r="Q44" s="250"/>
      <c r="R44" s="250"/>
      <c r="S44" s="250"/>
      <c r="T44" s="250"/>
      <c r="U44" s="250"/>
      <c r="V44" s="250"/>
      <c r="W44" s="250"/>
      <c r="X44" s="250"/>
      <c r="Y44" s="250"/>
      <c r="Z44" s="250"/>
      <c r="AA44" s="250"/>
      <c r="AB44" s="250"/>
      <c r="AC44" s="250"/>
      <c r="AD44" s="176"/>
      <c r="AE44" s="250"/>
      <c r="AF44" s="250"/>
      <c r="AG44" s="251"/>
      <c r="AH44" s="251"/>
      <c r="AI44" s="251"/>
      <c r="AJ44" s="251"/>
      <c r="AK44" s="251"/>
      <c r="AL44" s="212"/>
      <c r="AM44" s="212"/>
      <c r="AN44" s="212"/>
      <c r="AO44" s="212"/>
      <c r="AP44" s="252"/>
      <c r="AR44" s="108"/>
      <c r="AS44" s="108"/>
      <c r="AT44" s="108"/>
      <c r="AU44" s="108"/>
      <c r="AV44" s="108"/>
      <c r="AW44" s="108"/>
      <c r="AX44" s="108"/>
      <c r="AY44" s="108"/>
      <c r="AZ44" s="108"/>
      <c r="BA44" s="108"/>
      <c r="BB44" s="108"/>
      <c r="BC44" s="108"/>
    </row>
    <row r="45" spans="1:55" s="167" customFormat="1" ht="30.75" customHeight="1">
      <c r="A45" s="209"/>
      <c r="B45" s="513" t="s">
        <v>114</v>
      </c>
      <c r="C45" s="513"/>
      <c r="D45" s="513"/>
      <c r="E45" s="513"/>
      <c r="F45" s="513"/>
      <c r="G45" s="201"/>
      <c r="H45" s="201"/>
      <c r="I45" s="201"/>
      <c r="J45" s="201"/>
      <c r="L45" s="203"/>
      <c r="M45" s="203"/>
      <c r="N45" s="203"/>
      <c r="O45" s="203"/>
      <c r="P45" s="211"/>
      <c r="Q45" s="211"/>
      <c r="R45" s="211"/>
      <c r="S45" s="211"/>
      <c r="T45" s="211"/>
      <c r="U45" s="211"/>
      <c r="V45" s="211"/>
      <c r="W45" s="211"/>
      <c r="X45" s="211"/>
      <c r="Y45" s="206"/>
      <c r="Z45" s="206"/>
      <c r="AA45" s="206"/>
      <c r="AB45" s="206"/>
      <c r="AC45" s="206"/>
      <c r="AE45" s="206"/>
      <c r="AF45" s="221"/>
      <c r="AG45" s="222" t="s">
        <v>106</v>
      </c>
      <c r="AH45" s="223"/>
      <c r="AI45" s="223"/>
      <c r="AJ45" s="224"/>
      <c r="AK45" s="224"/>
      <c r="AL45" s="224"/>
      <c r="AM45" s="224"/>
      <c r="AN45" s="224"/>
      <c r="AO45" s="224"/>
      <c r="AP45" s="172"/>
    </row>
    <row r="46" spans="1:55" s="167" customFormat="1" ht="19.5" customHeight="1">
      <c r="A46" s="209"/>
      <c r="B46" s="194">
        <v>24</v>
      </c>
      <c r="C46" s="506"/>
      <c r="D46" s="506"/>
      <c r="E46" s="506"/>
      <c r="G46" s="201"/>
      <c r="H46" s="201"/>
      <c r="I46" s="201"/>
      <c r="J46" s="201"/>
      <c r="L46" s="203"/>
      <c r="M46" s="203"/>
      <c r="N46" s="203"/>
      <c r="O46" s="203"/>
      <c r="P46" s="229" t="s">
        <v>115</v>
      </c>
      <c r="Q46" s="229"/>
      <c r="R46" s="229"/>
      <c r="S46" s="229"/>
      <c r="T46" s="229"/>
      <c r="U46" s="229"/>
      <c r="V46" s="229"/>
      <c r="W46" s="229"/>
      <c r="X46" s="229"/>
      <c r="Y46" s="229"/>
      <c r="Z46" s="229"/>
      <c r="AA46" s="229"/>
      <c r="AB46" s="229"/>
      <c r="AC46" s="229"/>
      <c r="AE46" s="206"/>
      <c r="AF46" s="136" t="s">
        <v>116</v>
      </c>
      <c r="AG46" s="507">
        <f>IF(C46=0,0,+dades!I12*MIN('CC3-E anvers'!C38:E38,'CC3-E anvers'!C46:E46))</f>
        <v>0</v>
      </c>
      <c r="AH46" s="507"/>
      <c r="AI46" s="507"/>
      <c r="AJ46" s="507"/>
      <c r="AK46" s="507"/>
      <c r="AL46" s="507"/>
      <c r="AM46" s="507"/>
      <c r="AN46" s="507"/>
      <c r="AO46" s="507"/>
      <c r="AP46" s="172"/>
    </row>
    <row r="47" spans="1:55" s="215" customFormat="1" ht="24.75" customHeight="1">
      <c r="A47" s="213"/>
      <c r="B47" s="108"/>
      <c r="C47" s="253" t="str">
        <f>IF(C46&gt;C38,"El nombre d'hores programades per col·lectius vulnerables no pot superar el nombre d'hores d'impartició del curs.","")</f>
        <v/>
      </c>
      <c r="D47" s="108"/>
      <c r="E47" s="108"/>
      <c r="F47" s="108"/>
      <c r="G47" s="108"/>
      <c r="H47" s="108"/>
      <c r="I47" s="108"/>
      <c r="J47" s="195"/>
      <c r="K47" s="228"/>
      <c r="L47" s="228"/>
      <c r="M47" s="228"/>
      <c r="N47" s="254"/>
      <c r="O47" s="228"/>
      <c r="P47" s="228"/>
      <c r="Q47" s="255"/>
      <c r="R47" s="217"/>
      <c r="S47" s="236"/>
      <c r="T47" s="217"/>
      <c r="U47" s="237"/>
      <c r="V47" s="256"/>
      <c r="W47" s="230"/>
      <c r="X47" s="230"/>
      <c r="Y47" s="230"/>
      <c r="Z47" s="230"/>
      <c r="AA47" s="230"/>
      <c r="AB47" s="230"/>
      <c r="AC47" s="230"/>
      <c r="AD47" s="195"/>
      <c r="AE47" s="230"/>
      <c r="AF47" s="205"/>
      <c r="AG47" s="212"/>
      <c r="AH47" s="212"/>
      <c r="AI47" s="212"/>
      <c r="AJ47" s="212"/>
      <c r="AK47" s="212"/>
      <c r="AL47" s="212"/>
      <c r="AM47" s="212"/>
      <c r="AN47" s="212"/>
      <c r="AO47" s="212"/>
      <c r="AP47" s="172"/>
    </row>
    <row r="48" spans="1:55" s="167" customFormat="1" ht="21.75" customHeight="1">
      <c r="A48" s="143"/>
      <c r="B48" s="257"/>
      <c r="C48" s="258"/>
      <c r="D48" s="258"/>
      <c r="E48" s="258"/>
      <c r="F48" s="258"/>
      <c r="G48" s="258"/>
      <c r="H48" s="258"/>
      <c r="I48" s="258"/>
      <c r="J48" s="258"/>
      <c r="K48" s="258"/>
      <c r="L48" s="258"/>
      <c r="M48" s="258"/>
      <c r="N48" s="258"/>
      <c r="O48" s="258"/>
      <c r="P48" s="258"/>
      <c r="Q48" s="204"/>
      <c r="R48" s="204"/>
      <c r="S48" s="204"/>
      <c r="T48" s="204"/>
      <c r="U48" s="204"/>
      <c r="V48" s="258"/>
      <c r="W48" s="258"/>
      <c r="X48" s="258"/>
      <c r="Y48" s="258"/>
      <c r="Z48" s="258"/>
      <c r="AA48" s="258"/>
      <c r="AB48" s="258"/>
      <c r="AC48" s="258"/>
      <c r="AD48" s="258"/>
      <c r="AE48" s="206"/>
      <c r="AF48" s="206"/>
      <c r="AG48" s="207"/>
      <c r="AH48" s="207"/>
      <c r="AI48" s="207"/>
      <c r="AJ48" s="207"/>
      <c r="AK48" s="207"/>
      <c r="AL48" s="207"/>
      <c r="AM48" s="207"/>
      <c r="AN48" s="207"/>
      <c r="AO48" s="208"/>
      <c r="AP48" s="172"/>
    </row>
    <row r="49" spans="1:47" s="167" customFormat="1" ht="18" customHeight="1">
      <c r="A49" s="143"/>
      <c r="B49" s="259"/>
      <c r="C49" s="255"/>
      <c r="D49" s="217"/>
      <c r="E49" s="217"/>
      <c r="F49" s="217"/>
      <c r="G49" s="228"/>
      <c r="H49" s="255"/>
      <c r="I49" s="217"/>
      <c r="J49" s="217"/>
      <c r="K49" s="217"/>
      <c r="L49" s="228"/>
      <c r="M49" s="255"/>
      <c r="N49" s="217"/>
      <c r="O49" s="217"/>
      <c r="P49" s="508" t="s">
        <v>117</v>
      </c>
      <c r="Q49" s="508"/>
      <c r="R49" s="508"/>
      <c r="S49" s="508"/>
      <c r="T49" s="508"/>
      <c r="U49" s="508"/>
      <c r="V49" s="508"/>
      <c r="W49" s="508"/>
      <c r="X49" s="508"/>
      <c r="Y49" s="508"/>
      <c r="Z49" s="508"/>
      <c r="AA49" s="508"/>
      <c r="AB49" s="508"/>
      <c r="AC49" s="508"/>
      <c r="AD49" s="260"/>
      <c r="AE49" s="260"/>
      <c r="AF49" s="136" t="s">
        <v>118</v>
      </c>
      <c r="AG49" s="507">
        <f>IF(AND(AG38=0)*AND(AG42=0)*AND(AG46=0),0,+AG38+AG42+AG46)</f>
        <v>0</v>
      </c>
      <c r="AH49" s="507"/>
      <c r="AI49" s="507"/>
      <c r="AJ49" s="507"/>
      <c r="AK49" s="507"/>
      <c r="AL49" s="507"/>
      <c r="AM49" s="507"/>
      <c r="AN49" s="507"/>
      <c r="AO49" s="507"/>
      <c r="AP49" s="225"/>
    </row>
    <row r="50" spans="1:47" s="219" customFormat="1" ht="18" customHeight="1">
      <c r="A50" s="143"/>
      <c r="B50" s="259"/>
      <c r="C50" s="255"/>
      <c r="D50" s="217"/>
      <c r="E50" s="217"/>
      <c r="F50" s="217"/>
      <c r="G50" s="228"/>
      <c r="H50" s="255"/>
      <c r="I50" s="217"/>
      <c r="J50" s="217"/>
      <c r="K50" s="217"/>
      <c r="L50" s="228"/>
      <c r="M50" s="255"/>
      <c r="N50" s="217"/>
      <c r="O50" s="217"/>
      <c r="Q50" s="228"/>
      <c r="R50" s="255"/>
      <c r="S50" s="217"/>
      <c r="T50" s="217"/>
      <c r="U50" s="217"/>
      <c r="V50" s="217"/>
      <c r="X50" s="260"/>
      <c r="Y50" s="260"/>
      <c r="Z50" s="260"/>
      <c r="AA50" s="260"/>
      <c r="AB50" s="260"/>
      <c r="AC50" s="260"/>
      <c r="AD50" s="260"/>
      <c r="AE50" s="260"/>
      <c r="AF50" s="260"/>
      <c r="AG50" s="260"/>
      <c r="AH50" s="261"/>
      <c r="AI50" s="261"/>
      <c r="AJ50" s="261"/>
      <c r="AK50" s="261"/>
      <c r="AL50" s="261"/>
      <c r="AM50" s="261"/>
      <c r="AN50" s="261"/>
      <c r="AO50" s="261"/>
      <c r="AP50" s="225"/>
    </row>
    <row r="51" spans="1:47" s="219" customFormat="1" ht="27.75" customHeight="1">
      <c r="A51" s="209"/>
      <c r="B51" s="262"/>
      <c r="C51" s="263"/>
      <c r="D51" s="264"/>
      <c r="E51" s="264"/>
      <c r="F51" s="264"/>
      <c r="G51" s="265"/>
      <c r="H51" s="263"/>
      <c r="I51" s="264"/>
      <c r="J51" s="264"/>
      <c r="K51" s="264"/>
      <c r="L51" s="265"/>
      <c r="M51" s="263"/>
      <c r="N51" s="264"/>
      <c r="O51" s="264"/>
      <c r="P51" s="266"/>
      <c r="Q51" s="265"/>
      <c r="R51" s="263"/>
      <c r="S51" s="264"/>
      <c r="T51" s="264"/>
      <c r="U51" s="264"/>
      <c r="V51" s="264"/>
      <c r="W51" s="266"/>
      <c r="X51" s="267"/>
      <c r="Y51" s="267"/>
      <c r="Z51" s="267"/>
      <c r="AA51" s="267"/>
      <c r="AB51" s="267"/>
      <c r="AC51" s="267"/>
      <c r="AD51" s="267"/>
      <c r="AE51" s="267"/>
      <c r="AF51" s="267"/>
      <c r="AG51" s="267"/>
      <c r="AH51" s="268"/>
      <c r="AI51" s="268"/>
      <c r="AJ51" s="268"/>
      <c r="AK51" s="268"/>
      <c r="AL51" s="269"/>
      <c r="AM51" s="269"/>
      <c r="AN51" s="269"/>
      <c r="AO51" s="270"/>
      <c r="AP51" s="271"/>
    </row>
    <row r="52" spans="1:47" s="114" customFormat="1" ht="27.75" customHeight="1">
      <c r="A52" s="159"/>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272"/>
      <c r="AO52" s="141"/>
      <c r="AP52" s="142"/>
    </row>
    <row r="53" spans="1:47" s="114" customFormat="1" ht="18.75" customHeight="1">
      <c r="A53" s="151"/>
      <c r="B53" s="141"/>
      <c r="C53" s="166" t="s">
        <v>119</v>
      </c>
      <c r="D53" s="166"/>
      <c r="E53" s="166"/>
      <c r="F53" s="166"/>
      <c r="G53" s="166"/>
      <c r="H53" s="166"/>
      <c r="I53" s="166"/>
      <c r="J53" s="166"/>
      <c r="K53" s="166"/>
      <c r="L53" s="166"/>
      <c r="M53" s="166"/>
      <c r="N53" s="166"/>
      <c r="O53" s="166"/>
      <c r="P53" s="166"/>
      <c r="Q53" s="166"/>
      <c r="R53" s="166"/>
      <c r="S53" s="166"/>
      <c r="T53" s="166"/>
      <c r="U53" s="273"/>
      <c r="V53" s="273"/>
      <c r="W53" s="273"/>
      <c r="X53" s="274"/>
      <c r="Y53" s="274"/>
      <c r="Z53" s="274"/>
      <c r="AA53" s="274"/>
      <c r="AB53" s="274"/>
      <c r="AC53" s="274"/>
      <c r="AD53" s="274"/>
      <c r="AE53" s="274"/>
      <c r="AF53" s="274"/>
      <c r="AG53" s="274"/>
      <c r="AH53" s="274"/>
      <c r="AI53" s="274"/>
      <c r="AJ53" s="274"/>
      <c r="AK53" s="274"/>
      <c r="AL53" s="274"/>
      <c r="AM53" s="274"/>
      <c r="AN53" s="274"/>
      <c r="AO53" s="274"/>
      <c r="AP53" s="142"/>
    </row>
    <row r="54" spans="1:47" s="114" customFormat="1" ht="15.75" customHeight="1">
      <c r="A54" s="143" t="s">
        <v>120</v>
      </c>
      <c r="B54" s="275"/>
      <c r="C54" s="173"/>
      <c r="D54" s="141"/>
      <c r="E54" s="141"/>
      <c r="F54" s="141"/>
      <c r="G54" s="141"/>
      <c r="H54" s="141"/>
      <c r="I54" s="141"/>
      <c r="J54" s="141"/>
      <c r="K54" s="174"/>
      <c r="L54" s="141"/>
      <c r="M54" s="141"/>
      <c r="N54" s="141"/>
      <c r="O54" s="173"/>
      <c r="P54" s="175"/>
      <c r="Q54" s="141"/>
      <c r="R54" s="141"/>
      <c r="S54" s="141"/>
      <c r="T54" s="141"/>
      <c r="U54" s="141"/>
      <c r="V54" s="141"/>
      <c r="W54" s="141"/>
      <c r="X54" s="274"/>
      <c r="Y54" s="274"/>
      <c r="Z54" s="274"/>
      <c r="AA54" s="274"/>
      <c r="AB54" s="274"/>
      <c r="AC54" s="274"/>
      <c r="AD54" s="274"/>
      <c r="AE54" s="274"/>
      <c r="AF54" s="274"/>
      <c r="AG54" s="274"/>
      <c r="AH54" s="274"/>
      <c r="AI54" s="274"/>
      <c r="AJ54" s="274"/>
      <c r="AK54" s="274"/>
      <c r="AL54" s="274"/>
      <c r="AM54" s="274"/>
      <c r="AN54" s="274"/>
      <c r="AO54" s="274"/>
      <c r="AP54" s="142"/>
    </row>
    <row r="55" spans="1:47" s="114" customFormat="1" ht="15.75" customHeight="1">
      <c r="A55" s="509" t="s">
        <v>121</v>
      </c>
      <c r="B55" s="275"/>
      <c r="C55" s="173"/>
      <c r="D55" s="141"/>
      <c r="E55" s="141"/>
      <c r="F55" s="141"/>
      <c r="G55" s="141"/>
      <c r="H55" s="141"/>
      <c r="I55" s="141"/>
      <c r="J55" s="141"/>
      <c r="K55" s="174"/>
      <c r="L55" s="141"/>
      <c r="M55" s="141"/>
      <c r="N55" s="141"/>
      <c r="O55" s="173"/>
      <c r="P55" s="175"/>
      <c r="Q55" s="141"/>
      <c r="R55" s="141"/>
      <c r="S55" s="141"/>
      <c r="T55" s="141"/>
      <c r="U55" s="141"/>
      <c r="V55" s="141"/>
      <c r="W55" s="141"/>
      <c r="X55" s="276"/>
      <c r="Y55" s="276"/>
      <c r="Z55" s="276"/>
      <c r="AA55" s="276"/>
      <c r="AB55" s="276"/>
      <c r="AC55" s="276"/>
      <c r="AD55" s="276"/>
      <c r="AE55" s="276"/>
      <c r="AF55" s="276"/>
      <c r="AG55" s="276"/>
      <c r="AH55" s="276"/>
      <c r="AI55" s="276"/>
      <c r="AJ55" s="276"/>
      <c r="AK55" s="276"/>
      <c r="AL55" s="276"/>
      <c r="AM55" s="276"/>
      <c r="AN55" s="276"/>
      <c r="AO55" s="276"/>
      <c r="AP55" s="142"/>
    </row>
    <row r="56" spans="1:47" s="114" customFormat="1" ht="18" customHeight="1">
      <c r="A56" s="509"/>
      <c r="B56" s="275"/>
      <c r="C56" s="166" t="s">
        <v>122</v>
      </c>
      <c r="D56" s="166"/>
      <c r="E56" s="166"/>
      <c r="F56" s="166"/>
      <c r="G56" s="166"/>
      <c r="H56" s="166"/>
      <c r="I56" s="166"/>
      <c r="J56" s="166"/>
      <c r="K56" s="166"/>
      <c r="L56" s="166"/>
      <c r="M56" s="166"/>
      <c r="N56" s="166"/>
      <c r="O56" s="166"/>
      <c r="P56" s="166"/>
      <c r="Q56" s="166"/>
      <c r="R56" s="277"/>
      <c r="S56" s="277"/>
      <c r="T56" s="277"/>
      <c r="U56" s="141"/>
      <c r="V56" s="141"/>
      <c r="W56" s="141"/>
      <c r="X56" s="276"/>
      <c r="Y56" s="276"/>
      <c r="Z56" s="276"/>
      <c r="AA56" s="276"/>
      <c r="AB56" s="276"/>
      <c r="AC56" s="276"/>
      <c r="AD56" s="276"/>
      <c r="AE56" s="276"/>
      <c r="AF56" s="276"/>
      <c r="AG56" s="276"/>
      <c r="AH56" s="276"/>
      <c r="AI56" s="276"/>
      <c r="AJ56" s="276"/>
      <c r="AK56" s="276"/>
      <c r="AL56" s="276"/>
      <c r="AM56" s="276"/>
      <c r="AN56" s="276"/>
      <c r="AO56" s="276"/>
      <c r="AP56" s="142"/>
    </row>
    <row r="57" spans="1:47" s="114" customFormat="1" ht="15.75" customHeight="1">
      <c r="A57" s="509"/>
      <c r="B57" s="275"/>
      <c r="C57" s="173"/>
      <c r="D57" s="141"/>
      <c r="E57" s="141"/>
      <c r="F57" s="141"/>
      <c r="G57" s="141"/>
      <c r="H57" s="141"/>
      <c r="I57" s="141"/>
      <c r="J57" s="141"/>
      <c r="K57" s="174"/>
      <c r="L57" s="141"/>
      <c r="M57" s="141"/>
      <c r="N57" s="141"/>
      <c r="O57" s="173"/>
      <c r="P57" s="278"/>
      <c r="Q57" s="279"/>
      <c r="R57" s="279"/>
      <c r="S57" s="279"/>
      <c r="T57" s="279"/>
      <c r="U57" s="279"/>
      <c r="V57" s="279"/>
      <c r="W57" s="141"/>
      <c r="X57" s="276"/>
      <c r="Y57" s="276"/>
      <c r="Z57" s="276"/>
      <c r="AA57" s="276"/>
      <c r="AB57" s="276"/>
      <c r="AC57" s="276"/>
      <c r="AD57" s="276"/>
      <c r="AE57" s="276"/>
      <c r="AF57" s="276"/>
      <c r="AG57" s="276"/>
      <c r="AH57" s="276"/>
      <c r="AI57" s="276"/>
      <c r="AJ57" s="276"/>
      <c r="AK57" s="276"/>
      <c r="AL57" s="276"/>
      <c r="AM57" s="276"/>
      <c r="AN57" s="276"/>
      <c r="AO57" s="276"/>
      <c r="AP57" s="142"/>
    </row>
    <row r="58" spans="1:47" s="114" customFormat="1" ht="20.100000000000001" customHeight="1">
      <c r="A58" s="509"/>
      <c r="B58" s="275"/>
      <c r="C58" s="280" t="s">
        <v>123</v>
      </c>
      <c r="D58" s="281"/>
      <c r="E58" s="282"/>
      <c r="F58" s="282"/>
      <c r="G58" s="282"/>
      <c r="H58" s="282"/>
      <c r="I58" s="282"/>
      <c r="J58" s="282"/>
      <c r="K58" s="282"/>
      <c r="L58" s="282"/>
      <c r="M58" s="141"/>
      <c r="N58" s="141"/>
      <c r="O58" s="136" t="s">
        <v>124</v>
      </c>
      <c r="P58" s="501">
        <f>IF('hores dels formadors'!C38='Relació classificada despeses'!I21,+'hores dels formadors'!G38,0)</f>
        <v>0</v>
      </c>
      <c r="Q58" s="501"/>
      <c r="R58" s="501"/>
      <c r="S58" s="501"/>
      <c r="T58" s="501"/>
      <c r="U58" s="501"/>
      <c r="V58" s="501"/>
      <c r="W58" s="141"/>
      <c r="X58" s="505" t="str">
        <f>IF('hores dels formadors'!C38='Relació classificada despeses'!I21,"","El total de l'Import Imputat per Cost Docent de la Relació classificada de despeses i de les hores dels formadors han de coincidir.")</f>
        <v/>
      </c>
      <c r="Y58" s="505"/>
      <c r="Z58" s="505"/>
      <c r="AA58" s="505"/>
      <c r="AB58" s="505"/>
      <c r="AC58" s="505"/>
      <c r="AD58" s="505"/>
      <c r="AE58" s="505"/>
      <c r="AF58" s="505"/>
      <c r="AG58" s="505"/>
      <c r="AH58" s="505"/>
      <c r="AI58" s="505"/>
      <c r="AJ58" s="505"/>
      <c r="AK58" s="505"/>
      <c r="AL58" s="505"/>
      <c r="AM58" s="505"/>
      <c r="AN58" s="505"/>
      <c r="AO58" s="283"/>
      <c r="AP58" s="142"/>
    </row>
    <row r="59" spans="1:47" s="114" customFormat="1" ht="21.75" customHeight="1">
      <c r="A59" s="509"/>
      <c r="B59" s="275"/>
      <c r="C59" s="280"/>
      <c r="D59" s="281"/>
      <c r="E59" s="282"/>
      <c r="F59" s="282"/>
      <c r="G59" s="282"/>
      <c r="H59" s="282"/>
      <c r="I59" s="282"/>
      <c r="J59" s="282"/>
      <c r="K59" s="282"/>
      <c r="L59" s="282"/>
      <c r="M59" s="141"/>
      <c r="N59" s="141"/>
      <c r="O59" s="141"/>
      <c r="P59" s="284"/>
      <c r="Q59" s="285"/>
      <c r="R59" s="510"/>
      <c r="S59" s="510"/>
      <c r="T59" s="510"/>
      <c r="U59" s="510"/>
      <c r="V59" s="510"/>
      <c r="W59" s="141"/>
      <c r="X59" s="505"/>
      <c r="Y59" s="505"/>
      <c r="Z59" s="505"/>
      <c r="AA59" s="505"/>
      <c r="AB59" s="505"/>
      <c r="AC59" s="505"/>
      <c r="AD59" s="505"/>
      <c r="AE59" s="505"/>
      <c r="AF59" s="505"/>
      <c r="AG59" s="505"/>
      <c r="AH59" s="505"/>
      <c r="AI59" s="505"/>
      <c r="AJ59" s="505"/>
      <c r="AK59" s="505"/>
      <c r="AL59" s="505"/>
      <c r="AM59" s="505"/>
      <c r="AN59" s="505"/>
      <c r="AO59" s="276"/>
      <c r="AP59" s="142"/>
    </row>
    <row r="60" spans="1:47" s="114" customFormat="1" ht="20.100000000000001" customHeight="1">
      <c r="A60" s="151"/>
      <c r="B60" s="275"/>
      <c r="C60" s="280" t="s">
        <v>125</v>
      </c>
      <c r="D60" s="281"/>
      <c r="E60" s="282"/>
      <c r="F60" s="282"/>
      <c r="G60" s="282"/>
      <c r="H60" s="282"/>
      <c r="I60" s="282"/>
      <c r="J60" s="282"/>
      <c r="K60" s="282"/>
      <c r="L60" s="282"/>
      <c r="M60" s="141"/>
      <c r="N60" s="141"/>
      <c r="O60" s="136" t="s">
        <v>126</v>
      </c>
      <c r="P60" s="501">
        <f>IF('hores dels formadors'!C47='Relació classificada despeses'!I41,+'hores dels formadors'!G47,0)</f>
        <v>0</v>
      </c>
      <c r="Q60" s="501"/>
      <c r="R60" s="501"/>
      <c r="S60" s="501"/>
      <c r="T60" s="501"/>
      <c r="U60" s="501"/>
      <c r="V60" s="501"/>
      <c r="W60" s="141"/>
      <c r="X60" s="505" t="str">
        <f>IF('hores dels formadors'!C47='Relació classificada despeses'!I41,"","El total de l'Import Imputat per Cost Tutor de la Relació classificada de despeses i de les hores dels formadors han de coincidir.")</f>
        <v/>
      </c>
      <c r="Y60" s="505"/>
      <c r="Z60" s="505"/>
      <c r="AA60" s="505"/>
      <c r="AB60" s="505"/>
      <c r="AC60" s="505"/>
      <c r="AD60" s="505"/>
      <c r="AE60" s="505"/>
      <c r="AF60" s="505"/>
      <c r="AG60" s="505"/>
      <c r="AH60" s="505"/>
      <c r="AI60" s="505"/>
      <c r="AJ60" s="505"/>
      <c r="AK60" s="505"/>
      <c r="AL60" s="505"/>
      <c r="AM60" s="505"/>
      <c r="AN60" s="505"/>
      <c r="AO60" s="283"/>
      <c r="AP60" s="142"/>
    </row>
    <row r="61" spans="1:47" s="114" customFormat="1" ht="20.100000000000001" customHeight="1">
      <c r="A61" s="151"/>
      <c r="B61" s="275"/>
      <c r="C61" s="280"/>
      <c r="D61" s="281"/>
      <c r="E61" s="282"/>
      <c r="F61" s="282"/>
      <c r="G61" s="282"/>
      <c r="H61" s="282"/>
      <c r="I61" s="282"/>
      <c r="J61" s="282"/>
      <c r="K61" s="282"/>
      <c r="L61" s="282"/>
      <c r="M61" s="141"/>
      <c r="N61" s="141"/>
      <c r="O61" s="282"/>
      <c r="P61" s="286"/>
      <c r="Q61" s="286"/>
      <c r="R61" s="286"/>
      <c r="S61" s="286"/>
      <c r="T61" s="286"/>
      <c r="U61" s="286"/>
      <c r="V61" s="286"/>
      <c r="W61" s="141"/>
      <c r="X61" s="505"/>
      <c r="Y61" s="505"/>
      <c r="Z61" s="505"/>
      <c r="AA61" s="505"/>
      <c r="AB61" s="505"/>
      <c r="AC61" s="505"/>
      <c r="AD61" s="505"/>
      <c r="AE61" s="505"/>
      <c r="AF61" s="505"/>
      <c r="AG61" s="505"/>
      <c r="AH61" s="505"/>
      <c r="AI61" s="505"/>
      <c r="AJ61" s="505"/>
      <c r="AK61" s="505"/>
      <c r="AL61" s="505"/>
      <c r="AM61" s="505"/>
      <c r="AN61" s="505"/>
      <c r="AO61" s="283"/>
      <c r="AP61" s="142"/>
    </row>
    <row r="62" spans="1:47" s="114" customFormat="1" ht="20.100000000000001" customHeight="1">
      <c r="A62" s="151"/>
      <c r="B62" s="275"/>
      <c r="C62" s="287" t="s">
        <v>127</v>
      </c>
      <c r="D62" s="281"/>
      <c r="E62" s="282"/>
      <c r="F62" s="282"/>
      <c r="G62" s="282"/>
      <c r="H62" s="282"/>
      <c r="I62" s="282"/>
      <c r="J62" s="282"/>
      <c r="K62" s="282"/>
      <c r="L62" s="282"/>
      <c r="M62" s="141"/>
      <c r="N62" s="141"/>
      <c r="O62" s="136" t="s">
        <v>128</v>
      </c>
      <c r="P62" s="501">
        <f>+P58+P60</f>
        <v>0</v>
      </c>
      <c r="Q62" s="501"/>
      <c r="R62" s="501"/>
      <c r="S62" s="501"/>
      <c r="T62" s="501"/>
      <c r="U62" s="501"/>
      <c r="V62" s="501"/>
      <c r="W62" s="141"/>
      <c r="X62" s="502" t="str">
        <f>IF(P62&gt;AN62,AN62,"")</f>
        <v/>
      </c>
      <c r="Y62" s="502"/>
      <c r="Z62" s="502"/>
      <c r="AA62" s="288" t="str">
        <f>IF(P62&gt;AN62,"Import màxim BLOC A","")</f>
        <v/>
      </c>
      <c r="AB62" s="289"/>
      <c r="AC62" s="290"/>
      <c r="AD62" s="291"/>
      <c r="AE62" s="291"/>
      <c r="AF62" s="292"/>
      <c r="AG62" s="293"/>
      <c r="AH62" s="293"/>
      <c r="AI62" s="293"/>
      <c r="AJ62" s="293"/>
      <c r="AK62" s="293"/>
      <c r="AL62" s="293"/>
      <c r="AM62" s="294"/>
      <c r="AN62" s="295" t="str">
        <f>IF(AND(C38&lt;&gt;0)*AND(L38&lt;&gt;0),+C38*L38*15,"")</f>
        <v/>
      </c>
      <c r="AO62" s="283"/>
      <c r="AP62" s="142"/>
    </row>
    <row r="63" spans="1:47" s="114" customFormat="1" ht="16.5" customHeight="1">
      <c r="A63" s="151"/>
      <c r="B63" s="275"/>
      <c r="C63" s="281"/>
      <c r="D63" s="281"/>
      <c r="E63" s="282"/>
      <c r="F63" s="282"/>
      <c r="G63" s="282"/>
      <c r="H63" s="282"/>
      <c r="I63" s="282"/>
      <c r="J63" s="282"/>
      <c r="K63" s="282"/>
      <c r="L63" s="282"/>
      <c r="M63" s="141"/>
      <c r="N63" s="141"/>
      <c r="O63" s="141"/>
      <c r="P63" s="296"/>
      <c r="Q63" s="296"/>
      <c r="R63" s="296"/>
      <c r="S63" s="296"/>
      <c r="T63" s="296"/>
      <c r="U63" s="296"/>
      <c r="V63" s="296"/>
      <c r="W63" s="141"/>
      <c r="X63" s="297"/>
      <c r="Y63" s="297"/>
      <c r="Z63" s="298"/>
      <c r="AA63" s="297"/>
      <c r="AB63" s="289"/>
      <c r="AC63" s="290"/>
      <c r="AD63" s="293"/>
      <c r="AE63" s="293"/>
      <c r="AF63" s="293"/>
      <c r="AG63" s="293"/>
      <c r="AH63" s="293"/>
      <c r="AI63" s="293"/>
      <c r="AJ63" s="293"/>
      <c r="AK63" s="293"/>
      <c r="AL63" s="293"/>
      <c r="AM63" s="293"/>
      <c r="AN63" s="295"/>
      <c r="AO63" s="276"/>
      <c r="AP63" s="142"/>
      <c r="AU63" s="299"/>
    </row>
    <row r="64" spans="1:47" s="114" customFormat="1" ht="18" customHeight="1">
      <c r="A64" s="151"/>
      <c r="B64" s="275"/>
      <c r="C64" s="229" t="s">
        <v>129</v>
      </c>
      <c r="D64" s="229"/>
      <c r="E64" s="229"/>
      <c r="F64" s="229"/>
      <c r="G64" s="229"/>
      <c r="H64" s="229"/>
      <c r="I64" s="229"/>
      <c r="J64" s="229"/>
      <c r="K64" s="229"/>
      <c r="L64" s="229"/>
      <c r="M64" s="229"/>
      <c r="N64" s="229"/>
      <c r="O64" s="229"/>
      <c r="P64" s="300"/>
      <c r="Q64" s="300"/>
      <c r="R64" s="301"/>
      <c r="S64" s="301"/>
      <c r="T64" s="301"/>
      <c r="U64" s="296"/>
      <c r="V64" s="296"/>
      <c r="W64" s="141"/>
      <c r="X64" s="297"/>
      <c r="Y64" s="297"/>
      <c r="Z64" s="298"/>
      <c r="AA64" s="297"/>
      <c r="AB64" s="289"/>
      <c r="AC64" s="290"/>
      <c r="AD64" s="293"/>
      <c r="AE64" s="293"/>
      <c r="AF64" s="293"/>
      <c r="AG64" s="293"/>
      <c r="AH64" s="293"/>
      <c r="AI64" s="293"/>
      <c r="AJ64" s="293"/>
      <c r="AK64" s="293"/>
      <c r="AL64" s="293"/>
      <c r="AM64" s="294"/>
      <c r="AN64" s="295"/>
      <c r="AO64" s="276"/>
      <c r="AP64" s="142"/>
    </row>
    <row r="65" spans="1:48" s="114" customFormat="1" ht="16.5" customHeight="1">
      <c r="A65" s="151"/>
      <c r="B65" s="275"/>
      <c r="C65" s="281"/>
      <c r="D65" s="281"/>
      <c r="E65" s="282"/>
      <c r="F65" s="282"/>
      <c r="G65" s="282"/>
      <c r="H65" s="282"/>
      <c r="I65" s="282"/>
      <c r="J65" s="282"/>
      <c r="K65" s="282"/>
      <c r="L65" s="282"/>
      <c r="M65" s="141"/>
      <c r="N65" s="141"/>
      <c r="O65" s="141"/>
      <c r="P65" s="296"/>
      <c r="Q65" s="296"/>
      <c r="R65" s="296"/>
      <c r="S65" s="296"/>
      <c r="T65" s="296"/>
      <c r="U65" s="296"/>
      <c r="V65" s="296"/>
      <c r="W65" s="141"/>
      <c r="X65" s="297"/>
      <c r="Y65" s="297"/>
      <c r="Z65" s="298"/>
      <c r="AA65" s="297"/>
      <c r="AB65" s="289"/>
      <c r="AC65" s="290"/>
      <c r="AD65" s="293"/>
      <c r="AE65" s="293"/>
      <c r="AF65" s="293"/>
      <c r="AG65" s="293"/>
      <c r="AH65" s="293"/>
      <c r="AI65" s="293"/>
      <c r="AJ65" s="293"/>
      <c r="AK65" s="293"/>
      <c r="AL65" s="293"/>
      <c r="AM65" s="294"/>
      <c r="AN65" s="295"/>
      <c r="AO65" s="276"/>
      <c r="AP65" s="142"/>
    </row>
    <row r="66" spans="1:48" s="114" customFormat="1" ht="20.100000000000001" customHeight="1">
      <c r="A66" s="151"/>
      <c r="B66" s="275"/>
      <c r="C66" s="280" t="s">
        <v>130</v>
      </c>
      <c r="D66" s="281"/>
      <c r="E66" s="282"/>
      <c r="F66" s="282"/>
      <c r="G66" s="282"/>
      <c r="H66" s="282"/>
      <c r="I66" s="282"/>
      <c r="J66" s="282"/>
      <c r="K66" s="282"/>
      <c r="L66" s="282"/>
      <c r="M66" s="141"/>
      <c r="N66" s="141"/>
      <c r="O66" s="136" t="s">
        <v>131</v>
      </c>
      <c r="P66" s="501">
        <f>IF((P62)&lt;&gt;0,MIN(MIN(P62,AN62)*0.4,AG42),0)</f>
        <v>0</v>
      </c>
      <c r="Q66" s="501"/>
      <c r="R66" s="501"/>
      <c r="S66" s="501"/>
      <c r="T66" s="501"/>
      <c r="U66" s="501"/>
      <c r="V66" s="501"/>
      <c r="W66" s="141"/>
      <c r="X66" s="502" t="str">
        <f>IF(P66&gt;AN66,AN66,"")</f>
        <v/>
      </c>
      <c r="Y66" s="502"/>
      <c r="Z66" s="502"/>
      <c r="AA66" s="288" t="str">
        <f>IF(P66&gt;AN66,"Import màxim altres despeses","")</f>
        <v/>
      </c>
      <c r="AB66" s="289"/>
      <c r="AC66" s="290"/>
      <c r="AD66" s="293"/>
      <c r="AE66" s="293"/>
      <c r="AF66" s="293"/>
      <c r="AG66" s="293"/>
      <c r="AH66" s="293"/>
      <c r="AI66" s="293"/>
      <c r="AJ66" s="293"/>
      <c r="AK66" s="293"/>
      <c r="AL66" s="293"/>
      <c r="AM66" s="291"/>
      <c r="AN66" s="295" t="str">
        <f>IF(AND(C38&lt;&gt;0)*AND(H38&lt;&gt;0),+C38*H38*L38,"")</f>
        <v/>
      </c>
      <c r="AO66" s="276"/>
      <c r="AP66" s="142"/>
    </row>
    <row r="67" spans="1:48" s="114" customFormat="1" ht="16.5" customHeight="1">
      <c r="A67" s="151"/>
      <c r="B67" s="275"/>
      <c r="C67" s="280"/>
      <c r="D67" s="281"/>
      <c r="E67" s="282"/>
      <c r="F67" s="282"/>
      <c r="G67" s="282"/>
      <c r="H67" s="282"/>
      <c r="I67" s="282"/>
      <c r="J67" s="282"/>
      <c r="K67" s="282"/>
      <c r="L67" s="282"/>
      <c r="M67" s="141"/>
      <c r="N67" s="141"/>
      <c r="O67" s="141"/>
      <c r="P67" s="284"/>
      <c r="Q67" s="284"/>
      <c r="R67" s="284"/>
      <c r="S67" s="302"/>
      <c r="T67" s="303"/>
      <c r="U67" s="303"/>
      <c r="V67" s="303"/>
      <c r="W67" s="304"/>
      <c r="X67" s="297"/>
      <c r="Y67" s="297"/>
      <c r="Z67" s="298"/>
      <c r="AA67" s="288"/>
      <c r="AB67" s="305"/>
      <c r="AC67" s="290"/>
      <c r="AD67" s="293"/>
      <c r="AE67" s="293"/>
      <c r="AF67" s="293"/>
      <c r="AG67" s="293"/>
      <c r="AH67" s="293"/>
      <c r="AI67" s="293"/>
      <c r="AJ67" s="293"/>
      <c r="AK67" s="293"/>
      <c r="AL67" s="293"/>
      <c r="AM67" s="293"/>
      <c r="AN67" s="295"/>
      <c r="AO67" s="276"/>
      <c r="AP67" s="142"/>
      <c r="AT67" s="499"/>
      <c r="AU67" s="499"/>
      <c r="AV67" s="499"/>
    </row>
    <row r="68" spans="1:48" s="114" customFormat="1" ht="18" customHeight="1">
      <c r="A68" s="306"/>
      <c r="B68" s="275"/>
      <c r="C68" s="108"/>
      <c r="D68" s="108"/>
      <c r="E68" s="108"/>
      <c r="F68" s="108"/>
      <c r="G68" s="108"/>
      <c r="H68" s="108"/>
      <c r="I68" s="108"/>
      <c r="J68" s="108"/>
      <c r="K68" s="108"/>
      <c r="L68" s="108"/>
      <c r="M68" s="108"/>
      <c r="N68" s="108"/>
      <c r="O68" s="108"/>
      <c r="P68" s="108"/>
      <c r="Q68" s="108"/>
      <c r="R68" s="108"/>
      <c r="S68" s="108"/>
      <c r="T68" s="108"/>
      <c r="U68" s="108"/>
      <c r="V68" s="108"/>
      <c r="W68" s="108"/>
      <c r="X68" s="276"/>
      <c r="Y68" s="276"/>
      <c r="Z68" s="276"/>
      <c r="AA68" s="276"/>
      <c r="AB68" s="276"/>
      <c r="AC68" s="276"/>
      <c r="AD68" s="276"/>
      <c r="AE68" s="276"/>
      <c r="AF68" s="276"/>
      <c r="AG68" s="276"/>
      <c r="AH68" s="276"/>
      <c r="AI68" s="276"/>
      <c r="AJ68" s="276"/>
      <c r="AK68" s="276"/>
      <c r="AL68" s="276"/>
      <c r="AM68" s="276"/>
      <c r="AN68" s="276"/>
      <c r="AO68" s="276"/>
      <c r="AP68" s="142"/>
      <c r="AT68" s="500"/>
      <c r="AU68" s="500"/>
      <c r="AV68" s="500"/>
    </row>
    <row r="69" spans="1:48" s="114" customFormat="1" ht="15.75" customHeight="1">
      <c r="A69" s="306"/>
      <c r="B69" s="275"/>
      <c r="C69" s="229" t="s">
        <v>132</v>
      </c>
      <c r="D69" s="229"/>
      <c r="E69" s="229"/>
      <c r="F69" s="229"/>
      <c r="G69" s="229"/>
      <c r="H69" s="229"/>
      <c r="I69" s="229"/>
      <c r="J69" s="229"/>
      <c r="K69" s="229"/>
      <c r="L69" s="229"/>
      <c r="M69" s="229"/>
      <c r="N69" s="229"/>
      <c r="O69" s="229"/>
      <c r="P69" s="300"/>
      <c r="Q69" s="300"/>
      <c r="R69" s="300"/>
      <c r="S69" s="307"/>
      <c r="T69" s="308"/>
      <c r="U69" s="303"/>
      <c r="V69" s="303"/>
      <c r="W69" s="108"/>
      <c r="X69" s="276"/>
      <c r="Y69" s="276"/>
      <c r="Z69" s="276"/>
      <c r="AA69" s="276"/>
      <c r="AB69" s="276"/>
      <c r="AC69" s="276"/>
      <c r="AD69" s="276"/>
      <c r="AE69" s="276"/>
      <c r="AF69" s="276"/>
      <c r="AG69" s="276"/>
      <c r="AH69" s="276"/>
      <c r="AI69" s="276"/>
      <c r="AJ69" s="276"/>
      <c r="AK69" s="276"/>
      <c r="AL69" s="276"/>
      <c r="AM69" s="276"/>
      <c r="AN69" s="276"/>
      <c r="AO69" s="276"/>
      <c r="AP69" s="142"/>
    </row>
    <row r="70" spans="1:48" s="114" customFormat="1" ht="21" customHeight="1">
      <c r="A70" s="306"/>
      <c r="B70" s="275"/>
      <c r="C70" s="280"/>
      <c r="D70" s="281"/>
      <c r="E70" s="282"/>
      <c r="F70" s="282"/>
      <c r="G70" s="282"/>
      <c r="H70" s="282"/>
      <c r="I70" s="282"/>
      <c r="J70" s="282"/>
      <c r="K70" s="282"/>
      <c r="L70" s="282"/>
      <c r="M70" s="141"/>
      <c r="N70" s="141"/>
      <c r="O70" s="141"/>
      <c r="P70" s="284"/>
      <c r="Q70" s="284"/>
      <c r="R70" s="284"/>
      <c r="S70" s="302"/>
      <c r="T70" s="303"/>
      <c r="U70" s="303"/>
      <c r="V70" s="303"/>
      <c r="W70" s="108"/>
      <c r="X70" s="276"/>
      <c r="Y70" s="276"/>
      <c r="Z70" s="276"/>
      <c r="AA70" s="276"/>
      <c r="AB70" s="276"/>
      <c r="AC70" s="276"/>
      <c r="AD70" s="276"/>
      <c r="AE70" s="276"/>
      <c r="AF70" s="276"/>
      <c r="AG70" s="276"/>
      <c r="AH70" s="276"/>
      <c r="AI70" s="276"/>
      <c r="AJ70" s="276"/>
      <c r="AK70" s="276"/>
      <c r="AL70" s="276"/>
      <c r="AM70" s="309"/>
      <c r="AN70" s="276"/>
      <c r="AO70" s="276"/>
      <c r="AP70" s="252"/>
    </row>
    <row r="71" spans="1:48" s="114" customFormat="1" ht="18.75" customHeight="1">
      <c r="A71" s="306"/>
      <c r="B71" s="275"/>
      <c r="C71" s="287" t="s">
        <v>133</v>
      </c>
      <c r="D71" s="281"/>
      <c r="E71" s="282"/>
      <c r="F71" s="282"/>
      <c r="G71" s="282"/>
      <c r="H71" s="282"/>
      <c r="I71" s="282"/>
      <c r="J71" s="282"/>
      <c r="K71" s="282"/>
      <c r="L71" s="282"/>
      <c r="M71" s="141"/>
      <c r="N71" s="141"/>
      <c r="O71" s="136" t="s">
        <v>134</v>
      </c>
      <c r="P71" s="501">
        <f>IF('hores dels formadors'!C56='Relació classificada despeses'!I61,+'hores dels formadors'!G56,0)</f>
        <v>0</v>
      </c>
      <c r="Q71" s="501"/>
      <c r="R71" s="501"/>
      <c r="S71" s="501"/>
      <c r="T71" s="501"/>
      <c r="U71" s="501"/>
      <c r="V71" s="501"/>
      <c r="W71" s="173"/>
      <c r="X71" s="502" t="str">
        <f>IF(P71&gt;AN71,AN71,"")</f>
        <v/>
      </c>
      <c r="Y71" s="502"/>
      <c r="Z71" s="502"/>
      <c r="AA71" s="288" t="str">
        <f>IF(P71&gt;AN71,"Import màxim BLOC C","")</f>
        <v/>
      </c>
      <c r="AB71" s="289"/>
      <c r="AC71" s="290"/>
      <c r="AD71" s="291"/>
      <c r="AE71" s="291"/>
      <c r="AF71" s="292"/>
      <c r="AG71" s="293"/>
      <c r="AH71" s="293"/>
      <c r="AI71" s="293"/>
      <c r="AJ71" s="293"/>
      <c r="AK71" s="293"/>
      <c r="AL71" s="293"/>
      <c r="AM71" s="294"/>
      <c r="AN71" s="295" t="str">
        <f>IF(AND(C46&lt;&gt;0),+C46*dades!I12,"")</f>
        <v/>
      </c>
      <c r="AO71" s="276"/>
      <c r="AP71" s="142"/>
    </row>
    <row r="72" spans="1:48" s="114" customFormat="1" ht="33" customHeight="1">
      <c r="A72" s="151"/>
      <c r="B72" s="275"/>
      <c r="C72" s="141"/>
      <c r="D72" s="310"/>
      <c r="E72" s="310"/>
      <c r="F72" s="310"/>
      <c r="G72" s="310"/>
      <c r="H72" s="311"/>
      <c r="I72" s="141"/>
      <c r="J72" s="141"/>
      <c r="K72" s="141"/>
      <c r="L72" s="141"/>
      <c r="M72" s="141"/>
      <c r="N72" s="141"/>
      <c r="O72" s="141"/>
      <c r="P72" s="141"/>
      <c r="Q72" s="141"/>
      <c r="R72" s="141"/>
      <c r="S72" s="141"/>
      <c r="T72" s="141"/>
      <c r="U72" s="141"/>
      <c r="V72" s="141"/>
      <c r="W72" s="141"/>
      <c r="X72" s="312"/>
      <c r="Y72" s="312"/>
      <c r="Z72" s="312"/>
      <c r="AA72" s="312"/>
      <c r="AB72" s="313"/>
      <c r="AC72" s="312"/>
      <c r="AD72" s="314"/>
      <c r="AE72" s="315"/>
      <c r="AF72" s="315"/>
      <c r="AG72" s="315"/>
      <c r="AH72" s="315"/>
      <c r="AI72" s="315"/>
      <c r="AJ72" s="315"/>
      <c r="AK72" s="315"/>
      <c r="AL72" s="315"/>
      <c r="AM72" s="315"/>
      <c r="AN72" s="315"/>
      <c r="AO72" s="315"/>
      <c r="AP72" s="142"/>
    </row>
    <row r="73" spans="1:48" s="114" customFormat="1" ht="24" customHeight="1">
      <c r="A73" s="151"/>
      <c r="B73" s="275"/>
      <c r="C73" s="141"/>
      <c r="D73" s="310"/>
      <c r="E73" s="310"/>
      <c r="F73" s="310"/>
      <c r="G73" s="503" t="s">
        <v>135</v>
      </c>
      <c r="H73" s="503"/>
      <c r="I73" s="503"/>
      <c r="J73" s="503"/>
      <c r="K73" s="503"/>
      <c r="L73" s="503"/>
      <c r="M73" s="503"/>
      <c r="N73" s="503"/>
      <c r="O73" s="503"/>
      <c r="P73" s="503"/>
      <c r="Q73" s="503"/>
      <c r="R73" s="503"/>
      <c r="S73" s="503"/>
      <c r="T73" s="503"/>
      <c r="U73" s="503"/>
      <c r="V73" s="503"/>
      <c r="W73" s="503"/>
      <c r="X73" s="503"/>
      <c r="Y73" s="503"/>
      <c r="Z73" s="503"/>
      <c r="AA73" s="503"/>
      <c r="AB73" s="141"/>
      <c r="AC73" s="141"/>
      <c r="AD73" s="136" t="s">
        <v>136</v>
      </c>
      <c r="AE73" s="504">
        <f>+MIN(P62,AN62)+MIN(P66,AN66)+MIN(P71,AN71)</f>
        <v>0</v>
      </c>
      <c r="AF73" s="504"/>
      <c r="AG73" s="504"/>
      <c r="AH73" s="504"/>
      <c r="AI73" s="504"/>
      <c r="AJ73" s="504"/>
      <c r="AK73" s="504"/>
      <c r="AL73" s="504"/>
      <c r="AM73" s="504"/>
      <c r="AN73" s="504"/>
      <c r="AO73" s="504"/>
      <c r="AP73" s="142"/>
    </row>
    <row r="74" spans="1:48" s="114" customFormat="1" ht="24" customHeight="1">
      <c r="A74" s="151"/>
      <c r="B74" s="275"/>
      <c r="C74" s="141"/>
      <c r="D74" s="310"/>
      <c r="E74" s="310"/>
      <c r="F74" s="310"/>
      <c r="H74" s="311"/>
      <c r="I74" s="141"/>
      <c r="J74" s="141"/>
      <c r="K74" s="141"/>
      <c r="L74" s="141"/>
      <c r="M74" s="141"/>
      <c r="N74" s="141"/>
      <c r="O74" s="141"/>
      <c r="P74" s="141"/>
      <c r="Q74" s="141"/>
      <c r="R74" s="141"/>
      <c r="S74" s="141"/>
      <c r="T74" s="141"/>
      <c r="U74" s="141"/>
      <c r="V74" s="141"/>
      <c r="W74" s="141"/>
      <c r="X74" s="141"/>
      <c r="Y74" s="141"/>
      <c r="Z74" s="141"/>
      <c r="AA74" s="141"/>
      <c r="AB74" s="313"/>
      <c r="AC74" s="141"/>
      <c r="AD74" s="158"/>
      <c r="AE74" s="315"/>
      <c r="AF74" s="315"/>
      <c r="AG74" s="315"/>
      <c r="AH74" s="315"/>
      <c r="AI74" s="315"/>
      <c r="AJ74" s="315"/>
      <c r="AK74" s="315"/>
      <c r="AL74" s="315"/>
      <c r="AM74" s="315"/>
      <c r="AN74" s="316"/>
      <c r="AP74" s="142"/>
    </row>
    <row r="75" spans="1:48" s="114" customFormat="1" ht="24" customHeight="1">
      <c r="A75" s="151"/>
      <c r="B75" s="141"/>
      <c r="C75" s="141"/>
      <c r="D75" s="310"/>
      <c r="E75" s="310"/>
      <c r="F75" s="310"/>
      <c r="H75" s="311"/>
      <c r="I75" s="141"/>
      <c r="J75" s="141"/>
      <c r="K75" s="141"/>
      <c r="L75" s="141"/>
      <c r="M75" s="141"/>
      <c r="N75" s="141"/>
      <c r="O75" s="141"/>
      <c r="P75" s="141"/>
      <c r="Q75" s="141"/>
      <c r="R75" s="141"/>
      <c r="S75" s="141"/>
      <c r="T75" s="141"/>
      <c r="U75" s="141"/>
      <c r="V75" s="141"/>
      <c r="W75" s="141"/>
      <c r="X75" s="141"/>
      <c r="Y75" s="141"/>
      <c r="Z75" s="141"/>
      <c r="AA75" s="141"/>
      <c r="AB75" s="313"/>
      <c r="AC75" s="141"/>
      <c r="AD75" s="108"/>
      <c r="AE75" s="108"/>
      <c r="AN75" s="317" t="str">
        <f>IF(OR(P62&gt;AN62,P66&gt;AN66,P71&gt;AN71),"Import total de despeses limitat pel pressupost programat","")</f>
        <v/>
      </c>
      <c r="AP75" s="142"/>
    </row>
    <row r="76" spans="1:48" s="114" customFormat="1" ht="24" customHeight="1">
      <c r="A76" s="151"/>
      <c r="B76" s="141"/>
      <c r="C76" s="141"/>
      <c r="D76" s="310"/>
      <c r="E76" s="310"/>
      <c r="F76" s="310"/>
      <c r="G76" s="310"/>
      <c r="H76" s="311"/>
      <c r="I76" s="141"/>
      <c r="J76" s="141"/>
      <c r="K76" s="141"/>
      <c r="L76" s="141"/>
      <c r="M76" s="141"/>
      <c r="N76" s="141"/>
      <c r="O76" s="141"/>
      <c r="P76" s="141"/>
      <c r="Q76" s="141"/>
      <c r="R76" s="141"/>
      <c r="S76" s="141"/>
      <c r="T76" s="141"/>
      <c r="U76" s="141"/>
      <c r="V76" s="141"/>
      <c r="W76" s="141"/>
      <c r="X76" s="141"/>
      <c r="Y76" s="141"/>
      <c r="Z76" s="141"/>
      <c r="AA76" s="141"/>
      <c r="AB76" s="313"/>
      <c r="AC76" s="141"/>
      <c r="AD76" s="158"/>
      <c r="AE76" s="315"/>
      <c r="AF76" s="108"/>
      <c r="AG76" s="108"/>
      <c r="AH76" s="108"/>
      <c r="AI76" s="108"/>
      <c r="AJ76" s="108"/>
      <c r="AK76" s="316"/>
      <c r="AL76" s="318"/>
      <c r="AM76" s="318"/>
      <c r="AO76" s="318"/>
      <c r="AP76" s="142"/>
    </row>
    <row r="77" spans="1:48" s="114" customFormat="1" ht="28.5" customHeight="1">
      <c r="A77" s="319"/>
      <c r="B77" s="320"/>
      <c r="C77" s="320"/>
      <c r="D77" s="320"/>
      <c r="E77" s="320"/>
      <c r="F77" s="320"/>
      <c r="G77" s="320"/>
      <c r="H77" s="320"/>
      <c r="I77" s="320"/>
      <c r="J77" s="320"/>
      <c r="K77" s="320"/>
      <c r="L77" s="320"/>
      <c r="M77" s="320"/>
      <c r="N77" s="320"/>
      <c r="O77" s="320"/>
      <c r="P77" s="320"/>
      <c r="Q77" s="320"/>
      <c r="R77" s="320"/>
      <c r="S77" s="320"/>
      <c r="T77" s="320"/>
      <c r="U77" s="320"/>
      <c r="V77" s="320"/>
      <c r="W77" s="320"/>
      <c r="X77" s="320"/>
      <c r="Y77" s="320"/>
      <c r="Z77" s="320"/>
      <c r="AA77" s="320"/>
      <c r="AB77" s="320"/>
      <c r="AC77" s="320"/>
      <c r="AD77" s="320"/>
      <c r="AE77" s="320"/>
      <c r="AF77" s="320"/>
      <c r="AG77" s="320"/>
      <c r="AH77" s="320"/>
      <c r="AI77" s="320"/>
      <c r="AJ77" s="320"/>
      <c r="AK77" s="320"/>
      <c r="AL77" s="320"/>
      <c r="AM77" s="320"/>
      <c r="AN77" s="320"/>
      <c r="AO77" s="320"/>
      <c r="AP77" s="321"/>
    </row>
    <row r="78" spans="1:48" s="114" customFormat="1" ht="15.75" customHeight="1">
      <c r="A78" s="143"/>
      <c r="B78" s="322"/>
      <c r="C78" s="496" t="s">
        <v>137</v>
      </c>
      <c r="D78" s="496"/>
      <c r="E78" s="496"/>
      <c r="F78" s="496"/>
      <c r="G78" s="496"/>
      <c r="H78" s="496"/>
      <c r="I78" s="496"/>
      <c r="J78" s="496"/>
      <c r="K78" s="496"/>
      <c r="L78" s="496"/>
      <c r="M78" s="496"/>
      <c r="N78" s="496"/>
      <c r="O78" s="496"/>
      <c r="P78" s="496"/>
      <c r="Q78" s="496"/>
      <c r="R78" s="496"/>
      <c r="S78" s="496"/>
      <c r="T78" s="496"/>
      <c r="U78" s="496"/>
      <c r="V78" s="496"/>
      <c r="W78" s="496"/>
      <c r="X78" s="496"/>
      <c r="Y78" s="496"/>
      <c r="Z78" s="496"/>
      <c r="AA78" s="496"/>
      <c r="AB78" s="496"/>
      <c r="AC78" s="496"/>
      <c r="AD78" s="496"/>
      <c r="AE78" s="496"/>
      <c r="AF78" s="496"/>
      <c r="AG78" s="496"/>
      <c r="AH78" s="496"/>
      <c r="AI78" s="496"/>
      <c r="AJ78" s="496"/>
      <c r="AK78" s="496"/>
      <c r="AL78" s="496"/>
      <c r="AM78" s="496"/>
      <c r="AN78" s="496"/>
      <c r="AO78" s="322"/>
      <c r="AP78" s="324"/>
    </row>
    <row r="79" spans="1:48" s="114" customFormat="1" ht="45" customHeight="1">
      <c r="A79" s="143"/>
      <c r="B79" s="322"/>
      <c r="C79" s="496"/>
      <c r="D79" s="496"/>
      <c r="E79" s="496"/>
      <c r="F79" s="496"/>
      <c r="G79" s="496"/>
      <c r="H79" s="496"/>
      <c r="I79" s="496"/>
      <c r="J79" s="496"/>
      <c r="K79" s="496"/>
      <c r="L79" s="496"/>
      <c r="M79" s="496"/>
      <c r="N79" s="496"/>
      <c r="O79" s="496"/>
      <c r="P79" s="496"/>
      <c r="Q79" s="496"/>
      <c r="R79" s="496"/>
      <c r="S79" s="496"/>
      <c r="T79" s="496"/>
      <c r="U79" s="496"/>
      <c r="V79" s="496"/>
      <c r="W79" s="496"/>
      <c r="X79" s="496"/>
      <c r="Y79" s="496"/>
      <c r="Z79" s="496"/>
      <c r="AA79" s="496"/>
      <c r="AB79" s="496"/>
      <c r="AC79" s="496"/>
      <c r="AD79" s="496"/>
      <c r="AE79" s="496"/>
      <c r="AF79" s="496"/>
      <c r="AG79" s="496"/>
      <c r="AH79" s="496"/>
      <c r="AI79" s="496"/>
      <c r="AJ79" s="496"/>
      <c r="AK79" s="496"/>
      <c r="AL79" s="496"/>
      <c r="AM79" s="496"/>
      <c r="AN79" s="496"/>
      <c r="AO79" s="322"/>
      <c r="AP79" s="324"/>
    </row>
    <row r="80" spans="1:48" s="114" customFormat="1" ht="14.25" customHeight="1">
      <c r="A80" s="143"/>
      <c r="B80" s="322"/>
      <c r="C80" s="496"/>
      <c r="D80" s="496"/>
      <c r="E80" s="496"/>
      <c r="F80" s="496"/>
      <c r="G80" s="496"/>
      <c r="H80" s="496"/>
      <c r="I80" s="496"/>
      <c r="J80" s="496"/>
      <c r="K80" s="496"/>
      <c r="L80" s="496"/>
      <c r="M80" s="496"/>
      <c r="N80" s="496"/>
      <c r="O80" s="496"/>
      <c r="P80" s="496"/>
      <c r="Q80" s="496"/>
      <c r="R80" s="496"/>
      <c r="S80" s="496"/>
      <c r="T80" s="496"/>
      <c r="U80" s="496"/>
      <c r="V80" s="496"/>
      <c r="W80" s="496"/>
      <c r="X80" s="496"/>
      <c r="Y80" s="496"/>
      <c r="Z80" s="496"/>
      <c r="AA80" s="496"/>
      <c r="AB80" s="496"/>
      <c r="AC80" s="496"/>
      <c r="AD80" s="496"/>
      <c r="AE80" s="496"/>
      <c r="AF80" s="496"/>
      <c r="AG80" s="496"/>
      <c r="AH80" s="496"/>
      <c r="AI80" s="496"/>
      <c r="AJ80" s="496"/>
      <c r="AK80" s="496"/>
      <c r="AL80" s="496"/>
      <c r="AM80" s="496"/>
      <c r="AN80" s="496"/>
      <c r="AO80" s="322"/>
      <c r="AP80" s="324"/>
    </row>
    <row r="81" spans="1:42" ht="54.75" customHeight="1">
      <c r="A81" s="143"/>
      <c r="B81" s="322"/>
      <c r="C81" s="323"/>
      <c r="D81" s="323"/>
      <c r="E81" s="323"/>
      <c r="F81" s="323"/>
      <c r="G81" s="323"/>
      <c r="H81" s="323"/>
      <c r="I81" s="323"/>
      <c r="J81" s="323"/>
      <c r="K81" s="323"/>
      <c r="L81" s="323"/>
      <c r="M81" s="323"/>
      <c r="N81" s="323"/>
      <c r="O81" s="323"/>
      <c r="P81" s="323"/>
      <c r="Q81" s="323"/>
      <c r="R81" s="323"/>
      <c r="S81" s="323"/>
      <c r="T81" s="323"/>
      <c r="U81" s="323"/>
      <c r="V81" s="323"/>
      <c r="W81" s="323"/>
      <c r="X81" s="323"/>
      <c r="Y81" s="323"/>
      <c r="Z81" s="323"/>
      <c r="AA81" s="323"/>
      <c r="AB81" s="323"/>
      <c r="AC81" s="323"/>
      <c r="AD81" s="323"/>
      <c r="AE81" s="323"/>
      <c r="AF81" s="323"/>
      <c r="AG81" s="323"/>
      <c r="AH81" s="323"/>
      <c r="AI81" s="323"/>
      <c r="AJ81" s="323"/>
      <c r="AK81" s="323"/>
      <c r="AL81" s="323"/>
      <c r="AM81" s="323"/>
      <c r="AN81" s="323"/>
      <c r="AO81" s="322"/>
      <c r="AP81" s="324"/>
    </row>
    <row r="82" spans="1:42" ht="45" customHeight="1">
      <c r="A82" s="143"/>
      <c r="B82" s="322"/>
      <c r="C82" s="325"/>
      <c r="D82" s="325"/>
      <c r="E82" s="325"/>
      <c r="F82" s="326"/>
      <c r="G82" s="327"/>
      <c r="H82" s="325"/>
      <c r="I82" s="325"/>
      <c r="J82" s="325"/>
      <c r="K82" s="326"/>
      <c r="L82" s="328"/>
      <c r="M82" s="497"/>
      <c r="N82" s="497"/>
      <c r="O82" s="497"/>
      <c r="P82" s="497"/>
      <c r="Q82" s="497"/>
      <c r="R82" s="497"/>
      <c r="S82" s="497"/>
      <c r="T82" s="329" t="s">
        <v>138</v>
      </c>
      <c r="U82" s="330"/>
      <c r="V82" s="331"/>
      <c r="W82" s="329" t="s">
        <v>139</v>
      </c>
      <c r="X82" s="329"/>
      <c r="Y82" s="332"/>
      <c r="Z82" s="333"/>
      <c r="AA82" s="333"/>
      <c r="AB82" s="333"/>
      <c r="AC82" s="333"/>
      <c r="AD82" s="333"/>
      <c r="AE82" s="333"/>
      <c r="AF82" s="329" t="s">
        <v>139</v>
      </c>
      <c r="AG82" s="498"/>
      <c r="AH82" s="498"/>
      <c r="AI82" s="498"/>
      <c r="AJ82" s="498"/>
      <c r="AK82" s="334"/>
      <c r="AL82" s="335"/>
      <c r="AM82" s="336"/>
      <c r="AN82" s="336"/>
      <c r="AO82" s="322"/>
      <c r="AP82" s="324"/>
    </row>
    <row r="83" spans="1:42" ht="52.5" customHeight="1">
      <c r="A83" s="337"/>
      <c r="B83" s="338"/>
      <c r="C83" s="339" t="s">
        <v>140</v>
      </c>
      <c r="D83" s="340"/>
      <c r="E83" s="340"/>
      <c r="F83" s="341"/>
      <c r="G83" s="342"/>
      <c r="H83" s="340"/>
      <c r="I83" s="343"/>
      <c r="J83" s="340"/>
      <c r="K83" s="344" t="s">
        <v>141</v>
      </c>
      <c r="L83" s="345"/>
      <c r="M83" s="346"/>
      <c r="N83" s="347"/>
      <c r="O83" s="346"/>
      <c r="P83" s="348"/>
      <c r="Q83" s="349"/>
      <c r="R83" s="347"/>
      <c r="S83" s="347"/>
      <c r="T83" s="347"/>
      <c r="U83" s="347"/>
      <c r="V83" s="346"/>
      <c r="W83" s="350"/>
      <c r="X83" s="350"/>
      <c r="Y83" s="350"/>
      <c r="Z83" s="350"/>
      <c r="AA83" s="350"/>
      <c r="AB83" s="350"/>
      <c r="AC83" s="350"/>
      <c r="AD83" s="350"/>
      <c r="AE83" s="350"/>
      <c r="AF83" s="350"/>
      <c r="AG83" s="351"/>
      <c r="AH83" s="351"/>
      <c r="AI83" s="351"/>
      <c r="AJ83" s="351"/>
      <c r="AK83" s="352"/>
      <c r="AL83" s="353"/>
      <c r="AM83" s="354"/>
      <c r="AN83" s="354"/>
      <c r="AO83" s="354"/>
      <c r="AP83" s="355"/>
    </row>
  </sheetData>
  <dataConsolidate link="1"/>
  <mergeCells count="67">
    <mergeCell ref="O5:AC5"/>
    <mergeCell ref="B8:AP8"/>
    <mergeCell ref="B9:AP9"/>
    <mergeCell ref="B10:AP10"/>
    <mergeCell ref="C13:Q13"/>
    <mergeCell ref="T13:AA13"/>
    <mergeCell ref="AD13:AL13"/>
    <mergeCell ref="C16:AL16"/>
    <mergeCell ref="C19:H19"/>
    <mergeCell ref="K19:T19"/>
    <mergeCell ref="W19:X19"/>
    <mergeCell ref="Y19:Z19"/>
    <mergeCell ref="AA19:AB19"/>
    <mergeCell ref="AC19:AD19"/>
    <mergeCell ref="AG19:AI19"/>
    <mergeCell ref="AJ19:AN19"/>
    <mergeCell ref="AH22:AI22"/>
    <mergeCell ref="C25:D25"/>
    <mergeCell ref="E25:F25"/>
    <mergeCell ref="I25:M25"/>
    <mergeCell ref="P25:T25"/>
    <mergeCell ref="W25:Y25"/>
    <mergeCell ref="AB25:AF25"/>
    <mergeCell ref="AG25:AI25"/>
    <mergeCell ref="C22:M22"/>
    <mergeCell ref="N22:Q22"/>
    <mergeCell ref="T22:W22"/>
    <mergeCell ref="X22:Y22"/>
    <mergeCell ref="AB22:AG22"/>
    <mergeCell ref="AL25:AM25"/>
    <mergeCell ref="C28:T28"/>
    <mergeCell ref="C31:AO31"/>
    <mergeCell ref="B33:E33"/>
    <mergeCell ref="Q33:T33"/>
    <mergeCell ref="B37:E37"/>
    <mergeCell ref="C38:E38"/>
    <mergeCell ref="H38:I38"/>
    <mergeCell ref="L38:N38"/>
    <mergeCell ref="AG38:AO38"/>
    <mergeCell ref="M40:N40"/>
    <mergeCell ref="AG42:AO42"/>
    <mergeCell ref="S43:T43"/>
    <mergeCell ref="X43:Y43"/>
    <mergeCell ref="B45:F45"/>
    <mergeCell ref="C46:E46"/>
    <mergeCell ref="AG46:AO46"/>
    <mergeCell ref="P49:AC49"/>
    <mergeCell ref="AG49:AO49"/>
    <mergeCell ref="A55:A59"/>
    <mergeCell ref="P58:V58"/>
    <mergeCell ref="X58:AN59"/>
    <mergeCell ref="R59:V59"/>
    <mergeCell ref="P60:V60"/>
    <mergeCell ref="X60:AN61"/>
    <mergeCell ref="P62:V62"/>
    <mergeCell ref="X62:Z62"/>
    <mergeCell ref="P66:V66"/>
    <mergeCell ref="X66:Z66"/>
    <mergeCell ref="C78:AN80"/>
    <mergeCell ref="M82:S82"/>
    <mergeCell ref="AG82:AJ82"/>
    <mergeCell ref="AT67:AV67"/>
    <mergeCell ref="AT68:AV68"/>
    <mergeCell ref="P71:V71"/>
    <mergeCell ref="X71:Z71"/>
    <mergeCell ref="G73:AA73"/>
    <mergeCell ref="AE73:AO73"/>
  </mergeCells>
  <printOptions horizontalCentered="1"/>
  <pageMargins left="0.51180555555555496" right="0.51180555555555496" top="0.94513888888888897" bottom="0.74791666666666701" header="0.51180555555555496" footer="0.51180555555555496"/>
  <pageSetup paperSize="9" firstPageNumber="0" orientation="portrait"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dades!$B$3:$B$29</xm:f>
          </x14:formula1>
          <x14:formula2>
            <xm:f>0</xm:f>
          </x14:formula2>
          <xm:sqref>W25 AK25</xm:sqref>
        </x14:dataValidation>
        <x14:dataValidation type="list" showDropDown="1" showInputMessage="1" showErrorMessage="1" xr:uid="{00000000-0002-0000-0200-000001000000}">
          <x14:formula1>
            <xm:f>dades!$H$5</xm:f>
          </x14:formula1>
          <xm:sqref>C28:T28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58"/>
  <sheetViews>
    <sheetView tabSelected="1" topLeftCell="A14" zoomScale="85" zoomScaleNormal="85" workbookViewId="0">
      <selection activeCell="S34" sqref="S34"/>
    </sheetView>
  </sheetViews>
  <sheetFormatPr baseColWidth="10" defaultColWidth="9.140625" defaultRowHeight="15"/>
  <cols>
    <col min="1" max="1" width="3.7109375" style="356" customWidth="1"/>
    <col min="2" max="2" width="3.5703125" style="356" customWidth="1"/>
    <col min="3" max="3" width="13.5703125" style="356" customWidth="1"/>
    <col min="4" max="4" width="6" style="356" customWidth="1"/>
    <col min="5" max="5" width="1.140625" style="356" customWidth="1"/>
    <col min="6" max="6" width="3.7109375" style="356" customWidth="1"/>
    <col min="7" max="7" width="21.7109375" style="356" customWidth="1"/>
    <col min="8" max="8" width="1.5703125" style="356" customWidth="1"/>
    <col min="9" max="9" width="5" style="356" customWidth="1"/>
    <col min="10" max="10" width="21.7109375" style="356" customWidth="1"/>
    <col min="11" max="11" width="2" style="356" customWidth="1"/>
    <col min="12" max="12" width="4.42578125" style="356" customWidth="1"/>
    <col min="13" max="13" width="23.85546875" style="356" customWidth="1"/>
    <col min="14" max="14" width="1.85546875" style="356" customWidth="1"/>
    <col min="15" max="15" width="5.5703125" style="356" customWidth="1"/>
    <col min="16" max="16" width="15.140625" style="356" customWidth="1"/>
    <col min="17" max="17" width="2.85546875" style="356" customWidth="1"/>
    <col min="18" max="18" width="2.5703125" style="356" customWidth="1"/>
    <col min="19" max="19" width="11.42578125" style="356"/>
    <col min="20" max="20" width="12" style="356" customWidth="1"/>
    <col min="21" max="1025" width="11.42578125" style="356"/>
  </cols>
  <sheetData>
    <row r="1" spans="2:19" ht="29.25" customHeight="1">
      <c r="F1" s="544" t="s">
        <v>142</v>
      </c>
      <c r="G1" s="544"/>
      <c r="H1" s="544"/>
      <c r="I1" s="544"/>
      <c r="J1" s="544"/>
      <c r="K1" s="357"/>
      <c r="L1" s="357"/>
      <c r="M1" s="357"/>
      <c r="N1" s="357"/>
    </row>
    <row r="2" spans="2:19" ht="15" customHeight="1">
      <c r="F2" s="544"/>
      <c r="G2" s="544"/>
      <c r="H2" s="544"/>
      <c r="I2" s="544"/>
      <c r="J2" s="544"/>
      <c r="K2" s="358"/>
      <c r="L2" s="357"/>
      <c r="M2" s="357"/>
      <c r="N2" s="357"/>
    </row>
    <row r="3" spans="2:19" ht="5.0999999999999996" customHeight="1">
      <c r="F3" s="359"/>
      <c r="G3" s="359"/>
      <c r="H3" s="359"/>
      <c r="I3" s="359"/>
      <c r="J3" s="359"/>
      <c r="K3" s="360"/>
      <c r="L3" s="360"/>
      <c r="M3" s="360"/>
      <c r="N3" s="360"/>
    </row>
    <row r="4" spans="2:19" ht="78.75" customHeight="1">
      <c r="F4" s="545" t="s">
        <v>143</v>
      </c>
      <c r="G4" s="545"/>
      <c r="H4" s="545"/>
      <c r="I4" s="545"/>
      <c r="J4" s="545"/>
      <c r="K4" s="361"/>
      <c r="L4" s="362"/>
      <c r="M4" s="362"/>
      <c r="N4" s="362"/>
    </row>
    <row r="5" spans="2:19" ht="19.5" customHeight="1">
      <c r="F5" s="545"/>
      <c r="G5" s="545"/>
      <c r="H5" s="545"/>
      <c r="I5" s="545"/>
      <c r="J5" s="545"/>
      <c r="K5" s="362"/>
      <c r="L5" s="362"/>
      <c r="M5" s="362"/>
      <c r="N5" s="362"/>
    </row>
    <row r="6" spans="2:19" ht="5.25" customHeight="1"/>
    <row r="7" spans="2:19" ht="48" customHeight="1">
      <c r="F7" s="363">
        <v>1</v>
      </c>
      <c r="G7" s="546" t="s">
        <v>144</v>
      </c>
      <c r="H7" s="546"/>
      <c r="I7" s="546"/>
      <c r="J7" s="546"/>
      <c r="K7" s="362"/>
      <c r="L7" s="362"/>
    </row>
    <row r="8" spans="2:19" ht="5.0999999999999996" customHeight="1"/>
    <row r="9" spans="2:19" ht="88.5" customHeight="1">
      <c r="B9" s="547" t="s">
        <v>145</v>
      </c>
      <c r="C9" s="547"/>
      <c r="D9" s="547"/>
      <c r="E9" s="364"/>
      <c r="F9" s="548" t="s">
        <v>146</v>
      </c>
      <c r="G9" s="548"/>
      <c r="I9" s="549" t="s">
        <v>147</v>
      </c>
      <c r="J9" s="549"/>
      <c r="K9" s="365"/>
      <c r="L9" s="537" t="s">
        <v>148</v>
      </c>
      <c r="M9" s="537"/>
    </row>
    <row r="10" spans="2:19" ht="5.0999999999999996" customHeight="1"/>
    <row r="11" spans="2:19" ht="20.100000000000001" customHeight="1">
      <c r="B11" s="363">
        <v>2</v>
      </c>
      <c r="C11" s="543"/>
      <c r="D11" s="543"/>
      <c r="E11" s="366"/>
      <c r="F11" s="363">
        <v>11</v>
      </c>
      <c r="G11" s="367"/>
      <c r="I11" s="363">
        <v>20</v>
      </c>
      <c r="J11" s="367"/>
      <c r="K11" s="368"/>
      <c r="L11" s="363">
        <v>29</v>
      </c>
      <c r="M11" s="369">
        <f>+IF(J11&lt;&gt;"",G11*MIN(J11,$G$23),0)</f>
        <v>0</v>
      </c>
    </row>
    <row r="12" spans="2:19" ht="5.0999999999999996" hidden="1" customHeight="1">
      <c r="F12" s="368"/>
      <c r="I12" s="368"/>
      <c r="L12" s="368"/>
      <c r="M12" s="370"/>
    </row>
    <row r="13" spans="2:19" ht="5.0999999999999996" customHeight="1">
      <c r="L13" s="368"/>
      <c r="M13" s="370"/>
    </row>
    <row r="14" spans="2:19" ht="75" customHeight="1">
      <c r="B14" s="371">
        <v>38</v>
      </c>
      <c r="C14" s="540" t="s">
        <v>148</v>
      </c>
      <c r="D14" s="540"/>
      <c r="E14" s="540"/>
      <c r="F14" s="540"/>
      <c r="G14" s="540"/>
      <c r="H14" s="540"/>
      <c r="I14" s="540"/>
      <c r="J14" s="540"/>
      <c r="K14" s="372"/>
      <c r="L14" s="363">
        <v>39</v>
      </c>
      <c r="M14" s="369">
        <f>+M11</f>
        <v>0</v>
      </c>
      <c r="O14" s="541" t="str">
        <f>+IF((M11)&lt;0.25*(G21*G23),"D'acord amb l'article 15.2 de l'Ordre TMS/368/2019, es considerarà que concorre l'incompliment total si la realització de l'activitat subvencionada no arriba al 25% dels seus objectius.","")</f>
        <v/>
      </c>
      <c r="P14" s="541"/>
      <c r="Q14" s="541"/>
      <c r="R14" s="541"/>
    </row>
    <row r="15" spans="2:19" ht="4.5" customHeight="1">
      <c r="O15" s="541"/>
      <c r="P15" s="541"/>
      <c r="Q15" s="541"/>
      <c r="R15" s="541"/>
      <c r="S15" s="373"/>
    </row>
    <row r="16" spans="2:19" ht="4.5" customHeight="1">
      <c r="O16" s="541"/>
      <c r="P16" s="541"/>
      <c r="Q16" s="541"/>
      <c r="R16" s="541"/>
      <c r="S16" s="373"/>
    </row>
    <row r="17" spans="2:20" ht="40.5" customHeight="1">
      <c r="F17" s="542" t="s">
        <v>149</v>
      </c>
      <c r="G17" s="542"/>
      <c r="H17" s="542"/>
      <c r="I17" s="542"/>
      <c r="L17" s="542" t="s">
        <v>150</v>
      </c>
      <c r="M17" s="542"/>
      <c r="O17" s="541"/>
      <c r="P17" s="541"/>
      <c r="Q17" s="541"/>
      <c r="R17" s="541"/>
      <c r="S17" s="374" t="s">
        <v>151</v>
      </c>
      <c r="T17" s="375"/>
    </row>
    <row r="18" spans="2:20" ht="3" customHeight="1">
      <c r="F18" s="376"/>
      <c r="G18" s="377"/>
      <c r="R18" s="293"/>
      <c r="S18" s="378"/>
      <c r="T18" s="378"/>
    </row>
    <row r="19" spans="2:20" ht="15" hidden="1" customHeight="1">
      <c r="B19" s="535"/>
      <c r="C19" s="535"/>
      <c r="D19" s="535"/>
      <c r="F19" s="379">
        <v>1</v>
      </c>
      <c r="G19" s="380"/>
      <c r="R19" s="293"/>
      <c r="S19" s="378"/>
      <c r="T19" s="378"/>
    </row>
    <row r="20" spans="2:20" ht="3" customHeight="1">
      <c r="D20" s="365"/>
      <c r="F20" s="381"/>
      <c r="G20" s="377"/>
      <c r="R20" s="293"/>
      <c r="S20" s="378"/>
      <c r="T20" s="378"/>
    </row>
    <row r="21" spans="2:20" ht="15" customHeight="1">
      <c r="B21" s="535" t="s">
        <v>152</v>
      </c>
      <c r="C21" s="535"/>
      <c r="D21" s="535"/>
      <c r="F21" s="382">
        <v>40</v>
      </c>
      <c r="G21" s="538">
        <f>+'CC3-E anvers'!C38</f>
        <v>0</v>
      </c>
      <c r="H21" s="538"/>
      <c r="I21" s="538"/>
      <c r="O21" s="485"/>
      <c r="P21" s="485" t="str">
        <f>+IF((M11)&lt;0.25*((G21*G23)),1,"")</f>
        <v/>
      </c>
      <c r="Q21" s="485"/>
      <c r="R21" s="487"/>
      <c r="S21" s="383" t="str">
        <f>IF('CC3-E anvers'!C38="","",+M14/'CC3-E anvers'!C38)</f>
        <v/>
      </c>
      <c r="T21" s="384"/>
    </row>
    <row r="22" spans="2:20" ht="3" customHeight="1">
      <c r="D22" s="365"/>
      <c r="F22" s="385"/>
      <c r="G22" s="386"/>
      <c r="H22" s="387"/>
      <c r="I22" s="388"/>
      <c r="R22" s="293"/>
      <c r="S22" s="378"/>
      <c r="T22" s="378"/>
    </row>
    <row r="23" spans="2:20" ht="15" customHeight="1">
      <c r="B23" s="535" t="s">
        <v>153</v>
      </c>
      <c r="C23" s="535"/>
      <c r="D23" s="535"/>
      <c r="F23" s="389">
        <v>41</v>
      </c>
      <c r="G23" s="538">
        <f>+'CC3-E anvers'!H38</f>
        <v>0</v>
      </c>
      <c r="H23" s="538"/>
      <c r="I23" s="538"/>
      <c r="R23" s="293"/>
      <c r="S23" s="378"/>
      <c r="T23" s="378"/>
    </row>
    <row r="24" spans="2:20" ht="3" customHeight="1">
      <c r="D24" s="365"/>
      <c r="F24" s="385"/>
      <c r="G24" s="390"/>
      <c r="H24" s="387"/>
      <c r="I24" s="388"/>
      <c r="K24" s="391"/>
    </row>
    <row r="25" spans="2:20" ht="15" customHeight="1">
      <c r="B25" s="535" t="s">
        <v>148</v>
      </c>
      <c r="C25" s="535"/>
      <c r="D25" s="535"/>
      <c r="F25" s="539">
        <v>42</v>
      </c>
      <c r="G25" s="538">
        <f>+M14</f>
        <v>0</v>
      </c>
      <c r="H25" s="538"/>
      <c r="I25" s="538"/>
      <c r="K25" s="392"/>
      <c r="M25" s="368"/>
    </row>
    <row r="26" spans="2:20" ht="3" customHeight="1">
      <c r="B26" s="535"/>
      <c r="C26" s="535"/>
      <c r="D26" s="535"/>
      <c r="F26" s="539"/>
      <c r="G26" s="538"/>
      <c r="H26" s="538"/>
      <c r="I26" s="538"/>
      <c r="K26" s="392"/>
    </row>
    <row r="27" spans="2:20" ht="15" customHeight="1">
      <c r="B27" s="535"/>
      <c r="C27" s="535"/>
      <c r="D27" s="535"/>
      <c r="F27" s="539"/>
      <c r="G27" s="538"/>
      <c r="H27" s="538"/>
      <c r="I27" s="538"/>
      <c r="K27" s="392"/>
    </row>
    <row r="28" spans="2:20" ht="3" customHeight="1">
      <c r="D28" s="365"/>
      <c r="F28" s="385"/>
      <c r="G28" s="393"/>
      <c r="K28" s="392"/>
    </row>
    <row r="29" spans="2:20" ht="15" customHeight="1">
      <c r="B29" s="535" t="s">
        <v>154</v>
      </c>
      <c r="C29" s="535"/>
      <c r="D29" s="535"/>
      <c r="F29" s="389">
        <v>43</v>
      </c>
      <c r="G29" s="536">
        <f>+'CC3-E anvers'!AG38+'CC3-E anvers'!AG42+'CC3-E anvers'!AG46</f>
        <v>0</v>
      </c>
      <c r="H29" s="536"/>
      <c r="I29" s="536"/>
      <c r="K29" s="392"/>
      <c r="M29" s="394">
        <f>+G29</f>
        <v>0</v>
      </c>
    </row>
    <row r="30" spans="2:20" ht="3" customHeight="1">
      <c r="D30" s="365"/>
      <c r="F30" s="385"/>
      <c r="G30" s="395"/>
      <c r="H30" s="396"/>
      <c r="I30" s="397"/>
      <c r="K30" s="392"/>
      <c r="L30" s="398"/>
    </row>
    <row r="31" spans="2:20" ht="27.75" customHeight="1">
      <c r="B31" s="537" t="s">
        <v>155</v>
      </c>
      <c r="C31" s="537"/>
      <c r="D31" s="399" t="s">
        <v>156</v>
      </c>
      <c r="F31" s="389">
        <v>44</v>
      </c>
      <c r="G31" s="536">
        <f>+MIN('CC3-E anvers'!P62:V62,'CC3-E anvers'!AG38)</f>
        <v>0</v>
      </c>
      <c r="H31" s="536"/>
      <c r="I31" s="536"/>
      <c r="K31" s="392"/>
      <c r="L31" s="400">
        <v>47</v>
      </c>
      <c r="M31" s="401">
        <f>+G31+G34+G36</f>
        <v>0</v>
      </c>
    </row>
    <row r="32" spans="2:20" ht="33.75" hidden="1" customHeight="1">
      <c r="B32" s="537"/>
      <c r="C32" s="537"/>
      <c r="D32" s="399" t="s">
        <v>157</v>
      </c>
      <c r="F32" s="402">
        <v>84</v>
      </c>
      <c r="G32" s="403" t="s">
        <v>158</v>
      </c>
      <c r="H32" s="396"/>
      <c r="I32" s="397"/>
      <c r="K32" s="392"/>
      <c r="L32" s="404"/>
      <c r="M32" s="405"/>
    </row>
    <row r="33" spans="2:30" ht="3" customHeight="1">
      <c r="B33" s="537"/>
      <c r="C33" s="537"/>
      <c r="D33" s="406"/>
      <c r="F33" s="385"/>
      <c r="G33" s="395"/>
      <c r="H33" s="396"/>
      <c r="I33" s="397"/>
      <c r="K33" s="392"/>
      <c r="L33" s="407"/>
      <c r="M33" s="405"/>
    </row>
    <row r="34" spans="2:30" ht="28.5" customHeight="1">
      <c r="B34" s="537"/>
      <c r="C34" s="537"/>
      <c r="D34" s="399" t="s">
        <v>157</v>
      </c>
      <c r="F34" s="389">
        <v>45</v>
      </c>
      <c r="G34" s="536">
        <f>IF(S21="",0,MIN('CC3-E anvers'!AG42:AO42,+G31*0.4*MIN(S21,15)/15))</f>
        <v>0</v>
      </c>
      <c r="H34" s="536"/>
      <c r="I34" s="536"/>
      <c r="K34" s="392"/>
      <c r="L34" s="407"/>
      <c r="M34" s="405"/>
      <c r="O34" s="483" t="s">
        <v>159</v>
      </c>
      <c r="P34" s="484"/>
    </row>
    <row r="35" spans="2:30" ht="3" customHeight="1">
      <c r="B35" s="537"/>
      <c r="C35" s="537"/>
      <c r="D35" s="365"/>
      <c r="F35" s="408"/>
      <c r="G35" s="409"/>
      <c r="H35" s="396"/>
      <c r="I35" s="410"/>
      <c r="K35" s="391"/>
      <c r="L35" s="411"/>
      <c r="M35" s="405"/>
      <c r="N35" s="391"/>
      <c r="O35" s="485"/>
      <c r="P35" s="485"/>
    </row>
    <row r="36" spans="2:30" ht="28.5" customHeight="1">
      <c r="B36" s="537"/>
      <c r="C36" s="537"/>
      <c r="D36" s="399" t="s">
        <v>160</v>
      </c>
      <c r="F36" s="389">
        <v>46</v>
      </c>
      <c r="G36" s="536">
        <f>+MIN('CC3-E anvers'!P71:V71,'CC3-E anvers'!AG46)</f>
        <v>0</v>
      </c>
      <c r="H36" s="536"/>
      <c r="I36" s="536"/>
      <c r="K36" s="376"/>
      <c r="L36" s="412"/>
      <c r="M36" s="413"/>
      <c r="O36" s="485"/>
      <c r="P36" s="485"/>
    </row>
    <row r="37" spans="2:30" ht="2.25" customHeight="1">
      <c r="F37" s="381"/>
      <c r="G37" s="381"/>
      <c r="H37" s="381"/>
      <c r="I37" s="381"/>
      <c r="J37" s="381"/>
      <c r="K37" s="381"/>
      <c r="L37" s="381"/>
      <c r="M37" s="414"/>
      <c r="O37" s="485"/>
      <c r="P37" s="485"/>
    </row>
    <row r="38" spans="2:30" ht="20.25" customHeight="1">
      <c r="D38" s="533" t="s">
        <v>161</v>
      </c>
      <c r="E38" s="533"/>
      <c r="F38" s="533"/>
      <c r="G38" s="533"/>
      <c r="H38" s="533"/>
      <c r="I38" s="533"/>
      <c r="J38" s="533"/>
      <c r="K38" s="415"/>
      <c r="L38" s="389">
        <v>48</v>
      </c>
      <c r="M38" s="416">
        <f>IF((M11)&lt;(0.25*(G21*G23)),0,MIN(M31,P38))</f>
        <v>0</v>
      </c>
      <c r="N38" s="417"/>
      <c r="O38" s="485">
        <f>IF('CC3-E anvers'!C28=0,"",VLOOKUP('CC3-E anvers'!C28,dades!H3:I5,2,0))</f>
        <v>13</v>
      </c>
      <c r="P38" s="486">
        <f>+M14*O38</f>
        <v>0</v>
      </c>
    </row>
    <row r="39" spans="2:30" ht="6.75" customHeight="1">
      <c r="D39" s="417"/>
      <c r="E39" s="417"/>
      <c r="F39" s="417"/>
      <c r="G39" s="417"/>
      <c r="H39" s="417"/>
      <c r="I39" s="417"/>
      <c r="J39" s="417"/>
      <c r="K39" s="417"/>
      <c r="L39" s="417"/>
      <c r="M39" s="417"/>
      <c r="N39" s="417"/>
      <c r="O39" s="417"/>
      <c r="P39" s="417"/>
      <c r="Q39" s="417"/>
      <c r="R39" s="417"/>
      <c r="S39" s="417"/>
      <c r="T39" s="417"/>
      <c r="U39" s="417"/>
      <c r="V39" s="417"/>
      <c r="W39" s="417"/>
      <c r="X39" s="417"/>
      <c r="Y39" s="417"/>
      <c r="Z39" s="417"/>
      <c r="AA39" s="417"/>
      <c r="AB39" s="417"/>
      <c r="AC39" s="417"/>
      <c r="AD39" s="417"/>
    </row>
    <row r="40" spans="2:30" ht="17.25" customHeight="1">
      <c r="D40" s="417"/>
      <c r="E40" s="417"/>
      <c r="F40" s="417"/>
      <c r="G40" s="417"/>
      <c r="H40" s="417"/>
      <c r="I40" s="417"/>
      <c r="J40" s="417"/>
      <c r="K40" s="417"/>
      <c r="L40" s="417"/>
      <c r="M40" s="417"/>
      <c r="N40" s="417"/>
      <c r="O40" s="417"/>
      <c r="P40" s="417"/>
      <c r="Q40" s="418" t="str">
        <f>IF(P21=1,"",IF(AND(O38=13,(P38&lt;(G31+G34))),"IMPORT LIQUIDABLE limitat atès que el sumatori dels mòduls A+B supera el mòdul màxim establert per la normativa Estatal (13€ per alumne i hora)",""))</f>
        <v/>
      </c>
      <c r="R40" s="417"/>
      <c r="S40" s="417"/>
      <c r="T40" s="417"/>
      <c r="U40" s="417"/>
      <c r="V40" s="417"/>
      <c r="W40" s="417"/>
      <c r="X40" s="417"/>
      <c r="Y40" s="417"/>
      <c r="Z40" s="417"/>
      <c r="AA40" s="417"/>
      <c r="AB40" s="417"/>
      <c r="AC40" s="417"/>
      <c r="AD40" s="417"/>
    </row>
    <row r="41" spans="2:30" ht="17.25" customHeight="1">
      <c r="D41" s="417"/>
      <c r="E41" s="417"/>
      <c r="F41" s="417"/>
      <c r="G41" s="417"/>
      <c r="H41" s="417"/>
      <c r="I41" s="417"/>
      <c r="J41" s="417"/>
      <c r="K41" s="417"/>
      <c r="L41" s="417"/>
      <c r="M41" s="417"/>
      <c r="N41" s="417"/>
      <c r="O41" s="417"/>
      <c r="Q41" s="419" t="str">
        <f>IF(P21=1,"",IF(AND(O38=8,(P38&lt;(G31+G34))),"IMPORT LIQUIDABLE limitat atès que el sumatori dels mòduls A+B+D supera el mòdul màxim establert per la normativa Estatal (8€ per alumne i hora)",""))</f>
        <v/>
      </c>
      <c r="R41" s="417"/>
      <c r="S41" s="417"/>
      <c r="T41" s="417"/>
      <c r="U41" s="417"/>
      <c r="V41" s="417"/>
      <c r="W41" s="417"/>
      <c r="X41" s="417"/>
      <c r="Y41" s="417"/>
      <c r="Z41" s="417"/>
      <c r="AA41" s="417"/>
      <c r="AB41" s="417"/>
      <c r="AC41" s="417"/>
      <c r="AD41" s="417"/>
    </row>
    <row r="42" spans="2:30" ht="15.75" customHeight="1">
      <c r="D42" s="420" t="s">
        <v>162</v>
      </c>
      <c r="E42" s="421"/>
      <c r="F42" s="421"/>
      <c r="G42" s="421"/>
      <c r="H42" s="421"/>
      <c r="I42" s="417"/>
      <c r="J42" s="417"/>
      <c r="K42" s="417"/>
      <c r="L42" s="421"/>
      <c r="M42" s="417"/>
      <c r="N42" s="417"/>
      <c r="O42" s="417"/>
      <c r="P42" s="417"/>
      <c r="Q42" s="417"/>
      <c r="R42" s="417"/>
      <c r="S42" s="417"/>
      <c r="T42" s="417"/>
      <c r="U42" s="417"/>
      <c r="V42" s="417"/>
      <c r="W42" s="417"/>
      <c r="X42" s="417"/>
      <c r="Y42" s="417"/>
      <c r="Z42" s="417"/>
      <c r="AA42" s="417"/>
      <c r="AB42" s="417"/>
      <c r="AC42" s="417"/>
      <c r="AD42" s="417"/>
    </row>
    <row r="43" spans="2:30" ht="5.0999999999999996" customHeight="1">
      <c r="D43" s="391"/>
      <c r="E43" s="391"/>
      <c r="H43" s="417"/>
      <c r="I43" s="417"/>
      <c r="J43" s="417"/>
      <c r="K43" s="417"/>
      <c r="L43" s="417"/>
      <c r="M43" s="417"/>
      <c r="N43" s="417"/>
      <c r="O43" s="417"/>
      <c r="P43" s="417"/>
      <c r="Q43" s="417"/>
    </row>
    <row r="44" spans="2:30" ht="5.0999999999999996" customHeight="1">
      <c r="B44" s="422"/>
      <c r="C44" s="408"/>
      <c r="D44" s="423"/>
      <c r="E44" s="423"/>
      <c r="F44" s="408"/>
      <c r="G44" s="408"/>
      <c r="H44" s="408"/>
      <c r="I44" s="408"/>
      <c r="J44" s="424"/>
      <c r="K44" s="424"/>
      <c r="L44" s="408"/>
      <c r="M44" s="424"/>
      <c r="N44" s="424"/>
      <c r="O44" s="424"/>
      <c r="P44" s="424"/>
      <c r="Q44" s="425"/>
      <c r="R44" s="417"/>
      <c r="S44" s="417"/>
      <c r="T44" s="417"/>
      <c r="U44" s="417"/>
      <c r="V44" s="417"/>
      <c r="W44" s="417"/>
      <c r="X44" s="417"/>
      <c r="Y44" s="417"/>
      <c r="Z44" s="417"/>
      <c r="AA44" s="417"/>
      <c r="AB44" s="417"/>
      <c r="AC44" s="417"/>
      <c r="AD44" s="417"/>
    </row>
    <row r="45" spans="2:30" ht="15" customHeight="1">
      <c r="B45" s="426"/>
      <c r="C45" s="427">
        <v>60</v>
      </c>
      <c r="D45" s="428" t="s">
        <v>163</v>
      </c>
      <c r="E45" s="391"/>
      <c r="H45" s="429"/>
      <c r="I45" s="430">
        <v>49</v>
      </c>
      <c r="J45" s="431">
        <f>+C45/100*'CC3-E anvers'!AG49</f>
        <v>0</v>
      </c>
      <c r="K45" s="429"/>
      <c r="L45" s="417"/>
      <c r="M45" s="417"/>
      <c r="N45" s="417"/>
      <c r="O45" s="417"/>
      <c r="P45" s="417"/>
      <c r="Q45" s="432"/>
      <c r="R45" s="417"/>
      <c r="S45" s="417"/>
      <c r="T45" s="417"/>
      <c r="U45" s="417"/>
      <c r="V45" s="417"/>
      <c r="W45" s="417"/>
      <c r="X45" s="417"/>
      <c r="Y45" s="417"/>
      <c r="Z45" s="417"/>
      <c r="AA45" s="417"/>
    </row>
    <row r="46" spans="2:30" ht="5.0999999999999996" customHeight="1">
      <c r="B46" s="426"/>
      <c r="D46" s="391"/>
      <c r="E46" s="391"/>
      <c r="J46" s="433"/>
      <c r="L46" s="417"/>
      <c r="M46" s="417"/>
      <c r="N46" s="417"/>
      <c r="O46" s="417"/>
      <c r="P46" s="417"/>
      <c r="Q46" s="432"/>
      <c r="R46" s="417"/>
      <c r="S46" s="417"/>
      <c r="T46" s="417"/>
      <c r="U46" s="417"/>
      <c r="V46" s="417"/>
      <c r="W46" s="417"/>
      <c r="X46" s="417"/>
      <c r="Y46" s="417"/>
      <c r="Z46" s="417"/>
      <c r="AA46" s="417"/>
    </row>
    <row r="47" spans="2:30">
      <c r="B47" s="426"/>
      <c r="C47" s="420" t="s">
        <v>164</v>
      </c>
      <c r="H47" s="429"/>
      <c r="I47" s="430">
        <v>50</v>
      </c>
      <c r="J47" s="431">
        <f>+IF(M47&lt;0,"",M47)</f>
        <v>0</v>
      </c>
      <c r="K47" s="429"/>
      <c r="L47" s="417"/>
      <c r="M47" s="434">
        <f>+M38-J45</f>
        <v>0</v>
      </c>
      <c r="N47" s="417"/>
      <c r="O47" s="417"/>
      <c r="P47" s="417"/>
      <c r="Q47" s="432"/>
      <c r="R47" s="417"/>
      <c r="S47" s="417"/>
      <c r="T47" s="417"/>
      <c r="U47" s="417"/>
      <c r="V47" s="417"/>
      <c r="W47" s="417"/>
      <c r="X47" s="417"/>
      <c r="Y47" s="417"/>
      <c r="Z47" s="417"/>
      <c r="AA47" s="417"/>
    </row>
    <row r="48" spans="2:30" ht="5.0999999999999996" customHeight="1">
      <c r="B48" s="426"/>
      <c r="J48" s="433"/>
      <c r="L48" s="417"/>
      <c r="M48" s="417"/>
      <c r="N48" s="417"/>
      <c r="O48" s="417"/>
      <c r="P48" s="417"/>
      <c r="Q48" s="432"/>
      <c r="R48" s="417"/>
      <c r="S48" s="417"/>
      <c r="T48" s="417"/>
      <c r="U48" s="417"/>
      <c r="V48" s="417"/>
      <c r="W48" s="417"/>
      <c r="X48" s="417"/>
      <c r="Y48" s="417"/>
      <c r="Z48" s="417"/>
      <c r="AA48" s="417"/>
    </row>
    <row r="49" spans="2:30" ht="18" customHeight="1">
      <c r="B49" s="426"/>
      <c r="C49" s="420" t="s">
        <v>165</v>
      </c>
      <c r="H49" s="429"/>
      <c r="I49" s="430">
        <v>51</v>
      </c>
      <c r="J49" s="431">
        <f>+IF(M47&gt;0,"",M47*-1)</f>
        <v>0</v>
      </c>
      <c r="K49" s="429"/>
      <c r="L49" s="417"/>
      <c r="M49" s="417"/>
      <c r="N49" s="417"/>
      <c r="O49" s="417"/>
      <c r="P49" s="417"/>
      <c r="Q49" s="432"/>
      <c r="R49" s="417"/>
      <c r="S49" s="417"/>
      <c r="T49" s="417"/>
      <c r="U49" s="417"/>
      <c r="V49" s="417"/>
      <c r="W49" s="417"/>
      <c r="X49" s="417"/>
      <c r="Y49" s="417"/>
      <c r="Z49" s="417"/>
      <c r="AA49" s="417"/>
    </row>
    <row r="50" spans="2:30" ht="3.75" customHeight="1">
      <c r="B50" s="435"/>
      <c r="C50" s="436"/>
      <c r="D50" s="381"/>
      <c r="E50" s="381"/>
      <c r="F50" s="381"/>
      <c r="G50" s="381"/>
      <c r="H50" s="437"/>
      <c r="I50" s="437"/>
      <c r="J50" s="437"/>
      <c r="K50" s="437"/>
      <c r="L50" s="437"/>
      <c r="M50" s="437"/>
      <c r="N50" s="437"/>
      <c r="O50" s="438"/>
      <c r="P50" s="438"/>
      <c r="Q50" s="439"/>
      <c r="R50" s="417"/>
      <c r="S50" s="417"/>
      <c r="T50" s="417"/>
      <c r="U50" s="417"/>
      <c r="V50" s="417"/>
      <c r="W50" s="417"/>
      <c r="X50" s="417"/>
      <c r="Y50" s="417"/>
      <c r="Z50" s="417"/>
      <c r="AA50" s="417"/>
      <c r="AB50" s="417"/>
      <c r="AC50" s="417"/>
      <c r="AD50" s="417"/>
    </row>
    <row r="51" spans="2:30" ht="5.0999999999999996" customHeight="1">
      <c r="B51" s="433"/>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row>
    <row r="52" spans="2:30" ht="15" customHeight="1">
      <c r="B52" s="534" t="s">
        <v>166</v>
      </c>
      <c r="C52" s="534"/>
      <c r="D52" s="534"/>
      <c r="E52" s="534"/>
      <c r="F52" s="534"/>
      <c r="G52" s="534"/>
      <c r="H52" s="534"/>
      <c r="I52" s="534"/>
      <c r="J52" s="534"/>
      <c r="K52" s="534"/>
      <c r="L52" s="534"/>
      <c r="M52" s="534"/>
      <c r="N52" s="534"/>
      <c r="O52" s="534"/>
      <c r="P52" s="534"/>
      <c r="Q52" s="534"/>
      <c r="R52" s="417"/>
      <c r="S52" s="417"/>
      <c r="T52" s="417"/>
      <c r="U52" s="417"/>
      <c r="V52" s="417"/>
      <c r="W52" s="417"/>
      <c r="X52" s="417"/>
      <c r="Y52" s="417"/>
      <c r="Z52" s="417"/>
      <c r="AA52" s="417"/>
      <c r="AB52" s="417"/>
      <c r="AC52" s="417"/>
      <c r="AD52" s="417"/>
    </row>
    <row r="53" spans="2:30" ht="15.75" customHeight="1">
      <c r="B53" s="534"/>
      <c r="C53" s="534"/>
      <c r="D53" s="534"/>
      <c r="E53" s="534"/>
      <c r="F53" s="534"/>
      <c r="G53" s="534"/>
      <c r="H53" s="534"/>
      <c r="I53" s="534"/>
      <c r="J53" s="534"/>
      <c r="K53" s="534"/>
      <c r="L53" s="534"/>
      <c r="M53" s="534"/>
      <c r="N53" s="534"/>
      <c r="O53" s="534"/>
      <c r="P53" s="534"/>
      <c r="Q53" s="534"/>
      <c r="R53" s="417"/>
      <c r="S53" s="417"/>
      <c r="T53" s="417"/>
      <c r="U53" s="417"/>
      <c r="V53" s="417"/>
      <c r="W53" s="417"/>
      <c r="X53" s="417"/>
      <c r="Y53" s="417"/>
      <c r="Z53" s="417"/>
      <c r="AA53" s="417"/>
      <c r="AB53" s="417"/>
      <c r="AC53" s="417"/>
      <c r="AD53" s="417"/>
    </row>
    <row r="54" spans="2:30" ht="5.0999999999999996" customHeight="1">
      <c r="B54" s="534"/>
      <c r="C54" s="534"/>
      <c r="D54" s="534"/>
      <c r="E54" s="534"/>
      <c r="F54" s="534"/>
      <c r="G54" s="534"/>
      <c r="H54" s="534"/>
      <c r="I54" s="534"/>
      <c r="J54" s="534"/>
      <c r="K54" s="534"/>
      <c r="L54" s="534"/>
      <c r="M54" s="534"/>
      <c r="N54" s="534"/>
      <c r="O54" s="534"/>
      <c r="P54" s="534"/>
      <c r="Q54" s="534"/>
      <c r="R54" s="417"/>
      <c r="S54" s="417"/>
      <c r="T54" s="417"/>
      <c r="U54" s="417"/>
      <c r="V54" s="417"/>
      <c r="W54" s="417"/>
      <c r="X54" s="417"/>
      <c r="Y54" s="417"/>
      <c r="Z54" s="417"/>
      <c r="AA54" s="417"/>
      <c r="AB54" s="417"/>
      <c r="AC54" s="417"/>
      <c r="AD54" s="417"/>
    </row>
    <row r="55" spans="2:30" ht="8.25" customHeight="1">
      <c r="B55" s="534"/>
      <c r="C55" s="534"/>
      <c r="D55" s="534"/>
      <c r="E55" s="534"/>
      <c r="F55" s="534"/>
      <c r="G55" s="534"/>
      <c r="H55" s="534"/>
      <c r="I55" s="534"/>
      <c r="J55" s="534"/>
      <c r="K55" s="534"/>
      <c r="L55" s="534"/>
      <c r="M55" s="534"/>
      <c r="N55" s="534"/>
      <c r="O55" s="534"/>
      <c r="P55" s="534"/>
      <c r="Q55" s="534"/>
      <c r="R55" s="417"/>
      <c r="S55" s="417"/>
      <c r="T55" s="417"/>
      <c r="U55" s="417"/>
      <c r="V55" s="417"/>
      <c r="W55" s="417"/>
      <c r="X55" s="417"/>
      <c r="Y55" s="417"/>
      <c r="Z55" s="417"/>
      <c r="AA55" s="417"/>
      <c r="AB55" s="417"/>
      <c r="AC55" s="417"/>
      <c r="AD55" s="417"/>
    </row>
    <row r="56" spans="2:30" ht="8.25" customHeight="1">
      <c r="B56" s="534"/>
      <c r="C56" s="534"/>
      <c r="D56" s="534"/>
      <c r="E56" s="534"/>
      <c r="F56" s="534"/>
      <c r="G56" s="534"/>
      <c r="H56" s="534"/>
      <c r="I56" s="534"/>
      <c r="J56" s="534"/>
      <c r="K56" s="534"/>
      <c r="L56" s="534"/>
      <c r="M56" s="534"/>
      <c r="N56" s="534"/>
      <c r="O56" s="534"/>
      <c r="P56" s="534"/>
      <c r="Q56" s="534"/>
      <c r="R56" s="417"/>
      <c r="S56" s="417"/>
      <c r="T56" s="417"/>
      <c r="U56" s="417"/>
      <c r="V56" s="417"/>
      <c r="W56" s="417"/>
      <c r="X56" s="417"/>
      <c r="Y56" s="417"/>
      <c r="Z56" s="417"/>
      <c r="AA56" s="417"/>
      <c r="AB56" s="417"/>
      <c r="AC56" s="417"/>
      <c r="AD56" s="417"/>
    </row>
    <row r="57" spans="2:30" ht="5.0999999999999996" customHeight="1">
      <c r="B57" s="534"/>
      <c r="C57" s="534"/>
      <c r="D57" s="534"/>
      <c r="E57" s="534"/>
      <c r="F57" s="534"/>
      <c r="G57" s="534"/>
      <c r="H57" s="534"/>
      <c r="I57" s="534"/>
      <c r="J57" s="534"/>
      <c r="K57" s="534"/>
      <c r="L57" s="534"/>
      <c r="M57" s="534"/>
      <c r="N57" s="534"/>
      <c r="O57" s="534"/>
      <c r="P57" s="534"/>
      <c r="Q57" s="534"/>
      <c r="R57" s="417"/>
      <c r="S57" s="417"/>
      <c r="T57" s="417"/>
      <c r="U57" s="417"/>
      <c r="V57" s="417"/>
      <c r="W57" s="417"/>
      <c r="X57" s="417"/>
      <c r="Y57" s="417"/>
      <c r="Z57" s="417"/>
      <c r="AA57" s="417"/>
      <c r="AB57" s="417"/>
      <c r="AC57" s="417"/>
      <c r="AD57" s="417"/>
    </row>
    <row r="58" spans="2:30" ht="36" customHeight="1">
      <c r="B58" s="534"/>
      <c r="C58" s="534"/>
      <c r="D58" s="534"/>
      <c r="E58" s="534"/>
      <c r="F58" s="534"/>
      <c r="G58" s="534"/>
      <c r="H58" s="534"/>
      <c r="I58" s="534"/>
      <c r="J58" s="534"/>
      <c r="K58" s="534"/>
      <c r="L58" s="534"/>
      <c r="M58" s="534"/>
      <c r="N58" s="534"/>
      <c r="O58" s="534"/>
      <c r="P58" s="534"/>
      <c r="Q58" s="534"/>
    </row>
  </sheetData>
  <sheetProtection algorithmName="SHA-512" hashValue="f9OWc1gMKGYbe6BUsdF99JACXtICbuugV2PIkvIgZFpIgadE8RIdsF+ln5jfImrS9PM3oIkoUaonQxOfR10H0Q==" saltValue="uMhyzHyLcLTbroxTo5kShA==" spinCount="100000" sheet="1" objects="1" scenarios="1"/>
  <mergeCells count="28">
    <mergeCell ref="L9:M9"/>
    <mergeCell ref="C11:D11"/>
    <mergeCell ref="F1:J2"/>
    <mergeCell ref="F4:J5"/>
    <mergeCell ref="G7:J7"/>
    <mergeCell ref="B9:D9"/>
    <mergeCell ref="F9:G9"/>
    <mergeCell ref="I9:J9"/>
    <mergeCell ref="C14:J14"/>
    <mergeCell ref="O14:R17"/>
    <mergeCell ref="F17:I17"/>
    <mergeCell ref="L17:M17"/>
    <mergeCell ref="B19:D19"/>
    <mergeCell ref="B21:D21"/>
    <mergeCell ref="G21:I21"/>
    <mergeCell ref="B23:D23"/>
    <mergeCell ref="G23:I23"/>
    <mergeCell ref="B25:D27"/>
    <mergeCell ref="F25:F27"/>
    <mergeCell ref="G25:I27"/>
    <mergeCell ref="D38:J38"/>
    <mergeCell ref="B52:Q58"/>
    <mergeCell ref="B29:D29"/>
    <mergeCell ref="G29:I29"/>
    <mergeCell ref="B31:C36"/>
    <mergeCell ref="G31:I31"/>
    <mergeCell ref="G34:I34"/>
    <mergeCell ref="G36:I36"/>
  </mergeCells>
  <pageMargins left="0.70833333333333304" right="0.70833333333333304" top="0.74791666666666701" bottom="0.74791666666666701" header="0.51180555555555496" footer="0.51180555555555496"/>
  <pageSetup paperSize="9" firstPageNumber="0"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O46"/>
  <sheetViews>
    <sheetView topLeftCell="A13" zoomScaleNormal="100" workbookViewId="0">
      <selection activeCell="L36" sqref="L36"/>
    </sheetView>
  </sheetViews>
  <sheetFormatPr baseColWidth="10" defaultColWidth="9.140625" defaultRowHeight="15"/>
  <cols>
    <col min="1" max="1" width="7.28515625" customWidth="1"/>
    <col min="2" max="2" width="11.5703125" hidden="1"/>
    <col min="3" max="4" width="2.7109375" customWidth="1"/>
    <col min="5" max="5" width="2.140625" customWidth="1"/>
    <col min="6" max="6" width="4.28515625" customWidth="1"/>
    <col min="7" max="7" width="1.5703125" customWidth="1"/>
    <col min="8" max="8" width="4.42578125" customWidth="1"/>
    <col min="9" max="9" width="1.42578125" customWidth="1"/>
    <col min="10" max="10" width="4.42578125" customWidth="1"/>
    <col min="11" max="11" width="2.140625" customWidth="1"/>
    <col min="12" max="12" width="4.42578125" customWidth="1"/>
    <col min="13" max="13" width="1.28515625" customWidth="1"/>
    <col min="14" max="14" width="1" customWidth="1"/>
    <col min="15" max="15" width="4.140625" customWidth="1"/>
    <col min="16" max="16" width="1" customWidth="1"/>
    <col min="17" max="17" width="5.85546875" customWidth="1"/>
    <col min="18" max="18" width="1" customWidth="1"/>
    <col min="19" max="19" width="4.140625" customWidth="1"/>
    <col min="20" max="20" width="1" customWidth="1"/>
    <col min="21" max="21" width="4.28515625" customWidth="1"/>
    <col min="22" max="22" width="4.7109375" customWidth="1"/>
    <col min="23" max="26" width="2.7109375" customWidth="1"/>
    <col min="27" max="27" width="4.5703125" customWidth="1"/>
    <col min="28" max="28" width="2.7109375" customWidth="1"/>
    <col min="29" max="29" width="4.28515625" customWidth="1"/>
    <col min="30" max="30" width="2.7109375" customWidth="1"/>
    <col min="31" max="31" width="4" customWidth="1"/>
    <col min="32" max="38" width="2.7109375" customWidth="1"/>
    <col min="39" max="39" width="4.7109375" customWidth="1"/>
    <col min="40" max="40" width="2.7109375" customWidth="1"/>
    <col min="41" max="41" width="4" customWidth="1"/>
    <col min="42" max="50" width="2.7109375" customWidth="1"/>
    <col min="51" max="51" width="2.28515625" customWidth="1"/>
    <col min="52" max="52" width="1.140625" customWidth="1"/>
    <col min="53" max="53" width="11.5703125" hidden="1"/>
    <col min="54" max="54" width="3.7109375" customWidth="1"/>
    <col min="55" max="55" width="2.7109375" customWidth="1"/>
    <col min="56" max="56" width="0.28515625" customWidth="1"/>
    <col min="57" max="256" width="10.5703125" customWidth="1"/>
    <col min="257" max="257" width="7.28515625" customWidth="1"/>
    <col min="258" max="258" width="11.5703125" hidden="1"/>
    <col min="259" max="260" width="2.7109375" customWidth="1"/>
    <col min="261" max="261" width="2.140625" customWidth="1"/>
    <col min="262" max="262" width="5.5703125" customWidth="1"/>
    <col min="263" max="266" width="2.7109375" customWidth="1"/>
    <col min="267" max="267" width="4.42578125" customWidth="1"/>
    <col min="268" max="268" width="1" customWidth="1"/>
    <col min="269" max="269" width="6.140625" customWidth="1"/>
    <col min="270" max="270" width="1" customWidth="1"/>
    <col min="271" max="271" width="4.140625" customWidth="1"/>
    <col min="272" max="272" width="1" customWidth="1"/>
    <col min="273" max="273" width="5.85546875" customWidth="1"/>
    <col min="274" max="274" width="1" customWidth="1"/>
    <col min="275" max="275" width="4.140625" customWidth="1"/>
    <col min="276" max="276" width="1" customWidth="1"/>
    <col min="277" max="277" width="4.28515625" customWidth="1"/>
    <col min="278" max="278" width="4.7109375" customWidth="1"/>
    <col min="279" max="282" width="2.7109375" customWidth="1"/>
    <col min="283" max="283" width="4.5703125" customWidth="1"/>
    <col min="284" max="284" width="2.7109375" customWidth="1"/>
    <col min="285" max="285" width="4.28515625" customWidth="1"/>
    <col min="286" max="286" width="2.7109375" customWidth="1"/>
    <col min="287" max="287" width="4" customWidth="1"/>
    <col min="288" max="294" width="2.7109375" customWidth="1"/>
    <col min="295" max="295" width="4.7109375" customWidth="1"/>
    <col min="296" max="296" width="2.7109375" customWidth="1"/>
    <col min="297" max="297" width="4" customWidth="1"/>
    <col min="298" max="306" width="2.7109375" customWidth="1"/>
    <col min="307" max="307" width="2.28515625" customWidth="1"/>
    <col min="308" max="308" width="1.140625" customWidth="1"/>
    <col min="309" max="309" width="11.5703125" hidden="1"/>
    <col min="310" max="310" width="2.85546875" customWidth="1"/>
    <col min="311" max="311" width="2.7109375" customWidth="1"/>
    <col min="312" max="512" width="10.5703125" customWidth="1"/>
    <col min="513" max="513" width="7.28515625" customWidth="1"/>
    <col min="514" max="514" width="11.5703125" hidden="1"/>
    <col min="515" max="516" width="2.7109375" customWidth="1"/>
    <col min="517" max="517" width="2.140625" customWidth="1"/>
    <col min="518" max="518" width="5.5703125" customWidth="1"/>
    <col min="519" max="522" width="2.7109375" customWidth="1"/>
    <col min="523" max="523" width="4.42578125" customWidth="1"/>
    <col min="524" max="524" width="1" customWidth="1"/>
    <col min="525" max="525" width="6.140625" customWidth="1"/>
    <col min="526" max="526" width="1" customWidth="1"/>
    <col min="527" max="527" width="4.140625" customWidth="1"/>
    <col min="528" max="528" width="1" customWidth="1"/>
    <col min="529" max="529" width="5.85546875" customWidth="1"/>
    <col min="530" max="530" width="1" customWidth="1"/>
    <col min="531" max="531" width="4.140625" customWidth="1"/>
    <col min="532" max="532" width="1" customWidth="1"/>
    <col min="533" max="533" width="4.28515625" customWidth="1"/>
    <col min="534" max="534" width="4.7109375" customWidth="1"/>
    <col min="535" max="538" width="2.7109375" customWidth="1"/>
    <col min="539" max="539" width="4.5703125" customWidth="1"/>
    <col min="540" max="540" width="2.7109375" customWidth="1"/>
    <col min="541" max="541" width="4.28515625" customWidth="1"/>
    <col min="542" max="542" width="2.7109375" customWidth="1"/>
    <col min="543" max="543" width="4" customWidth="1"/>
    <col min="544" max="550" width="2.7109375" customWidth="1"/>
    <col min="551" max="551" width="4.7109375" customWidth="1"/>
    <col min="552" max="552" width="2.7109375" customWidth="1"/>
    <col min="553" max="553" width="4" customWidth="1"/>
    <col min="554" max="562" width="2.7109375" customWidth="1"/>
    <col min="563" max="563" width="2.28515625" customWidth="1"/>
    <col min="564" max="564" width="1.140625" customWidth="1"/>
    <col min="565" max="565" width="11.5703125" hidden="1"/>
    <col min="566" max="566" width="2.85546875" customWidth="1"/>
    <col min="567" max="567" width="2.7109375" customWidth="1"/>
    <col min="568" max="768" width="10.5703125" customWidth="1"/>
    <col min="769" max="769" width="7.28515625" customWidth="1"/>
    <col min="770" max="770" width="11.5703125" hidden="1"/>
    <col min="771" max="772" width="2.7109375" customWidth="1"/>
    <col min="773" max="773" width="2.140625" customWidth="1"/>
    <col min="774" max="774" width="5.5703125" customWidth="1"/>
    <col min="775" max="778" width="2.7109375" customWidth="1"/>
    <col min="779" max="779" width="4.42578125" customWidth="1"/>
    <col min="780" max="780" width="1" customWidth="1"/>
    <col min="781" max="781" width="6.140625" customWidth="1"/>
    <col min="782" max="782" width="1" customWidth="1"/>
    <col min="783" max="783" width="4.140625" customWidth="1"/>
    <col min="784" max="784" width="1" customWidth="1"/>
    <col min="785" max="785" width="5.85546875" customWidth="1"/>
    <col min="786" max="786" width="1" customWidth="1"/>
    <col min="787" max="787" width="4.140625" customWidth="1"/>
    <col min="788" max="788" width="1" customWidth="1"/>
    <col min="789" max="789" width="4.28515625" customWidth="1"/>
    <col min="790" max="790" width="4.7109375" customWidth="1"/>
    <col min="791" max="794" width="2.7109375" customWidth="1"/>
    <col min="795" max="795" width="4.5703125" customWidth="1"/>
    <col min="796" max="796" width="2.7109375" customWidth="1"/>
    <col min="797" max="797" width="4.28515625" customWidth="1"/>
    <col min="798" max="798" width="2.7109375" customWidth="1"/>
    <col min="799" max="799" width="4" customWidth="1"/>
    <col min="800" max="806" width="2.7109375" customWidth="1"/>
    <col min="807" max="807" width="4.7109375" customWidth="1"/>
    <col min="808" max="808" width="2.7109375" customWidth="1"/>
    <col min="809" max="809" width="4" customWidth="1"/>
    <col min="810" max="818" width="2.7109375" customWidth="1"/>
    <col min="819" max="819" width="2.28515625" customWidth="1"/>
    <col min="820" max="820" width="1.140625" customWidth="1"/>
    <col min="821" max="821" width="11.5703125" hidden="1"/>
    <col min="822" max="822" width="2.85546875" customWidth="1"/>
    <col min="823" max="823" width="2.7109375" customWidth="1"/>
    <col min="824" max="1025" width="10.5703125" customWidth="1"/>
  </cols>
  <sheetData>
    <row r="1" spans="1:54" ht="23.25">
      <c r="AS1" s="440"/>
    </row>
    <row r="4" spans="1:54" ht="18">
      <c r="H4" s="441"/>
      <c r="I4" s="442"/>
      <c r="J4" s="442"/>
      <c r="K4" s="442"/>
      <c r="L4" s="442"/>
      <c r="M4" s="442"/>
      <c r="N4" s="442"/>
      <c r="O4" s="442"/>
      <c r="P4" s="442"/>
      <c r="Q4" s="442"/>
      <c r="R4" s="442"/>
      <c r="S4" s="442"/>
      <c r="T4" s="442"/>
      <c r="U4" s="442"/>
      <c r="V4" s="442"/>
      <c r="W4" s="442"/>
      <c r="X4" s="442"/>
      <c r="Y4" s="442"/>
      <c r="Z4" s="442"/>
    </row>
    <row r="5" spans="1:54" ht="19.5">
      <c r="H5" s="441"/>
      <c r="I5" s="442"/>
      <c r="J5" s="442"/>
      <c r="K5" s="442"/>
      <c r="L5" s="442"/>
      <c r="M5" s="442"/>
      <c r="N5" s="442"/>
      <c r="O5" s="442"/>
      <c r="P5" s="442"/>
      <c r="Q5" s="442"/>
      <c r="R5" s="442"/>
      <c r="S5" s="442"/>
      <c r="T5" s="442"/>
      <c r="U5" s="442"/>
      <c r="V5" s="442"/>
      <c r="W5" s="442"/>
      <c r="X5" s="442"/>
      <c r="Y5" s="442"/>
      <c r="Z5" s="442"/>
      <c r="AW5" s="443" t="s">
        <v>48</v>
      </c>
      <c r="AZ5" s="444"/>
    </row>
    <row r="6" spans="1:54" ht="18">
      <c r="H6" s="441"/>
      <c r="I6" s="442"/>
      <c r="J6" s="442"/>
      <c r="K6" s="442"/>
      <c r="L6" s="442"/>
      <c r="M6" s="442"/>
      <c r="N6" s="442"/>
      <c r="O6" s="442"/>
      <c r="P6" s="442"/>
      <c r="Q6" s="442"/>
      <c r="R6" s="442"/>
      <c r="S6" s="442"/>
      <c r="T6" s="442"/>
      <c r="U6" s="442"/>
      <c r="V6" s="442"/>
      <c r="W6" s="442"/>
      <c r="X6" s="442"/>
      <c r="Y6" s="442"/>
      <c r="Z6" s="442"/>
      <c r="AW6" s="445"/>
      <c r="AY6" s="442"/>
      <c r="AZ6" s="444"/>
    </row>
    <row r="7" spans="1:54" s="442" customFormat="1"/>
    <row r="8" spans="1:54">
      <c r="A8" s="442"/>
      <c r="B8" s="442"/>
      <c r="C8" s="442"/>
      <c r="D8" s="442"/>
      <c r="E8" s="442"/>
      <c r="F8" s="442"/>
      <c r="G8" s="442"/>
      <c r="H8" s="442"/>
      <c r="I8" s="442"/>
      <c r="J8" s="442"/>
      <c r="K8" s="442"/>
      <c r="L8" s="442"/>
      <c r="M8" s="442"/>
      <c r="N8" s="442"/>
      <c r="O8" s="442"/>
      <c r="P8" s="442"/>
      <c r="Q8" s="442"/>
      <c r="R8" s="442"/>
      <c r="S8" s="442"/>
      <c r="T8" s="442"/>
      <c r="U8" s="442"/>
      <c r="V8" s="442"/>
      <c r="W8" s="442"/>
      <c r="X8" s="442"/>
      <c r="Y8" s="442"/>
      <c r="Z8" s="442"/>
      <c r="AA8" s="442"/>
      <c r="AB8" s="442"/>
      <c r="AC8" s="442"/>
      <c r="AD8" s="442"/>
      <c r="AE8" s="442"/>
      <c r="AF8" s="442"/>
      <c r="AG8" s="442"/>
      <c r="AH8" s="442"/>
      <c r="AI8" s="442"/>
      <c r="AJ8" s="442"/>
      <c r="AK8" s="442"/>
      <c r="AL8" s="442"/>
      <c r="AM8" s="442"/>
      <c r="AN8" s="442"/>
      <c r="AO8" s="442"/>
      <c r="AP8" s="442"/>
      <c r="AQ8" s="442"/>
      <c r="AR8" s="442"/>
      <c r="AS8" s="442"/>
      <c r="AT8" s="442"/>
      <c r="AU8" s="442"/>
      <c r="AW8" s="442"/>
      <c r="AX8" s="442"/>
    </row>
    <row r="10" spans="1:54">
      <c r="C10" s="446"/>
      <c r="D10" s="447"/>
      <c r="E10" s="447"/>
      <c r="F10" s="447"/>
      <c r="G10" s="447"/>
      <c r="H10" s="447"/>
      <c r="I10" s="447"/>
      <c r="J10" s="447"/>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8"/>
    </row>
    <row r="11" spans="1:54" ht="26.25">
      <c r="C11" s="449"/>
      <c r="F11" s="450" t="s">
        <v>167</v>
      </c>
      <c r="BA11" s="451"/>
      <c r="BB11" s="451"/>
    </row>
    <row r="12" spans="1:54" s="452" customFormat="1">
      <c r="C12" s="453"/>
      <c r="F12" s="452" t="s">
        <v>168</v>
      </c>
      <c r="BA12" s="454"/>
      <c r="BB12" s="454"/>
    </row>
    <row r="13" spans="1:54" s="452" customFormat="1">
      <c r="C13" s="453"/>
      <c r="F13" s="452" t="s">
        <v>169</v>
      </c>
      <c r="BA13" s="454"/>
      <c r="BB13" s="454"/>
    </row>
    <row r="14" spans="1:54" s="452" customFormat="1">
      <c r="C14" s="453"/>
      <c r="F14" s="452" t="s">
        <v>170</v>
      </c>
      <c r="BA14" s="454"/>
      <c r="BB14" s="454"/>
    </row>
    <row r="15" spans="1:54" s="452" customFormat="1">
      <c r="C15" s="453"/>
      <c r="BA15" s="454"/>
      <c r="BB15" s="454"/>
    </row>
    <row r="16" spans="1:54">
      <c r="C16" s="449"/>
      <c r="BA16" s="451"/>
      <c r="BB16" s="451"/>
    </row>
    <row r="17" spans="1:54" ht="20.25">
      <c r="C17" s="449"/>
      <c r="F17" s="455" t="s">
        <v>171</v>
      </c>
      <c r="BA17" s="451"/>
      <c r="BB17" s="451"/>
    </row>
    <row r="18" spans="1:54">
      <c r="C18" s="449"/>
      <c r="BA18" s="451"/>
      <c r="BB18" s="451"/>
    </row>
    <row r="19" spans="1:54" ht="15.75">
      <c r="A19" s="452"/>
      <c r="B19" s="452"/>
      <c r="C19" s="453"/>
      <c r="D19" s="452"/>
      <c r="E19" s="452"/>
      <c r="F19" s="452"/>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2"/>
      <c r="AM19" s="452"/>
      <c r="AN19" s="452"/>
      <c r="AO19" s="452"/>
      <c r="AP19" s="452"/>
      <c r="AQ19" s="452"/>
      <c r="AR19" s="452"/>
      <c r="AS19" s="452"/>
      <c r="AT19" s="452"/>
      <c r="AU19" s="452"/>
      <c r="AV19" s="452"/>
      <c r="AW19" s="452"/>
      <c r="AX19" s="452"/>
      <c r="AY19" s="452"/>
      <c r="AZ19" s="452"/>
      <c r="BA19" s="454"/>
      <c r="BB19" s="454"/>
    </row>
    <row r="20" spans="1:54" ht="19.5">
      <c r="A20" s="452"/>
      <c r="B20" s="452"/>
      <c r="C20" s="453"/>
      <c r="D20" s="452"/>
      <c r="E20" s="452"/>
      <c r="F20" s="456" t="s">
        <v>92</v>
      </c>
      <c r="H20" s="452" t="s">
        <v>172</v>
      </c>
      <c r="I20" s="452"/>
      <c r="J20" s="452"/>
      <c r="K20" s="452"/>
      <c r="L20" s="452"/>
      <c r="M20" s="452"/>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52"/>
      <c r="AM20" s="452"/>
      <c r="AN20" s="452"/>
      <c r="AO20" s="452"/>
      <c r="AP20" s="452"/>
      <c r="AQ20" s="452"/>
      <c r="AR20" s="452"/>
      <c r="AS20" s="452"/>
      <c r="AT20" s="452"/>
      <c r="AU20" s="452"/>
      <c r="AV20" s="452"/>
      <c r="AW20" s="452"/>
      <c r="AX20" s="452"/>
      <c r="AY20" s="452"/>
      <c r="AZ20" s="452"/>
      <c r="BA20" s="454"/>
      <c r="BB20" s="454"/>
    </row>
    <row r="21" spans="1:54" ht="8.25" customHeight="1">
      <c r="C21" s="449"/>
      <c r="BA21" s="451"/>
      <c r="BB21" s="451"/>
    </row>
    <row r="22" spans="1:54" ht="8.25" customHeight="1">
      <c r="C22" s="449"/>
      <c r="BA22" s="451"/>
      <c r="BB22" s="451"/>
    </row>
    <row r="23" spans="1:54" ht="20.25">
      <c r="C23" s="449"/>
      <c r="F23" s="455" t="s">
        <v>173</v>
      </c>
      <c r="BA23" s="451"/>
      <c r="BB23" s="451"/>
    </row>
    <row r="24" spans="1:54">
      <c r="C24" s="449"/>
      <c r="BA24" s="451"/>
      <c r="BB24" s="451"/>
    </row>
    <row r="25" spans="1:54" s="452" customFormat="1" ht="19.5">
      <c r="C25" s="453"/>
      <c r="F25" s="457" t="s">
        <v>174</v>
      </c>
      <c r="H25" s="457" t="s">
        <v>175</v>
      </c>
      <c r="J25" s="452" t="s">
        <v>176</v>
      </c>
      <c r="K25" s="458"/>
      <c r="L25" s="459"/>
      <c r="BA25" s="454"/>
      <c r="BB25" s="454"/>
    </row>
    <row r="26" spans="1:54" s="452" customFormat="1">
      <c r="C26" s="453"/>
      <c r="J26" s="452" t="s">
        <v>177</v>
      </c>
      <c r="BA26" s="454"/>
      <c r="BB26" s="454"/>
    </row>
    <row r="27" spans="1:54" s="452" customFormat="1">
      <c r="C27" s="453"/>
      <c r="BA27" s="454"/>
      <c r="BB27" s="454"/>
    </row>
    <row r="28" spans="1:54" s="452" customFormat="1" ht="19.5" customHeight="1">
      <c r="C28" s="453"/>
      <c r="F28" s="457" t="s">
        <v>178</v>
      </c>
      <c r="H28" s="452" t="s">
        <v>179</v>
      </c>
      <c r="BA28" s="454"/>
      <c r="BB28" s="454"/>
    </row>
    <row r="29" spans="1:54" s="452" customFormat="1" ht="19.5" customHeight="1">
      <c r="C29" s="453"/>
      <c r="H29" s="452" t="s">
        <v>177</v>
      </c>
      <c r="BA29" s="454"/>
      <c r="BB29" s="454"/>
    </row>
    <row r="30" spans="1:54" ht="15.75">
      <c r="A30" s="452"/>
      <c r="B30" s="452"/>
      <c r="C30" s="453"/>
      <c r="D30" s="452"/>
      <c r="E30" s="452"/>
      <c r="BA30" s="454"/>
      <c r="BB30" s="454"/>
    </row>
    <row r="31" spans="1:54" ht="15.75" hidden="1">
      <c r="A31" s="452"/>
      <c r="B31" s="452"/>
      <c r="C31" s="453"/>
      <c r="D31" s="452"/>
      <c r="E31" s="452"/>
      <c r="BA31" s="454"/>
      <c r="BB31" s="454"/>
    </row>
    <row r="32" spans="1:54" ht="15.75" hidden="1">
      <c r="A32" s="452"/>
      <c r="B32" s="452"/>
      <c r="C32" s="453"/>
      <c r="D32" s="452"/>
      <c r="E32" s="452"/>
      <c r="BA32" s="454"/>
      <c r="BB32" s="454"/>
    </row>
    <row r="33" spans="1:54" ht="20.25">
      <c r="A33" s="452"/>
      <c r="B33" s="452"/>
      <c r="C33" s="453"/>
      <c r="D33" s="452"/>
      <c r="E33" s="452"/>
      <c r="F33" s="455" t="s">
        <v>180</v>
      </c>
      <c r="G33" s="227"/>
      <c r="H33" s="227"/>
      <c r="I33" s="227"/>
      <c r="J33" s="227"/>
      <c r="K33" s="460"/>
      <c r="L33" s="460"/>
      <c r="M33" s="460"/>
      <c r="N33" s="460"/>
      <c r="O33" s="460"/>
      <c r="P33" s="460"/>
      <c r="Q33" s="460"/>
      <c r="R33" s="460"/>
      <c r="S33" s="460"/>
      <c r="T33" s="460"/>
      <c r="U33" s="460"/>
      <c r="V33" s="460"/>
      <c r="W33" s="460"/>
      <c r="X33" s="460"/>
      <c r="Y33" s="460"/>
      <c r="Z33" s="460"/>
      <c r="AA33" s="460"/>
      <c r="AB33" s="460"/>
      <c r="AC33" s="460"/>
      <c r="AD33" s="460"/>
      <c r="AE33" s="460"/>
      <c r="AF33" s="460"/>
      <c r="AG33" s="460"/>
      <c r="AH33" s="460"/>
      <c r="AI33" s="460"/>
      <c r="AJ33" s="460"/>
      <c r="AK33" s="460"/>
      <c r="AL33" s="460"/>
      <c r="AM33" s="460"/>
      <c r="AN33" s="460"/>
      <c r="AO33" s="460"/>
      <c r="AP33" s="460"/>
      <c r="BA33" s="454"/>
      <c r="BB33" s="454"/>
    </row>
    <row r="34" spans="1:54" ht="15.75">
      <c r="A34" s="452"/>
      <c r="B34" s="452"/>
      <c r="C34" s="453"/>
      <c r="D34" s="452"/>
      <c r="E34" s="452"/>
      <c r="F34" s="227"/>
      <c r="G34" s="227"/>
      <c r="H34" s="227"/>
      <c r="I34" s="227"/>
      <c r="J34" s="227"/>
      <c r="K34" s="460"/>
      <c r="L34" s="460"/>
      <c r="M34" s="460"/>
      <c r="N34" s="460"/>
      <c r="O34" s="460"/>
      <c r="P34" s="460"/>
      <c r="Q34" s="460"/>
      <c r="R34" s="460"/>
      <c r="S34" s="460"/>
      <c r="T34" s="460"/>
      <c r="U34" s="460"/>
      <c r="V34" s="460"/>
      <c r="W34" s="460"/>
      <c r="X34" s="460"/>
      <c r="Y34" s="460"/>
      <c r="Z34" s="460"/>
      <c r="AA34" s="460"/>
      <c r="AB34" s="460"/>
      <c r="AC34" s="460"/>
      <c r="AD34" s="460"/>
      <c r="AE34" s="460"/>
      <c r="AF34" s="460"/>
      <c r="AG34" s="460"/>
      <c r="AH34" s="460"/>
      <c r="AI34" s="460"/>
      <c r="AJ34" s="460"/>
      <c r="AK34" s="460"/>
      <c r="AL34" s="460"/>
      <c r="AM34" s="460"/>
      <c r="AN34" s="460"/>
      <c r="AO34" s="460"/>
      <c r="AP34" s="460"/>
      <c r="BA34" s="454"/>
      <c r="BB34" s="454"/>
    </row>
    <row r="35" spans="1:54" ht="19.5">
      <c r="A35" s="452"/>
      <c r="B35" s="452"/>
      <c r="C35" s="453"/>
      <c r="D35" s="452"/>
      <c r="E35" s="452"/>
      <c r="F35" s="457" t="s">
        <v>124</v>
      </c>
      <c r="G35" s="452"/>
      <c r="H35" s="457" t="s">
        <v>126</v>
      </c>
      <c r="I35" s="452"/>
      <c r="J35" s="457" t="s">
        <v>134</v>
      </c>
      <c r="K35" s="452"/>
      <c r="L35" s="452" t="s">
        <v>181</v>
      </c>
      <c r="AR35" s="452"/>
      <c r="AS35" s="452"/>
      <c r="AT35" s="452"/>
      <c r="AU35" s="452"/>
      <c r="AV35" s="452"/>
      <c r="AW35" s="452"/>
      <c r="AX35" s="452"/>
      <c r="AY35" s="452"/>
      <c r="BA35" s="454"/>
      <c r="BB35" s="454"/>
    </row>
    <row r="36" spans="1:54" ht="15.75">
      <c r="A36" s="452"/>
      <c r="B36" s="452"/>
      <c r="C36" s="453"/>
      <c r="D36" s="452"/>
      <c r="E36" s="452"/>
      <c r="L36" s="452" t="s">
        <v>182</v>
      </c>
      <c r="AR36" s="452"/>
      <c r="AS36" s="452"/>
      <c r="AT36" s="452"/>
      <c r="AU36" s="452"/>
      <c r="AV36" s="452"/>
      <c r="AW36" s="452"/>
      <c r="AX36" s="452"/>
      <c r="AY36" s="452"/>
      <c r="BA36" s="454"/>
      <c r="BB36" s="454"/>
    </row>
    <row r="37" spans="1:54" ht="15.75">
      <c r="A37" s="452"/>
      <c r="B37" s="452"/>
      <c r="C37" s="453"/>
      <c r="D37" s="452"/>
      <c r="E37" s="452"/>
      <c r="F37" s="461"/>
      <c r="AR37" s="452"/>
      <c r="AS37" s="452"/>
      <c r="AT37" s="452"/>
      <c r="AU37" s="452"/>
      <c r="AV37" s="452"/>
      <c r="AW37" s="452"/>
      <c r="AX37" s="452"/>
      <c r="AY37" s="452"/>
      <c r="BA37" s="454"/>
      <c r="BB37" s="454"/>
    </row>
    <row r="38" spans="1:54" ht="19.5">
      <c r="A38" s="452"/>
      <c r="B38" s="452"/>
      <c r="C38" s="453"/>
      <c r="D38" s="452"/>
      <c r="E38" s="452"/>
      <c r="F38" s="457" t="s">
        <v>131</v>
      </c>
      <c r="H38" s="462" t="s">
        <v>183</v>
      </c>
      <c r="AR38" s="452"/>
      <c r="AS38" s="452"/>
      <c r="AT38" s="452"/>
      <c r="AU38" s="452"/>
      <c r="AV38" s="452"/>
      <c r="AW38" s="452"/>
      <c r="AX38" s="452"/>
      <c r="AY38" s="452"/>
      <c r="BA38" s="454"/>
      <c r="BB38" s="454"/>
    </row>
    <row r="39" spans="1:54" ht="15.75">
      <c r="A39" s="452"/>
      <c r="B39" s="452"/>
      <c r="C39" s="453"/>
      <c r="D39" s="452"/>
      <c r="E39" s="452"/>
      <c r="H39" s="462"/>
      <c r="BA39" s="454"/>
      <c r="BB39" s="454"/>
    </row>
    <row r="40" spans="1:54" ht="15.75" hidden="1">
      <c r="A40" s="452"/>
      <c r="B40" s="452"/>
      <c r="C40" s="453"/>
      <c r="D40" s="452"/>
      <c r="E40" s="452"/>
      <c r="BA40" s="454"/>
      <c r="BB40" s="454"/>
    </row>
    <row r="41" spans="1:54" ht="19.5">
      <c r="A41" s="452"/>
      <c r="B41" s="452"/>
      <c r="C41" s="453"/>
      <c r="D41" s="452"/>
      <c r="E41" s="452"/>
      <c r="F41" s="457" t="s">
        <v>136</v>
      </c>
      <c r="H41" s="462" t="s">
        <v>184</v>
      </c>
      <c r="BA41" s="454"/>
      <c r="BB41" s="454"/>
    </row>
    <row r="42" spans="1:54">
      <c r="C42" s="449"/>
      <c r="BA42" s="451"/>
      <c r="BB42" s="451"/>
    </row>
    <row r="43" spans="1:54">
      <c r="C43" s="449"/>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c r="AH43" s="460"/>
      <c r="AI43" s="460"/>
      <c r="AJ43" s="460"/>
      <c r="AK43" s="460"/>
      <c r="AL43" s="460"/>
      <c r="AM43" s="460"/>
      <c r="AN43" s="460"/>
      <c r="AO43" s="460"/>
      <c r="AP43" s="460"/>
      <c r="BA43" s="451"/>
      <c r="BB43" s="451"/>
    </row>
    <row r="44" spans="1:54">
      <c r="C44" s="449"/>
      <c r="E44" s="460"/>
      <c r="BA44" s="451"/>
      <c r="BB44" s="451"/>
    </row>
    <row r="45" spans="1:54" s="452" customFormat="1" ht="15.75">
      <c r="C45" s="453"/>
      <c r="E45" s="461"/>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BA45" s="454"/>
      <c r="BB45" s="454"/>
    </row>
    <row r="46" spans="1:54">
      <c r="C46" s="463"/>
      <c r="D46" s="464"/>
      <c r="E46" s="465"/>
      <c r="F46" s="465"/>
      <c r="G46" s="465"/>
      <c r="H46" s="465"/>
      <c r="I46" s="465"/>
      <c r="J46" s="465"/>
      <c r="K46" s="465"/>
      <c r="L46" s="465"/>
      <c r="M46" s="465"/>
      <c r="N46" s="465"/>
      <c r="O46" s="465"/>
      <c r="P46" s="465"/>
      <c r="Q46" s="465"/>
      <c r="R46" s="465"/>
      <c r="S46" s="465"/>
      <c r="T46" s="465"/>
      <c r="U46" s="465"/>
      <c r="V46" s="465"/>
      <c r="W46" s="465"/>
      <c r="X46" s="465"/>
      <c r="Y46" s="465"/>
      <c r="Z46" s="465"/>
      <c r="AA46" s="465"/>
      <c r="AB46" s="465"/>
      <c r="AC46" s="465"/>
      <c r="AD46" s="465"/>
      <c r="AE46" s="465"/>
      <c r="AF46" s="465"/>
      <c r="AG46" s="465"/>
      <c r="AH46" s="465"/>
      <c r="AI46" s="465"/>
      <c r="AJ46" s="465"/>
      <c r="AK46" s="465"/>
      <c r="AL46" s="465"/>
      <c r="AM46" s="465"/>
      <c r="AN46" s="465"/>
      <c r="AO46" s="465"/>
      <c r="AP46" s="465"/>
      <c r="AQ46" s="464"/>
      <c r="AR46" s="464"/>
      <c r="AS46" s="464"/>
      <c r="AT46" s="464"/>
      <c r="AU46" s="464"/>
      <c r="AV46" s="464"/>
      <c r="AW46" s="464"/>
      <c r="AX46" s="464"/>
      <c r="AY46" s="464"/>
      <c r="AZ46" s="464"/>
      <c r="BA46" s="464"/>
      <c r="BB46" s="466"/>
    </row>
  </sheetData>
  <sheetProtection algorithmName="SHA-512" hashValue="kApvbPJCNQfjauSLk10+xhpvTnHaVYAw1vgdP9XvZD4J4tR8Dvms48h5+oh9FP163gUIB/elbiUu0IbD4zkAXA==" saltValue="AktXsBNUxLVCu1SD9HHoPw==" spinCount="100000" sheet="1" objects="1" scenarios="1"/>
  <pageMargins left="0.70833333333333304" right="0.70833333333333304" top="0.74791666666666701" bottom="0.74791666666666701" header="0.51180555555555496" footer="0.51180555555555496"/>
  <pageSetup paperSize="9" firstPageNumber="0"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MK32"/>
  <sheetViews>
    <sheetView zoomScaleNormal="100" workbookViewId="0">
      <selection activeCell="B2" sqref="B2:D26"/>
    </sheetView>
  </sheetViews>
  <sheetFormatPr baseColWidth="10" defaultColWidth="9.140625" defaultRowHeight="15"/>
  <cols>
    <col min="1" max="1" width="11.42578125" style="467"/>
    <col min="2" max="2" width="14.140625" style="467" customWidth="1"/>
    <col min="3" max="7" width="11.42578125" style="467"/>
    <col min="8" max="8" width="50.7109375" style="467" customWidth="1"/>
    <col min="9" max="1025" width="11.42578125" style="467"/>
  </cols>
  <sheetData>
    <row r="2" spans="2:9" ht="75">
      <c r="B2" s="468" t="s">
        <v>86</v>
      </c>
      <c r="C2" s="468" t="s">
        <v>185</v>
      </c>
      <c r="D2" s="468" t="s">
        <v>186</v>
      </c>
      <c r="H2" s="469" t="s">
        <v>95</v>
      </c>
      <c r="I2" s="470" t="s">
        <v>159</v>
      </c>
    </row>
    <row r="3" spans="2:9">
      <c r="B3" s="468" t="s">
        <v>187</v>
      </c>
      <c r="C3" s="471"/>
      <c r="D3" s="472"/>
      <c r="H3" s="473" t="s">
        <v>187</v>
      </c>
      <c r="I3" s="474"/>
    </row>
    <row r="4" spans="2:9">
      <c r="B4" s="471" t="s">
        <v>188</v>
      </c>
      <c r="C4" s="471">
        <v>41</v>
      </c>
      <c r="D4" s="472">
        <v>3.69</v>
      </c>
      <c r="H4" s="467" t="s">
        <v>189</v>
      </c>
      <c r="I4" s="474">
        <v>8</v>
      </c>
    </row>
    <row r="5" spans="2:9">
      <c r="B5" s="471" t="s">
        <v>190</v>
      </c>
      <c r="C5" s="471">
        <v>41</v>
      </c>
      <c r="D5" s="472">
        <v>3.69</v>
      </c>
      <c r="H5" s="467" t="s">
        <v>98</v>
      </c>
      <c r="I5" s="474">
        <v>13</v>
      </c>
    </row>
    <row r="6" spans="2:9">
      <c r="B6" s="471" t="s">
        <v>191</v>
      </c>
      <c r="C6" s="471">
        <v>45</v>
      </c>
      <c r="D6" s="472">
        <v>4.05</v>
      </c>
    </row>
    <row r="7" spans="2:9">
      <c r="B7" s="475" t="s">
        <v>192</v>
      </c>
      <c r="C7" s="475">
        <v>41</v>
      </c>
      <c r="D7" s="476">
        <v>3.69</v>
      </c>
    </row>
    <row r="8" spans="2:9">
      <c r="B8" s="475" t="s">
        <v>193</v>
      </c>
      <c r="C8" s="475">
        <v>41</v>
      </c>
      <c r="D8" s="476">
        <v>3.69</v>
      </c>
    </row>
    <row r="9" spans="2:9">
      <c r="B9" s="475" t="s">
        <v>93</v>
      </c>
      <c r="C9" s="475">
        <v>55</v>
      </c>
      <c r="D9" s="476">
        <v>4.95</v>
      </c>
    </row>
    <row r="10" spans="2:9">
      <c r="B10" s="475" t="s">
        <v>194</v>
      </c>
      <c r="C10" s="475">
        <v>51</v>
      </c>
      <c r="D10" s="476">
        <v>4.59</v>
      </c>
    </row>
    <row r="11" spans="2:9">
      <c r="B11" s="475" t="s">
        <v>195</v>
      </c>
      <c r="C11" s="475">
        <v>53</v>
      </c>
      <c r="D11" s="476">
        <v>4.7699999999999996</v>
      </c>
    </row>
    <row r="12" spans="2:9">
      <c r="B12" s="475" t="s">
        <v>196</v>
      </c>
      <c r="C12" s="475">
        <v>41</v>
      </c>
      <c r="D12" s="476">
        <v>3.69</v>
      </c>
      <c r="H12" s="467" t="s">
        <v>197</v>
      </c>
      <c r="I12" s="474">
        <v>38.22</v>
      </c>
    </row>
    <row r="13" spans="2:9">
      <c r="B13" s="475" t="s">
        <v>198</v>
      </c>
      <c r="C13" s="475">
        <v>63</v>
      </c>
      <c r="D13" s="476">
        <v>5.67</v>
      </c>
    </row>
    <row r="14" spans="2:9">
      <c r="B14" s="475" t="s">
        <v>199</v>
      </c>
      <c r="C14" s="475">
        <v>44</v>
      </c>
      <c r="D14" s="476">
        <v>3.96</v>
      </c>
      <c r="E14" s="477"/>
    </row>
    <row r="15" spans="2:9">
      <c r="B15" s="475" t="s">
        <v>200</v>
      </c>
      <c r="C15" s="475">
        <v>41</v>
      </c>
      <c r="D15" s="476">
        <v>3.69</v>
      </c>
      <c r="E15" s="477"/>
    </row>
    <row r="16" spans="2:9">
      <c r="B16" s="475" t="s">
        <v>201</v>
      </c>
      <c r="C16" s="475">
        <v>53</v>
      </c>
      <c r="D16" s="476">
        <v>4.7699999999999996</v>
      </c>
      <c r="E16" s="477"/>
    </row>
    <row r="17" spans="1:5">
      <c r="B17" s="475" t="s">
        <v>202</v>
      </c>
      <c r="C17" s="475">
        <v>41</v>
      </c>
      <c r="D17" s="476">
        <v>3.69</v>
      </c>
      <c r="E17" s="477"/>
    </row>
    <row r="18" spans="1:5">
      <c r="B18" s="475" t="s">
        <v>203</v>
      </c>
      <c r="C18" s="475">
        <v>53</v>
      </c>
      <c r="D18" s="476">
        <v>4.7699999999999996</v>
      </c>
      <c r="E18" s="477"/>
    </row>
    <row r="19" spans="1:5">
      <c r="B19" s="475" t="s">
        <v>204</v>
      </c>
      <c r="C19" s="475">
        <v>48</v>
      </c>
      <c r="D19" s="476">
        <v>4.32</v>
      </c>
      <c r="E19" s="477"/>
    </row>
    <row r="20" spans="1:5">
      <c r="B20" s="475" t="s">
        <v>205</v>
      </c>
      <c r="C20" s="475">
        <v>41</v>
      </c>
      <c r="D20" s="476">
        <v>3.69</v>
      </c>
      <c r="E20" s="477"/>
    </row>
    <row r="21" spans="1:5">
      <c r="B21" s="475" t="s">
        <v>206</v>
      </c>
      <c r="C21" s="475">
        <v>59</v>
      </c>
      <c r="D21" s="476">
        <v>5.31</v>
      </c>
      <c r="E21" s="477"/>
    </row>
    <row r="22" spans="1:5">
      <c r="B22" s="475" t="s">
        <v>207</v>
      </c>
      <c r="C22" s="475">
        <v>41</v>
      </c>
      <c r="D22" s="476">
        <v>3.69</v>
      </c>
      <c r="E22" s="477"/>
    </row>
    <row r="23" spans="1:5">
      <c r="B23" s="475" t="s">
        <v>208</v>
      </c>
      <c r="C23" s="475">
        <v>41</v>
      </c>
      <c r="D23" s="476">
        <v>3.69</v>
      </c>
      <c r="E23" s="477"/>
    </row>
    <row r="24" spans="1:5">
      <c r="B24" s="475" t="s">
        <v>209</v>
      </c>
      <c r="C24" s="475">
        <v>41</v>
      </c>
      <c r="D24" s="476">
        <v>3.69</v>
      </c>
      <c r="E24" s="477"/>
    </row>
    <row r="25" spans="1:5">
      <c r="B25" s="475" t="s">
        <v>210</v>
      </c>
      <c r="C25" s="475">
        <v>41</v>
      </c>
      <c r="D25" s="476">
        <v>3.69</v>
      </c>
      <c r="E25" s="477"/>
    </row>
    <row r="26" spans="1:5">
      <c r="B26" s="475" t="s">
        <v>211</v>
      </c>
      <c r="C26" s="475">
        <v>63</v>
      </c>
      <c r="D26" s="476">
        <v>5.67</v>
      </c>
      <c r="E26" s="477"/>
    </row>
    <row r="27" spans="1:5" ht="15.75">
      <c r="B27" s="478"/>
      <c r="C27" s="479"/>
      <c r="D27" s="480"/>
      <c r="E27" s="481"/>
    </row>
    <row r="28" spans="1:5" ht="15.75">
      <c r="B28" s="478"/>
      <c r="C28" s="479"/>
      <c r="D28" s="480"/>
      <c r="E28" s="481"/>
    </row>
    <row r="29" spans="1:5" ht="15.75">
      <c r="B29" s="482"/>
      <c r="C29" s="480"/>
      <c r="D29" s="480"/>
      <c r="E29" s="481"/>
    </row>
    <row r="32" spans="1:5">
      <c r="A32" s="467" t="s">
        <v>212</v>
      </c>
    </row>
  </sheetData>
  <sheetProtection algorithmName="SHA-512" hashValue="Yfnlnep9bRNiBpMGPJ7RAXd8FbswwnQq+IWJ3ao32fWlnZi1AJ82dHXBfCHNdYdRv9mQDmsKDyznOHC/jGBXHw==" saltValue="AeNJqFZU0glZD78U/VQF4g==" spinCount="100000" sheet="1" objects="1" scenarios="1"/>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38</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Relació classificada despeses</vt:lpstr>
      <vt:lpstr>hores dels formadors</vt:lpstr>
      <vt:lpstr>CC3-E anvers</vt:lpstr>
      <vt:lpstr>Resultats anvers</vt:lpstr>
      <vt:lpstr>CC3-E revers</vt:lpstr>
      <vt:lpstr>dades</vt:lpstr>
      <vt:lpstr>'CC3-E anvers'!Área_de_impresión</vt:lpstr>
      <vt:lpstr>'CC3-E revers'!Área_de_impresión</vt:lpstr>
      <vt:lpstr>'hores dels formadors'!Área_de_impresión</vt:lpstr>
      <vt:lpstr>'Relació classificada despeses'!Área_de_impresión</vt:lpstr>
      <vt:lpstr>'Resultats anvers'!Área_de_impresión</vt:lpstr>
      <vt:lpstr>Especialitat_formativa</vt:lpstr>
      <vt:lpstr>FAMÍLIA_PROFESSIONAL</vt:lpstr>
    </vt:vector>
  </TitlesOfParts>
  <Company>Govern de les Illes Balears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Alejandro Godoy Moya</dc:creator>
  <dc:description/>
  <cp:lastModifiedBy>Alejandro Godoy Moya</cp:lastModifiedBy>
  <cp:revision>1</cp:revision>
  <cp:lastPrinted>2021-11-24T06:59:47Z</cp:lastPrinted>
  <dcterms:created xsi:type="dcterms:W3CDTF">2010-05-11T06:52:11Z</dcterms:created>
  <dcterms:modified xsi:type="dcterms:W3CDTF">2022-05-09T09:01:22Z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Govern de les Illes Balears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