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J:\2_G_Contabilidad\Evolución 10 años\Evolucion 2018\"/>
    </mc:Choice>
  </mc:AlternateContent>
  <bookViews>
    <workbookView xWindow="120" yWindow="108" windowWidth="15600" windowHeight="11760"/>
  </bookViews>
  <sheets>
    <sheet name="INGRESOS CONSOLIDADOS" sheetId="2" r:id="rId1"/>
    <sheet name="GASTOS CONSOLIDADOS" sheetId="1" r:id="rId2"/>
  </sheets>
  <externalReferences>
    <externalReference r:id="rId3"/>
    <externalReference r:id="rId4"/>
    <externalReference r:id="rId5"/>
    <externalReference r:id="rId6"/>
  </externalReference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5" i="1" l="1"/>
  <c r="J18" i="1"/>
  <c r="J19" i="2"/>
  <c r="J16" i="2"/>
  <c r="I16" i="2"/>
  <c r="I19" i="2"/>
  <c r="H9" i="1"/>
  <c r="H10" i="1"/>
  <c r="H11" i="1"/>
  <c r="H13" i="1"/>
  <c r="H15" i="1"/>
  <c r="H16" i="1"/>
  <c r="H17" i="1"/>
  <c r="H18" i="1"/>
  <c r="H18" i="2"/>
  <c r="H17" i="2"/>
  <c r="H14" i="2"/>
  <c r="H13" i="2"/>
  <c r="H11" i="2"/>
  <c r="H10" i="2"/>
  <c r="H9" i="2"/>
  <c r="G9" i="2"/>
  <c r="G10" i="2"/>
  <c r="G11" i="2"/>
  <c r="G13" i="2"/>
  <c r="G14" i="2"/>
  <c r="G16" i="2"/>
  <c r="G17" i="2"/>
  <c r="G18" i="2"/>
  <c r="G19" i="2"/>
  <c r="G9" i="1"/>
  <c r="G10" i="1"/>
  <c r="G11" i="1"/>
  <c r="G13" i="1"/>
  <c r="G15" i="1"/>
  <c r="G16" i="1"/>
  <c r="G17" i="1"/>
  <c r="G18" i="1"/>
  <c r="F18" i="2"/>
  <c r="F17" i="2"/>
  <c r="E16" i="2"/>
  <c r="E19" i="2"/>
  <c r="F15" i="2"/>
  <c r="D15" i="2"/>
  <c r="C15" i="2"/>
  <c r="B15" i="2"/>
  <c r="F14" i="2"/>
  <c r="F13" i="2"/>
  <c r="F12" i="2"/>
  <c r="D12" i="2"/>
  <c r="D16" i="2"/>
  <c r="D19" i="2"/>
  <c r="C12" i="2"/>
  <c r="C16" i="2"/>
  <c r="C19" i="2"/>
  <c r="B12" i="2"/>
  <c r="B16" i="2"/>
  <c r="B19" i="2"/>
  <c r="F11" i="2"/>
  <c r="F10" i="2"/>
  <c r="H16" i="2"/>
  <c r="H19" i="2"/>
  <c r="F9" i="2"/>
  <c r="F16" i="2"/>
  <c r="F19" i="2"/>
  <c r="F17" i="1"/>
  <c r="F16" i="1"/>
  <c r="E15" i="1"/>
  <c r="E18" i="1"/>
  <c r="F14" i="1"/>
  <c r="D14" i="1"/>
  <c r="C14" i="1"/>
  <c r="B14" i="1"/>
  <c r="F13" i="1"/>
  <c r="F12" i="1"/>
  <c r="D12" i="1"/>
  <c r="D15" i="1"/>
  <c r="D18" i="1"/>
  <c r="C12" i="1"/>
  <c r="C15" i="1"/>
  <c r="C18" i="1"/>
  <c r="B12" i="1"/>
  <c r="B15" i="1"/>
  <c r="B18" i="1"/>
  <c r="F11" i="1"/>
  <c r="F10" i="1"/>
  <c r="I15" i="1"/>
  <c r="I18" i="1"/>
  <c r="F9" i="1"/>
  <c r="F15" i="1"/>
  <c r="F18" i="1"/>
</calcChain>
</file>

<file path=xl/sharedStrings.xml><?xml version="1.0" encoding="utf-8"?>
<sst xmlns="http://schemas.openxmlformats.org/spreadsheetml/2006/main" count="41" uniqueCount="27">
  <si>
    <t>OBLIGACIONS RECONEGUDES CONSOLIDADES</t>
  </si>
  <si>
    <t>2010</t>
  </si>
  <si>
    <t>2011</t>
  </si>
  <si>
    <t>2012</t>
  </si>
  <si>
    <t>2013</t>
  </si>
  <si>
    <t>2014</t>
  </si>
  <si>
    <t>MILIONS €</t>
  </si>
  <si>
    <t xml:space="preserve"> 1. Despeses de personal</t>
  </si>
  <si>
    <t xml:space="preserve"> 6. Inversions reals</t>
  </si>
  <si>
    <t xml:space="preserve"> TOTAL NO FINANCER</t>
  </si>
  <si>
    <t xml:space="preserve"> 8. Actius financers</t>
  </si>
  <si>
    <t xml:space="preserve"> 9. Passius financers</t>
  </si>
  <si>
    <t xml:space="preserve">TOTAL </t>
  </si>
  <si>
    <t>DRETS RECONEGUTS CONSOLIDATS</t>
  </si>
  <si>
    <t xml:space="preserve"> 1. Imposts directes</t>
  </si>
  <si>
    <t xml:space="preserve"> 2. Imposts indirectes</t>
  </si>
  <si>
    <t xml:space="preserve"> 3. Taxes altres ingressos</t>
  </si>
  <si>
    <t xml:space="preserve"> 4. Transferències corrents</t>
  </si>
  <si>
    <t xml:space="preserve"> 5. Ingressos patrimonials</t>
  </si>
  <si>
    <t xml:space="preserve"> 6. Alienació d'inversions reals</t>
  </si>
  <si>
    <t xml:space="preserve"> 7. Transferències de capital</t>
  </si>
  <si>
    <t>Font: Intervenció General</t>
  </si>
  <si>
    <t>NOTA: se suprimeixen els drets reconeguts dels artícles 45 i 75 de l'Ib-salut i l'ATIB.</t>
  </si>
  <si>
    <t>CAIB, IB-SALUT I ATIB</t>
  </si>
  <si>
    <t xml:space="preserve"> 2. Despeses corrents en béns i serveis</t>
  </si>
  <si>
    <t xml:space="preserve"> 3. Despeses financeres</t>
  </si>
  <si>
    <t>NOTA: se suprimeixen les obligacions reconegudes de la CAIB en els artícles 42 i 72 a favor de IBSA i en els subconceptes 44150 i 74150 a favor d'ATIB.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</si>
</sst>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P_t_s_-;\-* #,##0.00\ _P_t_s_-;_-* &quot;-&quot;??\ _P_t_s_-;_-@_-"/>
    <numFmt numFmtId="165" formatCode="_(* #,##0.00_);_(* \(#,##0.00\);_(* &quot;-&quot;??_);_(@_)"/>
  </numFmts>
  <fonts count="10" x14ac:knownFonts="1">
    <font>
      <sz val="10"/>
      <name val="Arial"/>
    </font>
    <font>
      <sz val="11"/>
      <color theme="1"/>
      <name val="Calibri"/>
      <family val="2"/>
      <scheme val="minor"/>
    </font>
    <font>
      <sz val="12"/>
      <color indexed="17"/>
      <name val="Times New Roman"/>
      <family val="1"/>
    </font>
    <font>
      <b/>
      <sz val="16"/>
      <color indexed="18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4"/>
      <color indexed="18"/>
      <name val="Times New Roman"/>
      <family val="1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4">
    <xf numFmtId="0" fontId="0" fillId="0" borderId="0"/>
    <xf numFmtId="164" fontId="4" fillId="0" borderId="0" applyFont="0" applyFill="0" applyBorder="0" applyAlignment="0" applyProtection="0"/>
    <xf numFmtId="0" fontId="9" fillId="0" borderId="3" applyFont="0" applyBorder="0" applyProtection="0">
      <protection locked="0"/>
    </xf>
    <xf numFmtId="0" fontId="9" fillId="0" borderId="3" applyFont="0" applyProtection="0">
      <protection locked="0"/>
    </xf>
    <xf numFmtId="0" fontId="4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Fill="1"/>
    <xf numFmtId="0" fontId="2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"/>
    </xf>
    <xf numFmtId="4" fontId="4" fillId="0" borderId="0" xfId="0" applyNumberFormat="1" applyFont="1" applyAlignment="1">
      <alignment horizontal="right"/>
    </xf>
    <xf numFmtId="4" fontId="0" fillId="0" borderId="0" xfId="0" applyNumberFormat="1" applyFont="1"/>
    <xf numFmtId="4" fontId="0" fillId="0" borderId="0" xfId="0" applyNumberFormat="1"/>
    <xf numFmtId="0" fontId="5" fillId="0" borderId="0" xfId="0" applyFont="1" applyAlignment="1">
      <alignment horizontal="right"/>
    </xf>
    <xf numFmtId="0" fontId="6" fillId="0" borderId="1" xfId="0" applyFont="1" applyBorder="1"/>
    <xf numFmtId="0" fontId="5" fillId="0" borderId="0" xfId="0" applyFont="1" applyBorder="1"/>
    <xf numFmtId="4" fontId="5" fillId="0" borderId="0" xfId="1" applyNumberFormat="1" applyFont="1"/>
    <xf numFmtId="0" fontId="7" fillId="0" borderId="0" xfId="0" applyFont="1"/>
    <xf numFmtId="4" fontId="8" fillId="2" borderId="2" xfId="0" applyNumberFormat="1" applyFont="1" applyFill="1" applyBorder="1" applyAlignment="1">
      <alignment horizontal="center" vertical="center"/>
    </xf>
    <xf numFmtId="0" fontId="3" fillId="0" borderId="0" xfId="0" applyFont="1" applyFill="1" applyAlignment="1"/>
    <xf numFmtId="0" fontId="4" fillId="0" borderId="0" xfId="0" applyFont="1"/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/>
    <xf numFmtId="0" fontId="3" fillId="0" borderId="0" xfId="0" applyFont="1" applyFill="1" applyAlignment="1">
      <alignment horizontal="center"/>
    </xf>
  </cellXfs>
  <cellStyles count="14">
    <cellStyle name="Estilo 1" xfId="2"/>
    <cellStyle name="Estilo 2" xfId="3"/>
    <cellStyle name="Estilo 3" xfId="4"/>
    <cellStyle name="Millares 2" xfId="5"/>
    <cellStyle name="Millares 3" xfId="6"/>
    <cellStyle name="Millares 4" xfId="7"/>
    <cellStyle name="Millares_EVOLUCION CAPITULOS 95-2003 ultimos" xfId="1"/>
    <cellStyle name="Normal" xfId="0" builtinId="0"/>
    <cellStyle name="Normal 2" xfId="8"/>
    <cellStyle name="Normal 3" xfId="9"/>
    <cellStyle name="Normal 4" xfId="10"/>
    <cellStyle name="Normal 5" xfId="11"/>
    <cellStyle name="Normal 6" xfId="12"/>
    <cellStyle name="Porcentual 2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1143000</xdr:colOff>
      <xdr:row>4</xdr:row>
      <xdr:rowOff>175260</xdr:rowOff>
    </xdr:to>
    <xdr:pic>
      <xdr:nvPicPr>
        <xdr:cNvPr id="3" name="Imagen 2" descr="Logo Conselleria d'Hisenda i Relacions Exteriors COLOR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143000" cy="1120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1030224</xdr:colOff>
      <xdr:row>4</xdr:row>
      <xdr:rowOff>97536</xdr:rowOff>
    </xdr:to>
    <xdr:pic>
      <xdr:nvPicPr>
        <xdr:cNvPr id="4" name="Imagen 3" descr="Logo Conselleria d'Hisenda i Relacions Exteriors COLOR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030224" cy="10546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antoniafullanamiralles\Downloads\cuadros%20evoluci&#243;n%202015%20web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2_ORGANICO\2_Contabilidad\Evoluci&#243;n%2010%20a&#241;os\Evolucion%202017%20Web\1%20CAIB%20evoluci&#243;%202016%20(web%20AF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2_ORGANICO\2_Contabilidad\Evoluci&#243;n%2010%20a&#241;os\Evolucion%202017%20Web\2%20IBSA%20evolucio&#769;%202016%20(web%20AF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2_ORGANICO\2_Contabilidad\Evoluci&#243;n%2010%20a&#241;os\Evolucion%202017%20Web\3%20ATIB%20evoluci&#243;%202016%20(web%20AF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ón CAIB"/>
      <sheetName val="LIQUIDACION INGRESOS 2006-15"/>
      <sheetName val="LIQUIDACION GASTOS 2006-15 "/>
      <sheetName val="DCHOS.RECONC.2006-15 "/>
      <sheetName val="OBLIGAG. RECON. 2006-15 "/>
      <sheetName val="DCHOS.CTE-NVERSION 2006-15"/>
      <sheetName val="gasto cte.-inversion 2006-15"/>
      <sheetName val="LIQUIDACION INGRESOS 2006-15 "/>
      <sheetName val="oblig. rec. grados comp 2006-15"/>
      <sheetName val="GTOS.OBLIG+CARGA FIN. 2006-15"/>
      <sheetName val="Ahorro bruto-neto 2006-15"/>
      <sheetName val="Rdo. ejercio 2006-15 "/>
      <sheetName val="Rdo.ejerc.no financiero 2006-15"/>
      <sheetName val="REMANENTE TESORERIA 2006-15"/>
      <sheetName val="capitulo 6 y 9 ING-GTOS 2006-15"/>
      <sheetName val="capitulo 9  2006-15"/>
      <sheetName val="evolucion oblig.cap.4 2006-15"/>
      <sheetName val="evolucion oblig.cap.7 2006-15"/>
      <sheetName val="capitulo 4 y 7  GTOS. 2006-15"/>
      <sheetName val="TRANSF.CTE.I CAPI. EEPP 2006-15"/>
      <sheetName val="capitulo 6 y 7  GTOS. 2006-15"/>
      <sheetName val="Oblig. compr. plurian. 2006-15"/>
      <sheetName val="Deuda viva 2006-15 "/>
      <sheetName val="Riesgo efectivo 2001-10 JG"/>
      <sheetName val="Ahorro Liquidado 2002-11 "/>
      <sheetName val="Liquidado  2002-11"/>
      <sheetName val="Cobert. inver. Liquid. 2006-15"/>
      <sheetName val="Fin aut. por años"/>
      <sheetName val="Fin Aut. Cobros del año"/>
      <sheetName val="IBSALUT"/>
      <sheetName val="LIQUIDACION INGR 2006-15 IBSA"/>
      <sheetName val="LIQUIDACION GASTOS 2006-15 IBSA"/>
      <sheetName val="DCHOS.RECONC.2006-15 IBSA"/>
      <sheetName val="OBLIGAG. RECON. 2006-15 IBSA"/>
      <sheetName val="ATIB"/>
      <sheetName val="LIQUIDACION INGR 2009-15 ATIB"/>
      <sheetName val="LIQUIDACION GASTOS 2009-15 ATIB"/>
      <sheetName val="DCHOS.RECONC.2009-15 ATIB"/>
      <sheetName val="OBLIGAG. RECON. 2009-15 ATIB"/>
      <sheetName val="CONSOLIDADO"/>
      <sheetName val="GASTOS CONSOLIDADOS"/>
      <sheetName val="INGRESOS CONSOLIDADOS"/>
      <sheetName val="EEPP"/>
      <sheetName val="EVOL. EE.PP.CONS.FUND.2006-15"/>
      <sheetName val="Evol. fondos prop 2006-15"/>
      <sheetName val="Evol. resultados 2006-15"/>
      <sheetName val="Datos Tributos Cedidos"/>
      <sheetName val="Datos resul Entid CAIB"/>
      <sheetName val="Entidades CAIB fondos p"/>
      <sheetName val="SEPARATA 2"/>
      <sheetName val="evol nec_cap financiacio"/>
      <sheetName val="Hoja2"/>
    </sheetNames>
    <sheetDataSet>
      <sheetData sheetId="0" refreshError="1"/>
      <sheetData sheetId="1" refreshError="1"/>
      <sheetData sheetId="2" refreshError="1"/>
      <sheetData sheetId="3" refreshError="1">
        <row r="10">
          <cell r="Q10">
            <v>892.09</v>
          </cell>
          <cell r="R10">
            <v>1004.51</v>
          </cell>
        </row>
        <row r="11">
          <cell r="Q11">
            <v>1971.53</v>
          </cell>
          <cell r="R11">
            <v>1947.65</v>
          </cell>
        </row>
        <row r="12">
          <cell r="Q12">
            <v>81.64</v>
          </cell>
          <cell r="R12">
            <v>72.040000000000006</v>
          </cell>
        </row>
        <row r="13">
          <cell r="Q13">
            <v>-273.45999999999998</v>
          </cell>
        </row>
        <row r="14">
          <cell r="Q14">
            <v>7.25</v>
          </cell>
          <cell r="R14">
            <v>4.01</v>
          </cell>
        </row>
        <row r="15">
          <cell r="Q15">
            <v>2.16</v>
          </cell>
          <cell r="R15">
            <v>1.47</v>
          </cell>
        </row>
        <row r="16">
          <cell r="Q16">
            <v>98.78</v>
          </cell>
        </row>
        <row r="17">
          <cell r="Q17">
            <v>0</v>
          </cell>
          <cell r="R17">
            <v>0</v>
          </cell>
        </row>
        <row r="18">
          <cell r="Q18">
            <v>1610.45</v>
          </cell>
          <cell r="R18">
            <v>1175.99</v>
          </cell>
        </row>
      </sheetData>
      <sheetData sheetId="4" refreshError="1">
        <row r="10">
          <cell r="Q10">
            <v>598.77</v>
          </cell>
          <cell r="R10">
            <v>626.01</v>
          </cell>
        </row>
        <row r="11">
          <cell r="Q11">
            <v>75.540000000000006</v>
          </cell>
          <cell r="R11">
            <v>78.52</v>
          </cell>
        </row>
        <row r="12">
          <cell r="Q12">
            <v>226.83</v>
          </cell>
          <cell r="R12">
            <v>143.96</v>
          </cell>
        </row>
        <row r="13">
          <cell r="Q13">
            <v>1874.82</v>
          </cell>
        </row>
        <row r="14">
          <cell r="Q14">
            <v>109.12</v>
          </cell>
          <cell r="R14">
            <v>113.57</v>
          </cell>
        </row>
        <row r="15">
          <cell r="Q15">
            <v>297.74</v>
          </cell>
        </row>
        <row r="16">
          <cell r="Q16">
            <v>327.92</v>
          </cell>
          <cell r="R16">
            <v>146.03</v>
          </cell>
        </row>
        <row r="17">
          <cell r="Q17">
            <v>675.74</v>
          </cell>
          <cell r="R17">
            <v>501.76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>
        <row r="11">
          <cell r="L11">
            <v>18.48</v>
          </cell>
          <cell r="M11">
            <v>15.91</v>
          </cell>
        </row>
        <row r="12">
          <cell r="L12">
            <v>1404.42</v>
          </cell>
        </row>
        <row r="13">
          <cell r="L13">
            <v>1.21</v>
          </cell>
          <cell r="M13">
            <v>0.34</v>
          </cell>
        </row>
        <row r="14">
          <cell r="L14">
            <v>25.72</v>
          </cell>
        </row>
      </sheetData>
      <sheetData sheetId="33" refreshError="1">
        <row r="10">
          <cell r="L10">
            <v>636.84</v>
          </cell>
          <cell r="M10">
            <v>675.88</v>
          </cell>
        </row>
        <row r="11">
          <cell r="L11">
            <v>415.87</v>
          </cell>
          <cell r="M11">
            <v>524.76</v>
          </cell>
        </row>
        <row r="12">
          <cell r="L12">
            <v>7.51</v>
          </cell>
          <cell r="M12">
            <v>4.96</v>
          </cell>
        </row>
        <row r="13">
          <cell r="L13">
            <v>191.33</v>
          </cell>
        </row>
        <row r="14">
          <cell r="L14">
            <v>18.010000000000002</v>
          </cell>
          <cell r="M14">
            <v>20.149999999999999</v>
          </cell>
        </row>
        <row r="16">
          <cell r="L16">
            <v>2.1800000000000002</v>
          </cell>
          <cell r="M16">
            <v>2.37</v>
          </cell>
        </row>
      </sheetData>
      <sheetData sheetId="34" refreshError="1"/>
      <sheetData sheetId="35" refreshError="1"/>
      <sheetData sheetId="36" refreshError="1"/>
      <sheetData sheetId="37" refreshError="1">
        <row r="11">
          <cell r="I11">
            <v>0.03</v>
          </cell>
          <cell r="J11">
            <v>0.02</v>
          </cell>
        </row>
        <row r="12">
          <cell r="I12">
            <v>9.86</v>
          </cell>
        </row>
        <row r="13">
          <cell r="I13">
            <v>0.01</v>
          </cell>
          <cell r="J13">
            <v>0</v>
          </cell>
        </row>
        <row r="14">
          <cell r="I14">
            <v>0.09</v>
          </cell>
        </row>
      </sheetData>
      <sheetData sheetId="38" refreshError="1">
        <row r="10">
          <cell r="H10">
            <v>4.99</v>
          </cell>
          <cell r="I10">
            <v>5.16</v>
          </cell>
        </row>
        <row r="11">
          <cell r="H11">
            <v>1.94</v>
          </cell>
          <cell r="I11">
            <v>1.96</v>
          </cell>
        </row>
        <row r="12">
          <cell r="H12">
            <v>2.2999999999999998</v>
          </cell>
          <cell r="I12">
            <v>1.29</v>
          </cell>
        </row>
        <row r="13">
          <cell r="H13">
            <v>0</v>
          </cell>
        </row>
        <row r="14">
          <cell r="H14">
            <v>0.21</v>
          </cell>
          <cell r="I14">
            <v>0.23</v>
          </cell>
        </row>
      </sheetData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QUIDACIO INGRESSOS CAIB"/>
      <sheetName val="LIQUIDACIO DESPESES CAIB "/>
      <sheetName val="DRETS RECONEGUTS CAIB"/>
      <sheetName val="OBLIGAGIONS RECON. CAIB "/>
      <sheetName val="DRETS R. CORRENT-CAPITAL CAIB"/>
      <sheetName val="OBLIGA.R. CORRENT-CAPITAL CAIB"/>
      <sheetName val="INGRESSOS TRIBUTS CEDITS CAIB "/>
      <sheetName val="DESPESA OBLIGATORIA CAIB"/>
      <sheetName val="DESPESA LLIURE DISPOS CAIB"/>
      <sheetName val="ESTALVI BRUT-NET CAIB"/>
      <sheetName val="RESULTAT EXERCICI  CAIB"/>
      <sheetName val="RESULTAT NO FINANCER CAIB"/>
      <sheetName val="ROMANENT TRESORERIA CAIB"/>
      <sheetName val="INVERSIONS - ENDEUTAMENT CAIB "/>
      <sheetName val="CAPITOL 9 CAIB"/>
      <sheetName val="OBLIGACIONS CAPITOL 4 CAIB"/>
      <sheetName val="OBLIGACIONS CAPITOL 7 CAIB"/>
      <sheetName val="OBLIGACIONS CAPS. 4 -7 CAIB"/>
      <sheetName val="TRANSFERENCIES A ENS CAIB"/>
      <sheetName val="EVOLUCIO DESPESES INVERSIO CAIB"/>
      <sheetName val="COMPROMISOS FUTURS"/>
      <sheetName val="DEUTE VIU"/>
      <sheetName val="Riesgo efectivo 2001-10 JG"/>
      <sheetName val="Ahorro Liquidado 2002-11 "/>
      <sheetName val="Liquidado  2002-11"/>
      <sheetName val="COBERTURA INVERSIONS"/>
      <sheetName val="FINANÇAMENT AUTONOMIC X ANYS"/>
      <sheetName val="FINANÇAMENT AUTONOMIC X COBROS"/>
      <sheetName val="Datos Tributos Cedidos"/>
      <sheetName val="Datos resul Entid CAIB"/>
      <sheetName val="Entidades CAIB fondos p"/>
      <sheetName val="Hoja2"/>
    </sheetNames>
    <sheetDataSet>
      <sheetData sheetId="0" refreshError="1"/>
      <sheetData sheetId="1" refreshError="1"/>
      <sheetData sheetId="2" refreshError="1">
        <row r="10">
          <cell r="S10">
            <v>1114.02</v>
          </cell>
        </row>
        <row r="11">
          <cell r="S11">
            <v>2048.7600000000002</v>
          </cell>
        </row>
        <row r="12">
          <cell r="S12">
            <v>79.209999999999994</v>
          </cell>
        </row>
        <row r="14">
          <cell r="S14">
            <v>3.85</v>
          </cell>
        </row>
        <row r="15">
          <cell r="S15">
            <v>0.2</v>
          </cell>
        </row>
        <row r="17">
          <cell r="S17">
            <v>5.75</v>
          </cell>
        </row>
        <row r="18">
          <cell r="S18">
            <v>1276.5</v>
          </cell>
        </row>
      </sheetData>
      <sheetData sheetId="3" refreshError="1">
        <row r="10">
          <cell r="S10">
            <v>649.48</v>
          </cell>
        </row>
        <row r="11">
          <cell r="S11">
            <v>79.55</v>
          </cell>
        </row>
        <row r="12">
          <cell r="S12">
            <v>90.72</v>
          </cell>
        </row>
        <row r="14">
          <cell r="S14">
            <v>122.05</v>
          </cell>
        </row>
        <row r="16">
          <cell r="S16">
            <v>133.88</v>
          </cell>
        </row>
        <row r="17">
          <cell r="S17">
            <v>709.61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iesgo efectivo 2001-10 JG"/>
      <sheetName val="Ahorro Liquidado 2002-11 "/>
      <sheetName val="Liquidado  2002-11"/>
      <sheetName val="LIQUIDACIO INGRESSOS IBSA"/>
      <sheetName val="LIQUIDACIO DESPESES IBSA"/>
      <sheetName val="DRETS RECONEGUTS IBSA"/>
      <sheetName val="OBLIGAG. RECON.  IBSA"/>
      <sheetName val="Datos Tributos Cedidos"/>
      <sheetName val="Datos resul Entid CAIB"/>
      <sheetName val="Entidades CAIB fondos p"/>
      <sheetName val="Hoja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1">
          <cell r="N11">
            <v>19.399999999999999</v>
          </cell>
        </row>
        <row r="13">
          <cell r="N13">
            <v>0.41</v>
          </cell>
        </row>
        <row r="15">
          <cell r="N15">
            <v>0</v>
          </cell>
        </row>
      </sheetData>
      <sheetData sheetId="6" refreshError="1">
        <row r="10">
          <cell r="N10">
            <v>698.81</v>
          </cell>
        </row>
        <row r="11">
          <cell r="N11">
            <v>538.35</v>
          </cell>
        </row>
        <row r="12">
          <cell r="N12">
            <v>17.89</v>
          </cell>
        </row>
        <row r="14">
          <cell r="N14">
            <v>24.41</v>
          </cell>
        </row>
        <row r="16">
          <cell r="N16">
            <v>2.31</v>
          </cell>
        </row>
      </sheetData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iesgo efectivo 2001-10 JG"/>
      <sheetName val="Ahorro Liquidado 2002-11 "/>
      <sheetName val="Liquidado  2002-11"/>
      <sheetName val="LIQUIDACIO INGRESSOS ATIB"/>
      <sheetName val="LIQUIDACIO DESPESES ATIB"/>
      <sheetName val="DRETS RECONEGUTS ATIB"/>
      <sheetName val="OBLIGAG. RECON. ATIB"/>
      <sheetName val="Datos Tributos Cedidos"/>
      <sheetName val="Datos resul Entid CAIB"/>
      <sheetName val="Entidades CAIB fondos p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1">
          <cell r="K11">
            <v>0.04</v>
          </cell>
        </row>
        <row r="13">
          <cell r="K13">
            <v>0</v>
          </cell>
        </row>
      </sheetData>
      <sheetData sheetId="6" refreshError="1">
        <row r="10">
          <cell r="J10">
            <v>5.57</v>
          </cell>
        </row>
        <row r="11">
          <cell r="J11">
            <v>2.67</v>
          </cell>
        </row>
        <row r="12">
          <cell r="J12">
            <v>0.35</v>
          </cell>
        </row>
        <row r="14">
          <cell r="J14">
            <v>0.21</v>
          </cell>
        </row>
      </sheetData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3"/>
  <sheetViews>
    <sheetView tabSelected="1" zoomScaleNormal="100" zoomScaleSheetLayoutView="75" workbookViewId="0">
      <selection activeCell="K13" sqref="K13"/>
    </sheetView>
  </sheetViews>
  <sheetFormatPr baseColWidth="10" defaultRowHeight="13.2" x14ac:dyDescent="0.25"/>
  <cols>
    <col min="1" max="1" width="68.88671875" customWidth="1"/>
    <col min="2" max="5" width="11.44140625" bestFit="1" customWidth="1"/>
    <col min="6" max="7" width="11.44140625" customWidth="1"/>
    <col min="8" max="9" width="11.44140625" bestFit="1" customWidth="1"/>
  </cols>
  <sheetData>
    <row r="1" spans="1:10" s="1" customFormat="1" ht="18" customHeight="1" x14ac:dyDescent="0.25"/>
    <row r="2" spans="1:10" s="1" customFormat="1" ht="18" customHeight="1" x14ac:dyDescent="0.25"/>
    <row r="3" spans="1:10" s="1" customFormat="1" ht="18" customHeight="1" x14ac:dyDescent="0.3">
      <c r="A3" s="2"/>
    </row>
    <row r="4" spans="1:10" ht="20.399999999999999" x14ac:dyDescent="0.35">
      <c r="A4" s="18" t="s">
        <v>13</v>
      </c>
      <c r="B4" s="18"/>
      <c r="C4" s="18"/>
      <c r="D4" s="18"/>
      <c r="E4" s="18"/>
      <c r="F4" s="18"/>
      <c r="G4" s="18"/>
      <c r="H4" s="18"/>
      <c r="I4" s="13"/>
    </row>
    <row r="5" spans="1:10" ht="20.399999999999999" x14ac:dyDescent="0.35">
      <c r="A5" s="18" t="s">
        <v>23</v>
      </c>
      <c r="B5" s="18"/>
      <c r="C5" s="18"/>
      <c r="D5" s="18"/>
      <c r="E5" s="18"/>
      <c r="F5" s="18"/>
      <c r="G5" s="18"/>
      <c r="H5" s="18"/>
      <c r="I5" s="13"/>
    </row>
    <row r="6" spans="1:10" x14ac:dyDescent="0.25">
      <c r="A6" s="4"/>
      <c r="B6" s="5"/>
      <c r="C6" s="5"/>
      <c r="D6" s="6"/>
      <c r="E6" s="5"/>
      <c r="F6" s="5"/>
      <c r="G6" s="5"/>
    </row>
    <row r="7" spans="1:10" ht="17.399999999999999" x14ac:dyDescent="0.3">
      <c r="A7" s="4"/>
      <c r="B7" s="7" t="s">
        <v>1</v>
      </c>
      <c r="C7" s="7" t="s">
        <v>2</v>
      </c>
      <c r="D7" s="7" t="s">
        <v>3</v>
      </c>
      <c r="E7" s="7" t="s">
        <v>4</v>
      </c>
      <c r="F7" s="7" t="s">
        <v>5</v>
      </c>
      <c r="G7" s="7">
        <v>2015</v>
      </c>
      <c r="H7" s="7">
        <v>2016</v>
      </c>
      <c r="I7" s="7">
        <v>2017</v>
      </c>
      <c r="J7" s="7">
        <v>2018</v>
      </c>
    </row>
    <row r="8" spans="1:10" ht="13.8" thickBot="1" x14ac:dyDescent="0.3">
      <c r="A8" s="8" t="s">
        <v>6</v>
      </c>
      <c r="B8" s="8"/>
      <c r="C8" s="8"/>
      <c r="D8" s="8"/>
      <c r="E8" s="8"/>
      <c r="F8" s="8"/>
      <c r="G8" s="8"/>
      <c r="H8" s="8"/>
      <c r="I8" s="8"/>
      <c r="J8" s="8"/>
    </row>
    <row r="9" spans="1:10" ht="18" thickTop="1" x14ac:dyDescent="0.3">
      <c r="A9" s="9" t="s">
        <v>14</v>
      </c>
      <c r="B9" s="10">
        <v>717.37</v>
      </c>
      <c r="C9" s="10">
        <v>845.49</v>
      </c>
      <c r="D9" s="10">
        <v>1095.64971657</v>
      </c>
      <c r="E9" s="10">
        <v>837.13744937000001</v>
      </c>
      <c r="F9" s="10">
        <f>'[1]DCHOS.RECONC.2006-15 '!Q10</f>
        <v>892.09</v>
      </c>
      <c r="G9" s="10">
        <f>'[1]DCHOS.RECONC.2006-15 '!R10</f>
        <v>1004.51</v>
      </c>
      <c r="H9" s="10">
        <f>'[2]DRETS RECONEGUTS CAIB'!$S$10</f>
        <v>1114.02</v>
      </c>
      <c r="I9" s="10">
        <v>1278.42</v>
      </c>
      <c r="J9" s="10">
        <v>1431.12</v>
      </c>
    </row>
    <row r="10" spans="1:10" ht="17.399999999999999" x14ac:dyDescent="0.3">
      <c r="A10" s="9" t="s">
        <v>15</v>
      </c>
      <c r="B10" s="10">
        <v>1190.3800000000001</v>
      </c>
      <c r="C10" s="10">
        <v>1568.52</v>
      </c>
      <c r="D10" s="10">
        <v>2190.3346397</v>
      </c>
      <c r="E10" s="10">
        <v>1786.2180219500001</v>
      </c>
      <c r="F10" s="10">
        <f>'[1]DCHOS.RECONC.2006-15 '!Q11</f>
        <v>1971.53</v>
      </c>
      <c r="G10" s="10">
        <f>'[1]DCHOS.RECONC.2006-15 '!R11</f>
        <v>1947.65</v>
      </c>
      <c r="H10" s="10">
        <f>'[2]DRETS RECONEGUTS CAIB'!$S$11</f>
        <v>2048.7600000000002</v>
      </c>
      <c r="I10" s="10">
        <v>2315.39</v>
      </c>
      <c r="J10" s="10">
        <v>2708.11</v>
      </c>
    </row>
    <row r="11" spans="1:10" ht="17.399999999999999" x14ac:dyDescent="0.3">
      <c r="A11" s="9" t="s">
        <v>16</v>
      </c>
      <c r="B11" s="10">
        <v>135.08000000000001</v>
      </c>
      <c r="C11" s="10">
        <v>91.71</v>
      </c>
      <c r="D11" s="10">
        <v>96.103092459999999</v>
      </c>
      <c r="E11" s="10">
        <v>106.7005023</v>
      </c>
      <c r="F11" s="10">
        <f>'[1]DCHOS.RECONC.2006-15 '!Q12+'[1]DCHOS.RECONC.2006-15 IBSA'!L11+'[1]DCHOS.RECONC.2009-15 ATIB'!I11</f>
        <v>100.15</v>
      </c>
      <c r="G11" s="10">
        <f>'[1]DCHOS.RECONC.2006-15 '!R12+'[1]DCHOS.RECONC.2006-15 IBSA'!M11+'[1]DCHOS.RECONC.2009-15 ATIB'!J11</f>
        <v>87.97</v>
      </c>
      <c r="H11" s="10">
        <f>'[2]DRETS RECONEGUTS CAIB'!$S$12+'[3]DRETS RECONEGUTS IBSA'!$N$11+'[4]DRETS RECONEGUTS ATIB'!$K$11</f>
        <v>98.649999999999991</v>
      </c>
      <c r="I11" s="10">
        <v>107.32</v>
      </c>
      <c r="J11" s="10">
        <v>110.44</v>
      </c>
    </row>
    <row r="12" spans="1:10" ht="17.399999999999999" x14ac:dyDescent="0.3">
      <c r="A12" s="9" t="s">
        <v>17</v>
      </c>
      <c r="B12" s="10">
        <f>2010.04-1345.17-12.14</f>
        <v>652.7299999999999</v>
      </c>
      <c r="C12" s="10">
        <f>1295.19-879.84-7.1</f>
        <v>408.25</v>
      </c>
      <c r="D12" s="10">
        <f>2271.64-1723.98-9.46</f>
        <v>538.19999999999982</v>
      </c>
      <c r="E12" s="10">
        <v>-31.679669099999906</v>
      </c>
      <c r="F12" s="10">
        <f>'[1]DCHOS.RECONC.2006-15 '!Q13+'[1]DCHOS.RECONC.2006-15 IBSA'!L12+'[1]DCHOS.RECONC.2009-15 ATIB'!I12-9.86-1404.33</f>
        <v>-273.36999999999989</v>
      </c>
      <c r="G12" s="10">
        <v>-69.89</v>
      </c>
      <c r="H12" s="10">
        <v>-2.4300000000000002</v>
      </c>
      <c r="I12" s="10">
        <v>-87.32</v>
      </c>
      <c r="J12" s="10">
        <v>-338.37</v>
      </c>
    </row>
    <row r="13" spans="1:10" ht="17.399999999999999" x14ac:dyDescent="0.3">
      <c r="A13" s="9" t="s">
        <v>18</v>
      </c>
      <c r="B13" s="10">
        <v>0.48</v>
      </c>
      <c r="C13" s="10">
        <v>0.41</v>
      </c>
      <c r="D13" s="10">
        <v>0.35</v>
      </c>
      <c r="E13" s="10">
        <v>3.8588410100000003</v>
      </c>
      <c r="F13" s="10">
        <f>'[1]DCHOS.RECONC.2006-15 '!Q14+'[1]DCHOS.RECONC.2006-15 IBSA'!L13+'[1]DCHOS.RECONC.2009-15 ATIB'!I13</f>
        <v>8.4700000000000006</v>
      </c>
      <c r="G13" s="10">
        <f>'[1]DCHOS.RECONC.2006-15 '!R14+'[1]DCHOS.RECONC.2006-15 IBSA'!M13+'[1]DCHOS.RECONC.2009-15 ATIB'!J13</f>
        <v>4.3499999999999996</v>
      </c>
      <c r="H13" s="10">
        <f>'[2]DRETS RECONEGUTS CAIB'!$S$14+'[3]DRETS RECONEGUTS IBSA'!$N$13+'[4]DRETS RECONEGUTS ATIB'!$K$13</f>
        <v>4.26</v>
      </c>
      <c r="I13" s="10">
        <v>4.45</v>
      </c>
      <c r="J13" s="10">
        <v>5.05</v>
      </c>
    </row>
    <row r="14" spans="1:10" ht="17.399999999999999" x14ac:dyDescent="0.3">
      <c r="A14" s="9" t="s">
        <v>19</v>
      </c>
      <c r="B14" s="10">
        <v>10</v>
      </c>
      <c r="C14" s="10">
        <v>0.01</v>
      </c>
      <c r="D14" s="10">
        <v>1.644555</v>
      </c>
      <c r="E14" s="10">
        <v>0.72166306999999996</v>
      </c>
      <c r="F14" s="10">
        <f>'[1]DCHOS.RECONC.2006-15 '!Q15</f>
        <v>2.16</v>
      </c>
      <c r="G14" s="10">
        <f>'[1]DCHOS.RECONC.2006-15 '!R15</f>
        <v>1.47</v>
      </c>
      <c r="H14" s="10">
        <f>'[2]DRETS RECONEGUTS CAIB'!$S$15</f>
        <v>0.2</v>
      </c>
      <c r="I14" s="10">
        <v>23.36</v>
      </c>
      <c r="J14" s="10">
        <v>3.02</v>
      </c>
    </row>
    <row r="15" spans="1:10" ht="18" thickBot="1" x14ac:dyDescent="0.35">
      <c r="A15" s="9" t="s">
        <v>20</v>
      </c>
      <c r="B15" s="10">
        <f>187.04-50.86-1.02</f>
        <v>135.16</v>
      </c>
      <c r="C15" s="10">
        <f>190.4-25.24-0.56</f>
        <v>164.6</v>
      </c>
      <c r="D15" s="10">
        <f>71.69358437-28.43-0.67</f>
        <v>42.593584369999995</v>
      </c>
      <c r="E15" s="10">
        <v>40.791719139999998</v>
      </c>
      <c r="F15" s="10">
        <f>'[1]DCHOS.RECONC.2006-15 '!Q16+'[1]DCHOS.RECONC.2006-15 IBSA'!L14+'[1]DCHOS.RECONC.2009-15 ATIB'!I14-0.09-25.72</f>
        <v>98.78</v>
      </c>
      <c r="G15" s="10">
        <v>17.489999999999998</v>
      </c>
      <c r="H15" s="10">
        <v>13.83</v>
      </c>
      <c r="I15" s="10">
        <v>-2.2799999999999998</v>
      </c>
      <c r="J15" s="10">
        <v>0.75</v>
      </c>
    </row>
    <row r="16" spans="1:10" ht="18.600000000000001" thickTop="1" thickBot="1" x14ac:dyDescent="0.3">
      <c r="A16" s="12" t="s">
        <v>9</v>
      </c>
      <c r="B16" s="12">
        <f t="shared" ref="B16:G16" si="0">SUM(B9:B15)</f>
        <v>2841.2</v>
      </c>
      <c r="C16" s="12">
        <f t="shared" si="0"/>
        <v>3078.9900000000002</v>
      </c>
      <c r="D16" s="12">
        <f t="shared" si="0"/>
        <v>3964.8755880999993</v>
      </c>
      <c r="E16" s="12">
        <f t="shared" si="0"/>
        <v>2743.7485277400006</v>
      </c>
      <c r="F16" s="12">
        <f t="shared" si="0"/>
        <v>2799.81</v>
      </c>
      <c r="G16" s="12">
        <f t="shared" si="0"/>
        <v>2993.5499999999993</v>
      </c>
      <c r="H16" s="12">
        <f t="shared" ref="H16" si="1">SUM(H9:H15)</f>
        <v>3277.2900000000004</v>
      </c>
      <c r="I16" s="12">
        <f t="shared" ref="I16:J16" si="2">SUM(I9:I15)</f>
        <v>3639.3399999999997</v>
      </c>
      <c r="J16" s="12">
        <f t="shared" si="2"/>
        <v>3920.1199999999994</v>
      </c>
    </row>
    <row r="17" spans="1:10" ht="18" thickTop="1" x14ac:dyDescent="0.3">
      <c r="A17" s="9" t="s">
        <v>10</v>
      </c>
      <c r="B17" s="10">
        <v>0</v>
      </c>
      <c r="C17" s="10">
        <v>0.69</v>
      </c>
      <c r="D17" s="10">
        <v>0</v>
      </c>
      <c r="E17" s="10">
        <v>0</v>
      </c>
      <c r="F17" s="10">
        <f>'[1]DCHOS.RECONC.2006-15 '!Q17</f>
        <v>0</v>
      </c>
      <c r="G17" s="10">
        <f>'[1]DCHOS.RECONC.2006-15 '!R17</f>
        <v>0</v>
      </c>
      <c r="H17" s="10">
        <f>'[2]DRETS RECONEGUTS CAIB'!$S$17</f>
        <v>5.75</v>
      </c>
      <c r="I17" s="10">
        <v>19.59</v>
      </c>
      <c r="J17" s="10">
        <v>37.46</v>
      </c>
    </row>
    <row r="18" spans="1:10" ht="18" thickBot="1" x14ac:dyDescent="0.35">
      <c r="A18" s="9" t="s">
        <v>11</v>
      </c>
      <c r="B18" s="10">
        <v>555.35</v>
      </c>
      <c r="C18" s="10">
        <v>224.5</v>
      </c>
      <c r="D18" s="10">
        <v>1668.7841842400001</v>
      </c>
      <c r="E18" s="10">
        <v>1268.1736316099998</v>
      </c>
      <c r="F18" s="10">
        <f>'[1]DCHOS.RECONC.2006-15 '!Q18</f>
        <v>1610.45</v>
      </c>
      <c r="G18" s="10">
        <f>'[1]DCHOS.RECONC.2006-15 '!R18</f>
        <v>1175.99</v>
      </c>
      <c r="H18" s="10">
        <f>'[2]DRETS RECONEGUTS CAIB'!$S$18+'[3]DRETS RECONEGUTS IBSA'!$N$15</f>
        <v>1276.5</v>
      </c>
      <c r="I18" s="10">
        <v>1327.14</v>
      </c>
      <c r="J18" s="10">
        <v>889.61</v>
      </c>
    </row>
    <row r="19" spans="1:10" ht="18.600000000000001" thickTop="1" thickBot="1" x14ac:dyDescent="0.3">
      <c r="A19" s="12" t="s">
        <v>12</v>
      </c>
      <c r="B19" s="12">
        <f t="shared" ref="B19:H19" si="3">B16+B17+B18</f>
        <v>3396.5499999999997</v>
      </c>
      <c r="C19" s="12">
        <f t="shared" si="3"/>
        <v>3304.1800000000003</v>
      </c>
      <c r="D19" s="12">
        <f t="shared" si="3"/>
        <v>5633.6597723399991</v>
      </c>
      <c r="E19" s="12">
        <f t="shared" si="3"/>
        <v>4011.9221593500006</v>
      </c>
      <c r="F19" s="12">
        <f t="shared" si="3"/>
        <v>4410.26</v>
      </c>
      <c r="G19" s="12">
        <f t="shared" si="3"/>
        <v>4169.5399999999991</v>
      </c>
      <c r="H19" s="12">
        <f t="shared" si="3"/>
        <v>4559.5400000000009</v>
      </c>
      <c r="I19" s="12">
        <f t="shared" ref="I19" si="4">I16+I17+I18</f>
        <v>4986.07</v>
      </c>
      <c r="J19" s="12">
        <f>SUM(J16:J18)</f>
        <v>4847.1899999999996</v>
      </c>
    </row>
    <row r="20" spans="1:10" ht="13.8" thickTop="1" x14ac:dyDescent="0.25"/>
    <row r="22" spans="1:10" s="17" customFormat="1" x14ac:dyDescent="0.25">
      <c r="A22" s="15" t="s">
        <v>22</v>
      </c>
    </row>
    <row r="23" spans="1:10" x14ac:dyDescent="0.25">
      <c r="E23" s="14" t="s">
        <v>21</v>
      </c>
    </row>
  </sheetData>
  <mergeCells count="2">
    <mergeCell ref="A4:H4"/>
    <mergeCell ref="A5:H5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  <headerFooter>
    <oddFooter>&amp;R37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zoomScale="98" zoomScaleNormal="98" zoomScaleSheetLayoutView="75" zoomScalePageLayoutView="125" workbookViewId="0">
      <selection activeCell="J17" sqref="J17"/>
    </sheetView>
  </sheetViews>
  <sheetFormatPr baseColWidth="10" defaultRowHeight="13.2" x14ac:dyDescent="0.25"/>
  <cols>
    <col min="1" max="1" width="67.6640625" customWidth="1"/>
    <col min="2" max="5" width="11.44140625" bestFit="1" customWidth="1"/>
    <col min="6" max="7" width="11.44140625" customWidth="1"/>
    <col min="8" max="8" width="12.6640625" customWidth="1"/>
    <col min="9" max="9" width="12.44140625" customWidth="1"/>
  </cols>
  <sheetData>
    <row r="1" spans="1:11" s="1" customFormat="1" ht="18" customHeight="1" x14ac:dyDescent="0.25"/>
    <row r="2" spans="1:11" s="1" customFormat="1" ht="18" customHeight="1" x14ac:dyDescent="0.25"/>
    <row r="3" spans="1:11" s="1" customFormat="1" ht="18" customHeight="1" x14ac:dyDescent="0.3">
      <c r="A3" s="2"/>
    </row>
    <row r="4" spans="1:11" ht="20.399999999999999" x14ac:dyDescent="0.35">
      <c r="A4" s="18" t="s">
        <v>0</v>
      </c>
      <c r="B4" s="18"/>
      <c r="C4" s="18"/>
      <c r="D4" s="18"/>
      <c r="E4" s="18"/>
      <c r="F4" s="18"/>
      <c r="G4" s="18"/>
      <c r="H4" s="18"/>
      <c r="I4" s="18"/>
      <c r="J4" s="3"/>
    </row>
    <row r="5" spans="1:11" ht="20.399999999999999" x14ac:dyDescent="0.35">
      <c r="A5" s="18" t="s">
        <v>23</v>
      </c>
      <c r="B5" s="18"/>
      <c r="C5" s="18"/>
      <c r="D5" s="18"/>
      <c r="E5" s="18"/>
      <c r="F5" s="18"/>
      <c r="G5" s="18"/>
      <c r="H5" s="18"/>
      <c r="I5" s="18"/>
      <c r="J5" s="3"/>
    </row>
    <row r="6" spans="1:11" x14ac:dyDescent="0.25">
      <c r="A6" s="4"/>
      <c r="B6" s="5"/>
      <c r="C6" s="5"/>
      <c r="D6" s="6"/>
      <c r="E6" s="5"/>
      <c r="F6" s="5"/>
      <c r="G6" s="5"/>
    </row>
    <row r="7" spans="1:11" ht="17.399999999999999" x14ac:dyDescent="0.3">
      <c r="A7" s="4"/>
      <c r="B7" s="7" t="s">
        <v>1</v>
      </c>
      <c r="C7" s="7" t="s">
        <v>2</v>
      </c>
      <c r="D7" s="7" t="s">
        <v>3</v>
      </c>
      <c r="E7" s="7" t="s">
        <v>4</v>
      </c>
      <c r="F7" s="7" t="s">
        <v>5</v>
      </c>
      <c r="G7" s="7">
        <v>2015</v>
      </c>
      <c r="H7" s="7">
        <v>2016</v>
      </c>
      <c r="I7" s="7">
        <v>2017</v>
      </c>
      <c r="J7" s="7">
        <v>2018</v>
      </c>
    </row>
    <row r="8" spans="1:11" ht="13.8" thickBot="1" x14ac:dyDescent="0.3">
      <c r="A8" s="8" t="s">
        <v>6</v>
      </c>
      <c r="B8" s="8"/>
      <c r="C8" s="8"/>
      <c r="D8" s="8"/>
      <c r="E8" s="8"/>
      <c r="F8" s="8"/>
      <c r="G8" s="8"/>
      <c r="H8" s="8"/>
      <c r="I8" s="8"/>
      <c r="J8" s="8"/>
    </row>
    <row r="9" spans="1:11" ht="18" thickTop="1" x14ac:dyDescent="0.3">
      <c r="A9" s="9" t="s">
        <v>7</v>
      </c>
      <c r="B9" s="10">
        <v>1149.24</v>
      </c>
      <c r="C9" s="10">
        <v>1107.5899999999999</v>
      </c>
      <c r="D9" s="10">
        <v>1014.97478061</v>
      </c>
      <c r="E9" s="10">
        <v>1206.95761973</v>
      </c>
      <c r="F9" s="10">
        <f>'[1]OBLIGAG. RECON. 2006-15 '!Q10+'[1]OBLIGAG. RECON. 2006-15 IBSA'!L10+'[1]OBLIGAG. RECON. 2009-15 ATIB'!H10</f>
        <v>1240.6000000000001</v>
      </c>
      <c r="G9" s="10">
        <f>'[1]OBLIGAG. RECON. 2006-15 '!R10+'[1]OBLIGAG. RECON. 2006-15 IBSA'!M10+'[1]OBLIGAG. RECON. 2009-15 ATIB'!I10</f>
        <v>1307.05</v>
      </c>
      <c r="H9" s="10">
        <f>'[2]OBLIGAGIONS RECON. CAIB '!$S$10+'[3]OBLIGAG. RECON.  IBSA'!$N$10+'[4]OBLIGAG. RECON. ATIB'!$J$10</f>
        <v>1353.86</v>
      </c>
      <c r="I9" s="10">
        <v>1440.29</v>
      </c>
      <c r="J9" s="10">
        <v>1519.28</v>
      </c>
    </row>
    <row r="10" spans="1:11" ht="17.399999999999999" x14ac:dyDescent="0.3">
      <c r="A10" s="9" t="s">
        <v>24</v>
      </c>
      <c r="B10" s="10">
        <v>661.97</v>
      </c>
      <c r="C10" s="10">
        <v>543.62</v>
      </c>
      <c r="D10" s="10">
        <v>887.47608086999992</v>
      </c>
      <c r="E10" s="10">
        <v>449.84164555000001</v>
      </c>
      <c r="F10" s="10">
        <f>'[1]OBLIGAG. RECON. 2006-15 '!Q11+'[1]OBLIGAG. RECON. 2006-15 IBSA'!L11+'[1]OBLIGAG. RECON. 2009-15 ATIB'!H11</f>
        <v>493.35</v>
      </c>
      <c r="G10" s="10">
        <f>'[1]OBLIGAG. RECON. 2006-15 '!R11+'[1]OBLIGAG. RECON. 2006-15 IBSA'!M11+'[1]OBLIGAG. RECON. 2009-15 ATIB'!I11</f>
        <v>605.24</v>
      </c>
      <c r="H10" s="10">
        <f>'[2]OBLIGAGIONS RECON. CAIB '!$S$11+'[3]OBLIGAG. RECON.  IBSA'!$N$11+'[4]OBLIGAG. RECON. ATIB'!$J$11</f>
        <v>620.56999999999994</v>
      </c>
      <c r="I10" s="10">
        <v>619.61</v>
      </c>
      <c r="J10" s="10">
        <v>613.08000000000004</v>
      </c>
      <c r="K10" s="11"/>
    </row>
    <row r="11" spans="1:11" ht="17.399999999999999" x14ac:dyDescent="0.3">
      <c r="A11" s="9" t="s">
        <v>25</v>
      </c>
      <c r="B11" s="10">
        <v>83.5</v>
      </c>
      <c r="C11" s="10">
        <v>122.59</v>
      </c>
      <c r="D11" s="10">
        <v>232.04874393000003</v>
      </c>
      <c r="E11" s="10">
        <v>233.58501231</v>
      </c>
      <c r="F11" s="10">
        <f>'[1]OBLIGAG. RECON. 2006-15 '!Q12+'[1]OBLIGAG. RECON. 2006-15 IBSA'!L12+'[1]OBLIGAG. RECON. 2009-15 ATIB'!H12</f>
        <v>236.64000000000001</v>
      </c>
      <c r="G11" s="10">
        <f>'[1]OBLIGAG. RECON. 2006-15 '!R12+'[1]OBLIGAG. RECON. 2006-15 IBSA'!M12+'[1]OBLIGAG. RECON. 2009-15 ATIB'!I12</f>
        <v>150.21</v>
      </c>
      <c r="H11" s="10">
        <f>'[2]OBLIGAGIONS RECON. CAIB '!$S$12+'[3]OBLIGAG. RECON.  IBSA'!$N$12+'[4]OBLIGAG. RECON. ATIB'!$J$12</f>
        <v>108.96</v>
      </c>
      <c r="I11" s="10">
        <v>111.58</v>
      </c>
      <c r="J11" s="10">
        <v>131.31</v>
      </c>
    </row>
    <row r="12" spans="1:11" ht="17.399999999999999" x14ac:dyDescent="0.3">
      <c r="A12" s="9" t="s">
        <v>17</v>
      </c>
      <c r="B12" s="10">
        <f>2581.06-1345.3-12.14</f>
        <v>1223.6199999999999</v>
      </c>
      <c r="C12" s="10">
        <f>2459.76-879.44-7.1</f>
        <v>1573.2200000000003</v>
      </c>
      <c r="D12" s="10">
        <f>4109.25772528-1724.05-9.46</f>
        <v>2375.7477252799999</v>
      </c>
      <c r="E12" s="10">
        <v>796.63049780999995</v>
      </c>
      <c r="F12" s="10">
        <f>'[1]OBLIGAG. RECON. 2006-15 '!Q13+'[1]OBLIGAG. RECON. 2006-15 IBSA'!L13+'[1]OBLIGAG. RECON. 2009-15 ATIB'!H13-1185.14-9.86</f>
        <v>871.15</v>
      </c>
      <c r="G12" s="10">
        <v>956.98</v>
      </c>
      <c r="H12" s="10">
        <v>1017.65</v>
      </c>
      <c r="I12" s="10">
        <v>1125.01</v>
      </c>
      <c r="J12" s="10">
        <v>1206.01</v>
      </c>
    </row>
    <row r="13" spans="1:11" ht="17.399999999999999" x14ac:dyDescent="0.3">
      <c r="A13" s="9" t="s">
        <v>8</v>
      </c>
      <c r="B13" s="10">
        <v>183.67000000000002</v>
      </c>
      <c r="C13" s="10">
        <v>148.66</v>
      </c>
      <c r="D13" s="10">
        <v>126.77000000000001</v>
      </c>
      <c r="E13" s="10">
        <v>138.58253947999998</v>
      </c>
      <c r="F13" s="10">
        <f>'[1]OBLIGAG. RECON. 2006-15 '!Q14+'[1]OBLIGAG. RECON. 2009-15 ATIB'!H14+'[1]OBLIGAG. RECON. 2006-15 IBSA'!L14</f>
        <v>127.34</v>
      </c>
      <c r="G13" s="10">
        <f>'[1]OBLIGAG. RECON. 2006-15 '!R14+'[1]OBLIGAG. RECON. 2009-15 ATIB'!I14+'[1]OBLIGAG. RECON. 2006-15 IBSA'!M14</f>
        <v>133.94999999999999</v>
      </c>
      <c r="H13" s="10">
        <f>'[2]OBLIGAGIONS RECON. CAIB '!$S$14+'[3]OBLIGAG. RECON.  IBSA'!$N$14+'[4]OBLIGAG. RECON. ATIB'!$J$14</f>
        <v>146.67000000000002</v>
      </c>
      <c r="I13" s="10">
        <v>140.94</v>
      </c>
      <c r="J13" s="10">
        <v>283.58</v>
      </c>
    </row>
    <row r="14" spans="1:11" ht="18" thickBot="1" x14ac:dyDescent="0.35">
      <c r="A14" s="9" t="s">
        <v>20</v>
      </c>
      <c r="B14" s="10">
        <f>539.11-54.13-1.02</f>
        <v>483.96000000000004</v>
      </c>
      <c r="C14" s="10">
        <f>357.48-25.09-0.06</f>
        <v>332.33000000000004</v>
      </c>
      <c r="D14" s="10">
        <f>288.13398784-26.11-0.67</f>
        <v>261.35398783999995</v>
      </c>
      <c r="E14" s="10">
        <v>281.33474317000002</v>
      </c>
      <c r="F14" s="10">
        <f>'[1]OBLIGAG. RECON. 2006-15 '!Q15-25.72-0.09</f>
        <v>271.93</v>
      </c>
      <c r="G14" s="10">
        <v>301.3</v>
      </c>
      <c r="H14" s="10">
        <v>300.60000000000002</v>
      </c>
      <c r="I14" s="10">
        <v>439.62</v>
      </c>
      <c r="J14" s="10">
        <v>378.36</v>
      </c>
    </row>
    <row r="15" spans="1:11" ht="18.600000000000001" thickTop="1" thickBot="1" x14ac:dyDescent="0.3">
      <c r="A15" s="12" t="s">
        <v>9</v>
      </c>
      <c r="B15" s="12">
        <f t="shared" ref="B15:I15" si="0">SUM(B9:B14)</f>
        <v>3785.96</v>
      </c>
      <c r="C15" s="12">
        <f t="shared" si="0"/>
        <v>3828.01</v>
      </c>
      <c r="D15" s="12">
        <f t="shared" si="0"/>
        <v>4898.3713185300003</v>
      </c>
      <c r="E15" s="12">
        <f t="shared" si="0"/>
        <v>3106.9320580499998</v>
      </c>
      <c r="F15" s="12">
        <f t="shared" si="0"/>
        <v>3241.01</v>
      </c>
      <c r="G15" s="12">
        <f t="shared" si="0"/>
        <v>3454.73</v>
      </c>
      <c r="H15" s="12">
        <f t="shared" ref="H15" si="1">SUM(H9:H14)</f>
        <v>3548.31</v>
      </c>
      <c r="I15" s="12">
        <f t="shared" si="0"/>
        <v>3877.0499999999997</v>
      </c>
      <c r="J15" s="12">
        <f>SUM(J9:J14)</f>
        <v>4131.62</v>
      </c>
    </row>
    <row r="16" spans="1:11" ht="18" thickTop="1" x14ac:dyDescent="0.3">
      <c r="A16" s="9" t="s">
        <v>10</v>
      </c>
      <c r="B16" s="10">
        <v>0.44</v>
      </c>
      <c r="C16" s="10">
        <v>1.34</v>
      </c>
      <c r="D16" s="10">
        <v>169.62519372</v>
      </c>
      <c r="E16" s="10">
        <v>6.0000000000000002E-6</v>
      </c>
      <c r="F16" s="10">
        <f>'[1]OBLIGAG. RECON. 2006-15 '!Q16</f>
        <v>327.92</v>
      </c>
      <c r="G16" s="10">
        <f>'[1]OBLIGAG. RECON. 2006-15 '!R16</f>
        <v>146.03</v>
      </c>
      <c r="H16" s="10">
        <f>'[2]OBLIGAGIONS RECON. CAIB '!$S$16</f>
        <v>133.88</v>
      </c>
      <c r="I16" s="10">
        <v>15.69</v>
      </c>
      <c r="J16" s="10">
        <v>41.33</v>
      </c>
    </row>
    <row r="17" spans="1:10" ht="18" thickBot="1" x14ac:dyDescent="0.35">
      <c r="A17" s="9" t="s">
        <v>11</v>
      </c>
      <c r="B17" s="10">
        <v>71.12</v>
      </c>
      <c r="C17" s="10">
        <v>214.82</v>
      </c>
      <c r="D17" s="10">
        <v>482.77786333</v>
      </c>
      <c r="E17" s="10">
        <v>487.63509335000003</v>
      </c>
      <c r="F17" s="10">
        <f>'[1]OBLIGAG. RECON. 2006-15 '!Q17+'[1]OBLIGAG. RECON. 2006-15 IBSA'!L16</f>
        <v>677.92</v>
      </c>
      <c r="G17" s="10">
        <f>'[1]OBLIGAG. RECON. 2006-15 '!R17+'[1]OBLIGAG. RECON. 2006-15 IBSA'!M16</f>
        <v>504.13</v>
      </c>
      <c r="H17" s="10">
        <f>'[2]OBLIGAGIONS RECON. CAIB '!$S$17+'[3]OBLIGAG. RECON.  IBSA'!$N$16</f>
        <v>711.92</v>
      </c>
      <c r="I17" s="10">
        <v>807.2</v>
      </c>
      <c r="J17" s="10">
        <v>862.37</v>
      </c>
    </row>
    <row r="18" spans="1:10" ht="18.600000000000001" thickTop="1" thickBot="1" x14ac:dyDescent="0.3">
      <c r="A18" s="12" t="s">
        <v>12</v>
      </c>
      <c r="B18" s="12">
        <f t="shared" ref="B18:I18" si="2">B15+B16+B17</f>
        <v>3857.52</v>
      </c>
      <c r="C18" s="12">
        <f t="shared" si="2"/>
        <v>4044.1700000000005</v>
      </c>
      <c r="D18" s="12">
        <f t="shared" si="2"/>
        <v>5550.7743755800011</v>
      </c>
      <c r="E18" s="12">
        <f t="shared" si="2"/>
        <v>3594.5671573999998</v>
      </c>
      <c r="F18" s="12">
        <f t="shared" si="2"/>
        <v>4246.8500000000004</v>
      </c>
      <c r="G18" s="12">
        <f t="shared" si="2"/>
        <v>4104.8900000000003</v>
      </c>
      <c r="H18" s="12">
        <f t="shared" ref="H18" si="3">H15+H16+H17</f>
        <v>4394.1099999999997</v>
      </c>
      <c r="I18" s="12">
        <f t="shared" si="2"/>
        <v>4699.9399999999996</v>
      </c>
      <c r="J18" s="12">
        <f>SUM(J15:J17)</f>
        <v>5035.32</v>
      </c>
    </row>
    <row r="19" spans="1:10" ht="13.8" thickTop="1" x14ac:dyDescent="0.25"/>
    <row r="21" spans="1:10" s="17" customFormat="1" x14ac:dyDescent="0.25">
      <c r="A21" s="15" t="s">
        <v>26</v>
      </c>
      <c r="B21" s="16"/>
      <c r="C21" s="16"/>
    </row>
    <row r="22" spans="1:10" x14ac:dyDescent="0.25">
      <c r="E22" s="14" t="s">
        <v>21</v>
      </c>
    </row>
    <row r="26" spans="1:10" x14ac:dyDescent="0.25">
      <c r="H26" s="6"/>
      <c r="I26" s="6"/>
    </row>
    <row r="28" spans="1:10" x14ac:dyDescent="0.25">
      <c r="H28" s="6"/>
      <c r="I28" s="6"/>
    </row>
    <row r="31" spans="1:10" x14ac:dyDescent="0.25">
      <c r="H31" s="6"/>
      <c r="I31" s="6"/>
    </row>
  </sheetData>
  <mergeCells count="2">
    <mergeCell ref="A4:I4"/>
    <mergeCell ref="A5:I5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  <headerFooter>
    <oddFooter>&amp;R36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INGRESOS CONSOLIDADOS</vt:lpstr>
      <vt:lpstr>GASTOS CONSOLIDADOS</vt:lpstr>
    </vt:vector>
  </TitlesOfParts>
  <Company>Govern de les Illes Balears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u00142</dc:creator>
  <cp:lastModifiedBy>Juana Maria Ballester Juan</cp:lastModifiedBy>
  <cp:lastPrinted>2019-08-28T11:55:20Z</cp:lastPrinted>
  <dcterms:created xsi:type="dcterms:W3CDTF">2016-10-19T09:02:06Z</dcterms:created>
  <dcterms:modified xsi:type="dcterms:W3CDTF">2019-08-28T11:55:32Z</dcterms:modified>
</cp:coreProperties>
</file>